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VRN - Vedlejší a ostatní ..." sheetId="2" r:id="rId2"/>
    <sheet name="01_00 - Bourací práce" sheetId="3" r:id="rId3"/>
    <sheet name="01_01 - Architektonicko -..." sheetId="4" r:id="rId4"/>
    <sheet name="01A - Zařízení pro vytápě..." sheetId="5" r:id="rId5"/>
    <sheet name="01B - Zařízení vzduchotec..." sheetId="6" r:id="rId6"/>
    <sheet name="01C - Zařízení zdravotně ..." sheetId="7" r:id="rId7"/>
    <sheet name="01D - Zařízení silnoproud..." sheetId="8" r:id="rId8"/>
    <sheet name="01E - Zařízení slaboproud..." sheetId="9" r:id="rId9"/>
    <sheet name="02_00 - Bourací práce" sheetId="10" r:id="rId10"/>
    <sheet name="02_01 - Architektonicko -..." sheetId="11" r:id="rId11"/>
    <sheet name="02D - Zařízení silnoproud..." sheetId="12" r:id="rId12"/>
    <sheet name="02D_1 - Bleskosvod" sheetId="13" r:id="rId13"/>
    <sheet name="IO-01 - Úprava trasy tepl..." sheetId="14" r:id="rId14"/>
  </sheets>
  <definedNames>
    <definedName name="_xlnm.Print_Area" localSheetId="0">'Rekapitulace stavby'!$D$4:$AO$76,'Rekapitulace stavby'!$C$82:$AQ$112</definedName>
    <definedName name="_xlnm._FilterDatabase" localSheetId="1" hidden="1">'VRN - Vedlejší a ostatní ...'!$C$121:$K$159</definedName>
    <definedName name="_xlnm.Print_Area" localSheetId="1">'VRN - Vedlejší a ostatní ...'!$C$4:$J$76,'VRN - Vedlejší a ostatní ...'!$C$82:$J$101,'VRN - Vedlejší a ostatní ...'!$C$107:$K$159</definedName>
    <definedName name="_xlnm._FilterDatabase" localSheetId="2" hidden="1">'01_00 - Bourací práce'!$C$132:$K$680</definedName>
    <definedName name="_xlnm.Print_Area" localSheetId="2">'01_00 - Bourací práce'!$C$4:$J$76,'01_00 - Bourací práce'!$C$82:$J$112,'01_00 - Bourací práce'!$C$118:$K$680</definedName>
    <definedName name="_xlnm._FilterDatabase" localSheetId="3" hidden="1">'01_01 - Architektonicko -...'!$C$148:$K$1266</definedName>
    <definedName name="_xlnm.Print_Area" localSheetId="3">'01_01 - Architektonicko -...'!$C$4:$J$76,'01_01 - Architektonicko -...'!$C$82:$J$128,'01_01 - Architektonicko -...'!$C$134:$K$1266</definedName>
    <definedName name="_xlnm._FilterDatabase" localSheetId="4" hidden="1">'01A - Zařízení pro vytápě...'!$C$126:$K$330</definedName>
    <definedName name="_xlnm.Print_Area" localSheetId="4">'01A - Zařízení pro vytápě...'!$C$4:$J$76,'01A - Zařízení pro vytápě...'!$C$82:$J$106,'01A - Zařízení pro vytápě...'!$C$112:$K$330</definedName>
    <definedName name="_xlnm._FilterDatabase" localSheetId="5" hidden="1">'01B - Zařízení vzduchotec...'!$C$122:$K$165</definedName>
    <definedName name="_xlnm.Print_Area" localSheetId="5">'01B - Zařízení vzduchotec...'!$C$4:$J$76,'01B - Zařízení vzduchotec...'!$C$82:$J$102,'01B - Zařízení vzduchotec...'!$C$108:$K$165</definedName>
    <definedName name="_xlnm._FilterDatabase" localSheetId="6" hidden="1">'01C - Zařízení zdravotně ...'!$C$133:$K$491</definedName>
    <definedName name="_xlnm.Print_Area" localSheetId="6">'01C - Zařízení zdravotně ...'!$C$4:$J$76,'01C - Zařízení zdravotně ...'!$C$82:$J$113,'01C - Zařízení zdravotně ...'!$C$119:$K$491</definedName>
    <definedName name="_xlnm._FilterDatabase" localSheetId="7" hidden="1">'01D - Zařízení silnoproud...'!$C$124:$K$350</definedName>
    <definedName name="_xlnm.Print_Area" localSheetId="7">'01D - Zařízení silnoproud...'!$C$4:$J$76,'01D - Zařízení silnoproud...'!$C$82:$J$104,'01D - Zařízení silnoproud...'!$C$110:$K$350</definedName>
    <definedName name="_xlnm._FilterDatabase" localSheetId="8" hidden="1">'01E - Zařízení slaboproud...'!$C$126:$K$210</definedName>
    <definedName name="_xlnm.Print_Area" localSheetId="8">'01E - Zařízení slaboproud...'!$C$4:$J$76,'01E - Zařízení slaboproud...'!$C$82:$J$106,'01E - Zařízení slaboproud...'!$C$112:$K$210</definedName>
    <definedName name="_xlnm._FilterDatabase" localSheetId="9" hidden="1">'02_00 - Bourací práce'!$C$128:$K$273</definedName>
    <definedName name="_xlnm.Print_Area" localSheetId="9">'02_00 - Bourací práce'!$C$4:$J$76,'02_00 - Bourací práce'!$C$82:$J$108,'02_00 - Bourací práce'!$C$114:$K$273</definedName>
    <definedName name="_xlnm._FilterDatabase" localSheetId="10" hidden="1">'02_01 - Architektonicko -...'!$C$139:$K$546</definedName>
    <definedName name="_xlnm.Print_Area" localSheetId="10">'02_01 - Architektonicko -...'!$C$4:$J$76,'02_01 - Architektonicko -...'!$C$82:$J$119,'02_01 - Architektonicko -...'!$C$125:$K$546</definedName>
    <definedName name="_xlnm._FilterDatabase" localSheetId="11" hidden="1">'02D - Zařízení silnoproud...'!$C$123:$K$180</definedName>
    <definedName name="_xlnm.Print_Area" localSheetId="11">'02D - Zařízení silnoproud...'!$C$4:$J$76,'02D - Zařízení silnoproud...'!$C$82:$J$103,'02D - Zařízení silnoproud...'!$C$109:$K$180</definedName>
    <definedName name="_xlnm._FilterDatabase" localSheetId="12" hidden="1">'02D_1 - Bleskosvod'!$C$125:$K$170</definedName>
    <definedName name="_xlnm.Print_Area" localSheetId="12">'02D_1 - Bleskosvod'!$C$4:$J$76,'02D_1 - Bleskosvod'!$C$82:$J$105,'02D_1 - Bleskosvod'!$C$111:$K$170</definedName>
    <definedName name="_xlnm._FilterDatabase" localSheetId="13" hidden="1">'IO-01 - Úprava trasy tepl...'!$C$130:$K$214</definedName>
    <definedName name="_xlnm.Print_Area" localSheetId="13">'IO-01 - Úprava trasy tepl...'!$C$4:$J$76,'IO-01 - Úprava trasy tepl...'!$C$82:$J$110,'IO-01 - Úprava trasy tepl...'!$C$116:$K$214</definedName>
    <definedName name="_xlnm.Print_Titles" localSheetId="0">'Rekapitulace stavby'!$92:$92</definedName>
    <definedName name="_xlnm.Print_Titles" localSheetId="1">'VRN - Vedlejší a ostatní ...'!$121:$121</definedName>
    <definedName name="_xlnm.Print_Titles" localSheetId="2">'01_00 - Bourací práce'!$132:$132</definedName>
    <definedName name="_xlnm.Print_Titles" localSheetId="3">'01_01 - Architektonicko -...'!$148:$148</definedName>
    <definedName name="_xlnm.Print_Titles" localSheetId="4">'01A - Zařízení pro vytápě...'!$126:$126</definedName>
    <definedName name="_xlnm.Print_Titles" localSheetId="5">'01B - Zařízení vzduchotec...'!$122:$122</definedName>
    <definedName name="_xlnm.Print_Titles" localSheetId="6">'01C - Zařízení zdravotně ...'!$133:$133</definedName>
    <definedName name="_xlnm.Print_Titles" localSheetId="7">'01D - Zařízení silnoproud...'!$124:$124</definedName>
    <definedName name="_xlnm.Print_Titles" localSheetId="8">'01E - Zařízení slaboproud...'!$126:$126</definedName>
    <definedName name="_xlnm.Print_Titles" localSheetId="9">'02_00 - Bourací práce'!$128:$128</definedName>
    <definedName name="_xlnm.Print_Titles" localSheetId="10">'02_01 - Architektonicko -...'!$139:$139</definedName>
    <definedName name="_xlnm.Print_Titles" localSheetId="11">'02D - Zařízení silnoproud...'!$123:$123</definedName>
    <definedName name="_xlnm.Print_Titles" localSheetId="12">'02D_1 - Bleskosvod'!$125:$125</definedName>
    <definedName name="_xlnm.Print_Titles" localSheetId="13">'IO-01 - Úprava trasy tepl...'!$130:$130</definedName>
  </definedNames>
  <calcPr fullCalcOnLoad="1"/>
</workbook>
</file>

<file path=xl/sharedStrings.xml><?xml version="1.0" encoding="utf-8"?>
<sst xmlns="http://schemas.openxmlformats.org/spreadsheetml/2006/main" count="33999" uniqueCount="4140">
  <si>
    <t>Export Komplet</t>
  </si>
  <si>
    <t/>
  </si>
  <si>
    <t>2.0</t>
  </si>
  <si>
    <t>False</t>
  </si>
  <si>
    <t>{d3bfbefd-1f6d-41dd-ab5b-afb7f6162bf0}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</si>
  <si>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</si>
  <si>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</si>
  <si>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</si>
  <si>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</si>
  <si>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</si>
  <si>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</si>
  <si>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</si>
  <si>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</si>
  <si>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</si>
  <si>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19-058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</si>
  <si>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</si>
  <si>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</si>
  <si>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SPŠ a SOU Pelhřimov  - stavební úpravy auly vč. jejího zázemí</t>
  </si>
  <si>
    <t>KSO:</t>
  </si>
  <si>
    <t>CC-CZ:</t>
  </si>
  <si>
    <t>Místo:</t>
  </si>
  <si>
    <t>Pelhřimov, ul. Růžová č.p. 34</t>
  </si>
  <si>
    <t>Datum:</t>
  </si>
  <si>
    <t>10. 1. 2020</t>
  </si>
  <si>
    <t>Zadavatel:</t>
  </si>
  <si>
    <t>IČ:</t>
  </si>
  <si>
    <t>70890749</t>
  </si>
  <si>
    <t>KRAJ VYSOČINA</t>
  </si>
  <si>
    <t>DIČ:</t>
  </si>
  <si>
    <t>CZ70890749</t>
  </si>
  <si>
    <t>Uchazeč:</t>
  </si>
  <si>
    <t>Vyplň údaj</t>
  </si>
  <si>
    <t>Projektant:</t>
  </si>
  <si>
    <t>28094026</t>
  </si>
  <si>
    <t>PROJEKT CENTRUM NOVA s.r.o.</t>
  </si>
  <si>
    <t>CZ28094026</t>
  </si>
  <si>
    <t>True</t>
  </si>
  <si>
    <t>Zpracovatel:</t>
  </si>
  <si>
    <t xml:space="preserve"> </t>
  </si>
  <si>
    <t>Poznámka: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</si>
  <si>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
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
- Kde není výslovně uvedeno, bude pracovní postup a technologie provádění stanovena oprávněnou osobou zhotovitele 
- Pro sestavení SOUPISU PRACÍ v podrobnostech vymezených vyhl. č. 169/2016Sb. byla použita v převážné míře cenová soustava ÚRS.
- V případě nejasností u některé z položek uváděných v supisu prací, kontaktuje uchazeč zadavatele.
- Vlastní položky, komplety, soubory a položky s vyšší cenou než dle ceníku jsou stanoveny na základě zkušeností projektanta z období 3 let a odpovídají situaci na trhu.
- Stavba doloží množství odpadu uloženého na skládce platným vážnými lístky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</si>
  <si>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</si>
  <si>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</si>
  <si>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</si>
  <si>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</si>
  <si>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</si>
  <si>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</si>
  <si>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</si>
  <si>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</si>
  <si>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</si>
  <si>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</si>
  <si>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</si>
  <si>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</si>
  <si>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</si>
  <si>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</si>
  <si>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</si>
  <si>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</si>
  <si>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</si>
  <si>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</si>
  <si>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</si>
  <si>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</si>
  <si>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</si>
  <si>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</si>
  <si>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</si>
  <si>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</si>
  <si>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</si>
  <si>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</si>
  <si>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</si>
  <si>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</si>
  <si>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</si>
  <si>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</si>
  <si>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</si>
  <si>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</si>
  <si>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</si>
  <si>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</si>
  <si>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</si>
  <si>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</si>
  <si>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</si>
  <si>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</si>
  <si>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</si>
  <si>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</si>
  <si>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</si>
  <si>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</si>
  <si>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</si>
  <si>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</si>
  <si>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VRN</t>
  </si>
  <si>
    <t>Vedlejší a ostatní rozpočtové náklady</t>
  </si>
  <si>
    <t>VON</t>
  </si>
  <si>
    <t>1</t>
  </si>
  <si>
    <t>{bfd0b9e5-2144-49e7-9a2d-4d88bbb646f0}</t>
  </si>
  <si>
    <t>2</t>
  </si>
  <si>
    <t>/</t>
  </si>
  <si>
    <t>Soupis</t>
  </si>
  <si>
    <t>{842e6bc2-ab3e-49d3-82cb-63e5eae553d6}</t>
  </si>
  <si>
    <t>SO-01</t>
  </si>
  <si>
    <t>Aula a její zázemí</t>
  </si>
  <si>
    <t>STA</t>
  </si>
  <si>
    <t>{42c3d793-9425-453c-9ce6-4d15d489df9a}</t>
  </si>
  <si>
    <t>8013419</t>
  </si>
  <si>
    <t>01_00</t>
  </si>
  <si>
    <t>Bourací práce</t>
  </si>
  <si>
    <t>{1e88b6a8-8b33-46d3-8afa-82ec35c1b258}</t>
  </si>
  <si>
    <t>01_01</t>
  </si>
  <si>
    <t>Architektonicko - stavební řešení</t>
  </si>
  <si>
    <t>{48bcbb1f-f41c-48e9-83e8-dfa3fe75e3b6}</t>
  </si>
  <si>
    <t>01A</t>
  </si>
  <si>
    <t>Zařízení pro vytápění staveb</t>
  </si>
  <si>
    <t>{b120b4cb-c236-40e8-aa2a-95b9a85b8140}</t>
  </si>
  <si>
    <t>01B</t>
  </si>
  <si>
    <t>Zařízení vzduchotechniky</t>
  </si>
  <si>
    <t>{dbdec0b7-e818-4e6e-869d-5a8a6db69ded}</t>
  </si>
  <si>
    <t>01C</t>
  </si>
  <si>
    <t>Zařízení zdravotně technických instalací</t>
  </si>
  <si>
    <t>{83b265c2-22fa-42c8-a2d9-0779c4cf4518}</t>
  </si>
  <si>
    <t>01D</t>
  </si>
  <si>
    <t>Zařízení silnoproudé elektrotechniky</t>
  </si>
  <si>
    <t>{b688f47b-907e-4470-b5b1-46d0ab1548df}</t>
  </si>
  <si>
    <t>01E</t>
  </si>
  <si>
    <t>Zařízení slaboproudé elektrotechniky</t>
  </si>
  <si>
    <t>{2768f05f-288b-4cad-9e92-fb170a8e6041}</t>
  </si>
  <si>
    <t>SO-02</t>
  </si>
  <si>
    <t>Bezbariérový výtah</t>
  </si>
  <si>
    <t>{0c8418b9-e08a-4040-8993-b99f0a167be4}</t>
  </si>
  <si>
    <t>02_00</t>
  </si>
  <si>
    <t>{59704e06-73bb-4011-aa4d-bb2e7bdf1799}</t>
  </si>
  <si>
    <t>02_01</t>
  </si>
  <si>
    <t>{83f0466a-6ec9-4353-8e56-edf48a11b285}</t>
  </si>
  <si>
    <t>02D</t>
  </si>
  <si>
    <t>{cb651a90-7b04-462b-a018-667634c34b11}</t>
  </si>
  <si>
    <t>02D_1</t>
  </si>
  <si>
    <t>Bleskosvod</t>
  </si>
  <si>
    <t>{c7900af9-7965-4ef6-919e-2b932e87c50a}</t>
  </si>
  <si>
    <t>IO-01</t>
  </si>
  <si>
    <t>Úprava trasy teplovodu</t>
  </si>
  <si>
    <t>ING</t>
  </si>
  <si>
    <t>{d3c4f2c0-1e6b-4fe9-9fdd-fa0a534c6ef0}</t>
  </si>
  <si>
    <t>{c45a9b66-f94f-44e8-9744-ce122c8e889f}</t>
  </si>
  <si>
    <t>8274929</t>
  </si>
  <si>
    <t>KRYCÍ LIST SOUPISU PRACÍ</t>
  </si>
  <si>
    <t>Objekt:</t>
  </si>
  <si>
    <t>VRN - Vedlejší a ostatní rozpočtové náklady</t>
  </si>
  <si>
    <t>Soupis:</t>
  </si>
  <si>
    <t>- U veškerých dodávek a výrobků bude do ceny zahrnuta jejich montáž vč. dodávky potřebného kotvení, doplňkového materiálu, staveništní a mimo staveništní dopravy v případě že tyto činnosti nejsou oceněny v samostatných položkách jednotlivých částí soupisu prací. U vybraných výrobků je nutné do ceny díla zahrnout zpracování dodavatelské případně výrobní dokumentace, dále výrobu prototypů, provádění barevného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V případě nejasností u některé z položek uváděných v soupisu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Tento soupis prací řeší vedlejší a ostatní náklady dle vyhl. 169/2016Sb. §9 a 10 v tomto jediném společném soupisu pro všechny uváděné stavební, provozní a inženýrské objekty v zakázce, rovněž i pro všechny etapy výstavby.  - Vzhledem k výše uvedenému nelze stanovit jednotné JKSO pro tento objekt, zakázka obsahuje tyto objekty dle JKSO : 801 3419, 827 4929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</si>
  <si>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</si>
  <si>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</si>
  <si>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</si>
  <si>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</si>
  <si>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</si>
  <si>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</si>
  <si>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 xml:space="preserve">    O02 - Vedlejší a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</si>
  <si>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</si>
  <si>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</si>
  <si>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</si>
  <si>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</si>
  <si>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</si>
  <si>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</si>
  <si>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</si>
  <si>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</si>
  <si>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</si>
  <si>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</si>
  <si>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</si>
  <si>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</si>
  <si>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</si>
  <si>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</si>
  <si>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</si>
  <si>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</si>
  <si>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</si>
  <si>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O02</t>
  </si>
  <si>
    <t>Vedlejší a ostatní náklady</t>
  </si>
  <si>
    <t>K</t>
  </si>
  <si>
    <t>0100</t>
  </si>
  <si>
    <t>Zařízení staveniště</t>
  </si>
  <si>
    <t>kpl</t>
  </si>
  <si>
    <t>1240126341</t>
  </si>
  <si>
    <t>PP</t>
  </si>
  <si>
    <t>Veškeré náklady a činnosti související s vybudováním, provozem a likvidací staveniště v rozsahu vyžadujícím řádné provedení  díla.
Stavební zařízení pro sklad, hygienické zázemí a administrativní činnost stavby (stavební buňky dle potřeby stavby).
Zajištění připojení staveniště na elektrickou energii, vodu, odpad a odvodnění staveniště. 
Provádění každodenního hrubého úklidu staveniště a průběžné likvidace vznikajících odpadů oprávněnou osobou. 
Pravidelné čištění a úklid příjezdových a přístupových komunikací.
Oplocení staveniště (trvalé a dočasné). Ostraha staveniště. 
Uvedení ploch dotčených stavbou do původního stavu před realizací záměru.</t>
  </si>
  <si>
    <t>0101</t>
  </si>
  <si>
    <t>Bezpečnost a ochrana zdraví při práci (BOZP)</t>
  </si>
  <si>
    <t>1394522077</t>
  </si>
  <si>
    <t>Veškeré prvky zajišťující bezpečnost a ochranu zdraví při práci - dodávka, montáž, údržba, obnova a demontáž.
(trvalé oplocení, mobilní oplocení, výstražné značení, přechody výkopů, atd. ) 
Povinnosti vyplývající z plánu BOZP vč. připomínek příslušných úřadů.
Opatření k zajištění bezpečného provozu v objektu školy</t>
  </si>
  <si>
    <t>3</t>
  </si>
  <si>
    <t>0103</t>
  </si>
  <si>
    <t>Publicita akce a propagace zadavatele dle podmínek dotačního titulu</t>
  </si>
  <si>
    <t>-70146003</t>
  </si>
  <si>
    <t>Náklady na zhotovení a osazení informačního panelu s údaji :
1) Logo Kraje Vysočina
2) Prohlášení: „STAVÍME PRO VÁS“
3) Název akce
4) Investor: „Kraj Vysočina, Žižkova 57/1882, 587 33 Jihlava“
5) Generální dodavatel
6) Projektant
7) Stavbyvedoucí
8) Technický dozor
10) Koordinátor BOZP
11) Termín realizace stavby
o rozměrech 5,1 x 2,40 m včetně nákladů na jeho údržbu po dobu trvání stavby.
Informační panel (grafický potisk na plachtu s oky) bude osazen na dočasnou ocelovou kci, kotvenou do země sloupky.</t>
  </si>
  <si>
    <t>0104</t>
  </si>
  <si>
    <t>Poskytnutí zařízení staveniště (jeho části) pro umožnění činnosti TDS, AD, SÚ, atd. po dobu výstavby.</t>
  </si>
  <si>
    <t>1596164259</t>
  </si>
  <si>
    <t>Poskytnutí krytého, čistého prostoru včetně vybavení pracovním stolem a 6 židlemi s volným připojením na EI a internet (např. stavební buňka - kancelář stavby, místnost v objektu, ...)</t>
  </si>
  <si>
    <t>5</t>
  </si>
  <si>
    <t>0105</t>
  </si>
  <si>
    <t>Náklady vyplývající z požadavků DOSS a správců inženýrských sítí.</t>
  </si>
  <si>
    <t>-1334955976</t>
  </si>
  <si>
    <t>Veškeré náklady vyplývající se zajištění plnění požadavků DOSS a správců inženýrských sítí (objednání vytýčení inženýrských sítí, komunikace se správci in. sítí a DOSS dle jejich vyjádření a rozhodnutí - viz. dokladová část, .....) vč. příslušných administratovních úkonů. 
O veškerých úkonech zhotovitele směrem k DOSS a správců inženýrských sítí, bude zhotovitelem informován TDI, TDS a investor.</t>
  </si>
  <si>
    <t>6</t>
  </si>
  <si>
    <t>0301</t>
  </si>
  <si>
    <t xml:space="preserve">Vytýčení stávajících inženýrských sítí </t>
  </si>
  <si>
    <t>1880854393</t>
  </si>
  <si>
    <t>Vytýčení stávajících inženýrských sítí i jejich správci. Bude provedeno vč. stabilizace bodů pro potřeby stavby po celou dobu výstavby.</t>
  </si>
  <si>
    <t>7</t>
  </si>
  <si>
    <t>0303</t>
  </si>
  <si>
    <t>Geodetické zaměření řešených objektů po dokončení jednotlivých etap.</t>
  </si>
  <si>
    <t>-1533253880</t>
  </si>
  <si>
    <t xml:space="preserve">Geodetické zaměření řešených objektů ve 3 tištěných vyhotoveních + 1x elektronicky CD) </t>
  </si>
  <si>
    <t>8</t>
  </si>
  <si>
    <t>0305</t>
  </si>
  <si>
    <t>Geometrický plán</t>
  </si>
  <si>
    <t>-1224042796</t>
  </si>
  <si>
    <t xml:space="preserve">Geometrický plán objektů podléhajících vkladu do katastru nemovitostí (budovy, inženýrské sítě, věcná břemena k částem pozemků) v 6ti tištěných vyhotoveních + 1x elektronicky CD </t>
  </si>
  <si>
    <t>9</t>
  </si>
  <si>
    <t>0401</t>
  </si>
  <si>
    <t>Projektová dokumentace skutečného provedení</t>
  </si>
  <si>
    <t>-1773495778</t>
  </si>
  <si>
    <t xml:space="preserve">Projektová dokumentace skutečného provedení 3x tištěně a 1x elektronicky na CD </t>
  </si>
  <si>
    <t>10</t>
  </si>
  <si>
    <t>0501</t>
  </si>
  <si>
    <t xml:space="preserve">Měření radonu </t>
  </si>
  <si>
    <t>-2025190605</t>
  </si>
  <si>
    <t>Měření objemové aktivity radonu po dokončení stavby, před kolaudací.</t>
  </si>
  <si>
    <t>11</t>
  </si>
  <si>
    <t>0502</t>
  </si>
  <si>
    <t xml:space="preserve">Měření intenzity umělého osvětlení </t>
  </si>
  <si>
    <t>1536122979</t>
  </si>
  <si>
    <t xml:space="preserve">Náklady spojené s ověřením navržených parametrů intenzity umělého osvětlení po dokončení stavby
</t>
  </si>
  <si>
    <t>12</t>
  </si>
  <si>
    <t>0505</t>
  </si>
  <si>
    <t>Kompletace dokladové části stavby k předání, převzetí a kolaudaci díla</t>
  </si>
  <si>
    <t>1047780156</t>
  </si>
  <si>
    <t>Doklady o vlastnostech materiálů, o provedených zkouškách a měření, o výchozích kontrolách provozuschopnosti,  o zaškolení obsluhy, revizní zprávy-bez závad, doklady o oprávnění k provádění prací, doklady o likvidaci odpadů, návody k obsluze, kopie záručních listů   - 3x tištěně a 1x  na CD nosiči</t>
  </si>
  <si>
    <t>13</t>
  </si>
  <si>
    <t>0601</t>
  </si>
  <si>
    <t>Zpracování a předložení harmonogramů před podpisem smlouvy.</t>
  </si>
  <si>
    <t>1477048399</t>
  </si>
  <si>
    <t xml:space="preserve">Náklady na vyhotovení a předložení finančního a časového harmonogramu prací a plnění před podpisem smlouvy vč. průběžné aktualizace harmonogramu během výstavby. </t>
  </si>
  <si>
    <t>14</t>
  </si>
  <si>
    <t>0602</t>
  </si>
  <si>
    <t>Náklady spojené prováděním stavby v blízkosti stávajících objektů a technologie</t>
  </si>
  <si>
    <t>-426533918</t>
  </si>
  <si>
    <t xml:space="preserve">Náklady spojené s prováděním stavby v blízkosti stávajících objektů (provozů), technologií a provozu školy. Omezení vlivu stavby na sousední objekty a stávající technologie - zakrytí konstrukcí a technologií (prach, hluk), zajištění přístupu do sousedních objektů, zajištění konstrukcí a technologií proti poškození. Koordinace pracovních postupů s provozem objektu školy                                                                                                                                                              </t>
  </si>
  <si>
    <t>0603</t>
  </si>
  <si>
    <t>Náklady spojené prováděním stavby uvnitř stávajícího objektu za provozu</t>
  </si>
  <si>
    <t>54976830</t>
  </si>
  <si>
    <t xml:space="preserve">Náklady spojené s prováděním stavby uvnitř stávajícího objektu za stávajícícho provozu objektu vč. technologií. 
Omezení vlivu stavby - zakrytí konstrukcí a technologií (prach, hluk, vibrace), zajištění konstrukcí a technologií proti poškození. 
Náklady na pravidelný úklid objektu, omezení manipulačních a stavebních ploch, další související omezující vlivy.
Koordinace postupu výstavby s nepřetržitým celodenním provozem objektu.                                                                                                                                                            </t>
  </si>
  <si>
    <t>16</t>
  </si>
  <si>
    <t>0608</t>
  </si>
  <si>
    <t>Zkoušky toxicity jednotlivých druhů odpadů vzniklých na stavbě - výluhem</t>
  </si>
  <si>
    <t>soubor</t>
  </si>
  <si>
    <t>1564197909</t>
  </si>
  <si>
    <t>Zkoušky akutní toxicity s naředěním vodním výluhem odpadu dle přílohy č.10 vyhl. 294/2005 Sb. dle tabulky 10.1. a 10.2..</t>
  </si>
  <si>
    <t>17</t>
  </si>
  <si>
    <t>0609</t>
  </si>
  <si>
    <t>Dílenská dokumentace</t>
  </si>
  <si>
    <t>734922493</t>
  </si>
  <si>
    <t>Zpracování dílenské dokumentace :
 - zdvojené podlahy
 - výtahu</t>
  </si>
  <si>
    <t>18</t>
  </si>
  <si>
    <t>0611</t>
  </si>
  <si>
    <t>Úplný katalogový soupis provedených protipožárních konstrukcí, zařízení, ucpávek, atd. po dokončení stavby</t>
  </si>
  <si>
    <t>-192706791</t>
  </si>
  <si>
    <t>SO-01 - Aula a její zázemí</t>
  </si>
  <si>
    <t>01_00 - Bourací práce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</si>
  <si>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Stavba doloží množství odpadu uloženého na skládce platným vážnými lístky - Tato část soupisu prací vychází dle vyhlášky 169/2016 Sb. z následujících grafických a textových částí projektové dokumentace:  1.1.01 TECHNICKÁ ZPRÁVA SO-01 + SO-02 1.1.02 PŮDORYS 1.NP – STÁVAJÍCÍ STAV 1.1.03 PŮDORYS 1.NP – BOURANÉ KONSTRUKCE 1.1.04 PŮDORYS 1.NP – NAVRHOVANÉ KONSTRUKCE 1.1.05 PŮDORYS 1.NP – PODHLEDY 1.1.06 TABULKY PSV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</si>
  <si>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</si>
  <si>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</si>
  <si>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</si>
  <si>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</si>
  <si>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</si>
  <si>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</si>
  <si>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</si>
  <si>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</si>
  <si>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</si>
  <si>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</si>
  <si>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</si>
  <si>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775 - Podlahy skládané</t>
  </si>
  <si>
    <t xml:space="preserve">    784 - Dokončovací práce - malby a tapety</t>
  </si>
  <si>
    <t>HSV</t>
  </si>
  <si>
    <t>Práce a dodávky HSV</t>
  </si>
  <si>
    <t>Svislé a kompletní konstrukce</t>
  </si>
  <si>
    <t>317234410</t>
  </si>
  <si>
    <t>Vyzdívka mezi nosníky z cihel pálených na MC</t>
  </si>
  <si>
    <t>m3</t>
  </si>
  <si>
    <t>CS ÚRS 2020 01</t>
  </si>
  <si>
    <t>-2086184482</t>
  </si>
  <si>
    <t>Vyzdívka mezi nosníky cihlami pálenými  na maltu cementovou</t>
  </si>
  <si>
    <t>VV</t>
  </si>
  <si>
    <t>č101-108</t>
  </si>
  <si>
    <t>1,7*(0,7*0,12+0,8*0,1)</t>
  </si>
  <si>
    <t>Součet</t>
  </si>
  <si>
    <t>317944321</t>
  </si>
  <si>
    <t>Válcované nosníky do č.12 dodatečně osazované do připravených otvorů</t>
  </si>
  <si>
    <t>t</t>
  </si>
  <si>
    <t>-1349953262</t>
  </si>
  <si>
    <t>Válcované nosníky dodatečně osazované do připravených otvorů  bez zazdění hlav do č. 12</t>
  </si>
  <si>
    <t>č102B - pozn.19</t>
  </si>
  <si>
    <t>0,9*0,014</t>
  </si>
  <si>
    <t>č103 - pozn.20</t>
  </si>
  <si>
    <t>0,6*0,014</t>
  </si>
  <si>
    <t>č102A-102B</t>
  </si>
  <si>
    <t>1,7*0,011</t>
  </si>
  <si>
    <t>1,7*0,012*5</t>
  </si>
  <si>
    <t>346244381</t>
  </si>
  <si>
    <t>Plentování jednostranné v do 200 mm válcovaných nosníků cihlami</t>
  </si>
  <si>
    <t>m2</t>
  </si>
  <si>
    <t>-603943565</t>
  </si>
  <si>
    <t>Plentování ocelových válcovaných nosníků jednostranné cihlami  na maltu, výška stojiny do 200 mm</t>
  </si>
  <si>
    <t>0,9*0,15</t>
  </si>
  <si>
    <t>0,6*0,15</t>
  </si>
  <si>
    <t>č102A102B</t>
  </si>
  <si>
    <t>1,7*0,3*2</t>
  </si>
  <si>
    <t>1,7*0,12*2</t>
  </si>
  <si>
    <t>Úpravy povrchů, podlahy a osazování výplní</t>
  </si>
  <si>
    <t>619991011</t>
  </si>
  <si>
    <t>Obalení konstrukcí a prvků fólií přilepenou lepící páskou</t>
  </si>
  <si>
    <t>-1768440790</t>
  </si>
  <si>
    <t>Zakrytí vnitřních ploch před znečištěním  včetně pozdějšího odkrytí konstrukcí a prvků obalením fólií a přelepením páskou</t>
  </si>
  <si>
    <t>č103</t>
  </si>
  <si>
    <t>1,6*2,75*5</t>
  </si>
  <si>
    <t>č106-115</t>
  </si>
  <si>
    <t>1,6*2,8*4</t>
  </si>
  <si>
    <t>č116</t>
  </si>
  <si>
    <t>2,1*1,75</t>
  </si>
  <si>
    <t>619996117</t>
  </si>
  <si>
    <t>Ochrana podlahy obedněním z OSB desek včetně pozdějšího odstranění</t>
  </si>
  <si>
    <t>1173476100</t>
  </si>
  <si>
    <t>Ochrana stavebních konstrukcí a samostatných prvků včetně pozdějšího odstranění obedněním z OSB desek podlahy</t>
  </si>
  <si>
    <t>115,44</t>
  </si>
  <si>
    <t>č110</t>
  </si>
  <si>
    <t>16,73</t>
  </si>
  <si>
    <t>Ostatní konstrukce a práce, bourání</t>
  </si>
  <si>
    <t>949101111</t>
  </si>
  <si>
    <t>Lešení pomocné pro objekty pozemních staveb s lešeňovou podlahou v do 1,9 m zatížení do 150 kg/m2</t>
  </si>
  <si>
    <t>-1944230147</t>
  </si>
  <si>
    <t>Lešení pomocné pracovní pro objekty pozemních staveb  pro zatížení do 150 kg/m2, o výšce lešeňové podlahy do 1,9 m</t>
  </si>
  <si>
    <t>č107+108</t>
  </si>
  <si>
    <t>15,12+11,91</t>
  </si>
  <si>
    <t>949101112</t>
  </si>
  <si>
    <t>Lešení pomocné pro objekty pozemních staveb s lešeňovou podlahou v do 3,5 m zatížení do 150 kg/m2</t>
  </si>
  <si>
    <t>-161245853</t>
  </si>
  <si>
    <t>Lešení pomocné pracovní pro objekty pozemních staveb  pro zatížení do 150 kg/m2, o výšce lešeňové podlahy přes 1,9 do 3,5 m</t>
  </si>
  <si>
    <t>č101</t>
  </si>
  <si>
    <t>4,75</t>
  </si>
  <si>
    <t>č102A+102B</t>
  </si>
  <si>
    <t>14,21+14,76</t>
  </si>
  <si>
    <t>č104-106</t>
  </si>
  <si>
    <t>20,02+14,87+39,46</t>
  </si>
  <si>
    <t>962001</t>
  </si>
  <si>
    <t>Vyčištění otvoru - č.102A + 102B pozn.9</t>
  </si>
  <si>
    <t>kus</t>
  </si>
  <si>
    <t>363939513</t>
  </si>
  <si>
    <t>962031132</t>
  </si>
  <si>
    <t>Bourání příček z cihel pálených na MVC tl do 100 mm</t>
  </si>
  <si>
    <t>-1350382005</t>
  </si>
  <si>
    <t>Bourání příček z cihel, tvárnic nebo příčkovek  z cihel pálených, plných nebo dutých na maltu vápennou nebo vápenocementovou, tl. do 100 mm</t>
  </si>
  <si>
    <t>č105</t>
  </si>
  <si>
    <t>1*2,05*2</t>
  </si>
  <si>
    <t>2,15*4,2</t>
  </si>
  <si>
    <t>č102A - pozn.11</t>
  </si>
  <si>
    <t>2,1*4,2</t>
  </si>
  <si>
    <t>č102B - pozn.11</t>
  </si>
  <si>
    <t>č106 - pozn.17</t>
  </si>
  <si>
    <t>1,6*4,1*2</t>
  </si>
  <si>
    <t>962031133</t>
  </si>
  <si>
    <t>Bourání příček z cihel pálených na MVC tl do 150 mm</t>
  </si>
  <si>
    <t>373647330</t>
  </si>
  <si>
    <t>Bourání příček z cihel, tvárnic nebo příčkovek  z cihel pálených, plných nebo dutých na maltu vápennou nebo vápenocementovou, tl. do 150 mm</t>
  </si>
  <si>
    <t>1,6*5,8</t>
  </si>
  <si>
    <t>-1,26*2,45</t>
  </si>
  <si>
    <t>6,12*5,2*2</t>
  </si>
  <si>
    <t>č107</t>
  </si>
  <si>
    <t>3,5*2,8</t>
  </si>
  <si>
    <t>962032230</t>
  </si>
  <si>
    <t>Bourání zdiva z cihel pálených nebo vápenopískových na MV nebo MVC do 1 m3</t>
  </si>
  <si>
    <t>-1369689605</t>
  </si>
  <si>
    <t>Bourání zdiva nadzákladového z cihel nebo tvárnic  z cihel pálených nebo vápenopískových, na maltu vápennou nebo vápenocementovou, objemu do 1 m3</t>
  </si>
  <si>
    <t>0,8*0,3*1,7</t>
  </si>
  <si>
    <t>962081131</t>
  </si>
  <si>
    <t>Bourání příček ze skleněných tvárnic tl do 100 mm</t>
  </si>
  <si>
    <t>-2037327848</t>
  </si>
  <si>
    <t>Bourání zdiva příček nebo vybourání otvorů  ze skleněných tvárnic, tl. do 100 mm</t>
  </si>
  <si>
    <t>č102A - pozn.10</t>
  </si>
  <si>
    <t>1,6*1,2*2</t>
  </si>
  <si>
    <t>č102B - pozn.10</t>
  </si>
  <si>
    <t>1,6*1,2</t>
  </si>
  <si>
    <t>965042141</t>
  </si>
  <si>
    <t>Bourání podkladů pod dlažby nebo mazanin betonových nebo z litého asfaltu tl do 100 mm pl přes 4 m2</t>
  </si>
  <si>
    <t>-1064156604</t>
  </si>
  <si>
    <t>Bourání mazanin betonových nebo z litého asfaltu tl. do 100 mm, plochy přes 4 m2</t>
  </si>
  <si>
    <t>viz teracová dlažba</t>
  </si>
  <si>
    <t>97,4*0,1</t>
  </si>
  <si>
    <t>viz keramická dlažba</t>
  </si>
  <si>
    <t>26,78*0,1</t>
  </si>
  <si>
    <t>15,12*0,1</t>
  </si>
  <si>
    <t>965042241</t>
  </si>
  <si>
    <t>Bourání podkladů pod dlažby nebo mazanin betonových nebo z litého asfaltu tl přes 100 mm pl přes 4 m2</t>
  </si>
  <si>
    <t>-645830345</t>
  </si>
  <si>
    <t>Bourání mazanin betonových nebo z litého asfaltu tl. přes 100 mm, plochy přes 4 m2</t>
  </si>
  <si>
    <t>97,4*0,15</t>
  </si>
  <si>
    <t>26,78*0,15</t>
  </si>
  <si>
    <t>15,12*0,15</t>
  </si>
  <si>
    <t>965049111</t>
  </si>
  <si>
    <t>Příplatek k bourání betonových mazanin za bourání mazanin se svařovanou sítí tl do 100 mm</t>
  </si>
  <si>
    <t>-602617138</t>
  </si>
  <si>
    <t>Bourání mazanin Příplatek k cenám za bourání mazanin betonových se svařovanou sítí, tl. do 100 mm</t>
  </si>
  <si>
    <t>965081213</t>
  </si>
  <si>
    <t>Bourání podlah z dlaždic keramických nebo xylolitových tl do 10 mm plochy přes 1 m2</t>
  </si>
  <si>
    <t>657384247</t>
  </si>
  <si>
    <t>Bourání podlah z dlaždic bez podkladního lože nebo mazaniny, s jakoukoliv výplní spár keramických nebo xylolitových tl. do 10 mm, plochy přes 1 m2</t>
  </si>
  <si>
    <t>14,87</t>
  </si>
  <si>
    <t>č108</t>
  </si>
  <si>
    <t>11,91</t>
  </si>
  <si>
    <t>965081333</t>
  </si>
  <si>
    <t>Bourání podlah z dlaždic betonových, teracových nebo čedičových tl do 30 mm plochy přes 1 m2</t>
  </si>
  <si>
    <t>-1572546753</t>
  </si>
  <si>
    <t>Bourání podlah z dlaždic bez podkladního lože nebo mazaniny, s jakoukoliv výplní spár betonových, teracových nebo čedičových tl. do 30 mm, plochy přes 1 m2</t>
  </si>
  <si>
    <t>č102A</t>
  </si>
  <si>
    <t>14,21</t>
  </si>
  <si>
    <t>č102B</t>
  </si>
  <si>
    <t>14,76</t>
  </si>
  <si>
    <t>č104</t>
  </si>
  <si>
    <t>20,02</t>
  </si>
  <si>
    <t>č106</t>
  </si>
  <si>
    <t>39,46</t>
  </si>
  <si>
    <t>č109</t>
  </si>
  <si>
    <t>4,2</t>
  </si>
  <si>
    <t>965081611</t>
  </si>
  <si>
    <t>Odsekání soklíků rovných</t>
  </si>
  <si>
    <t>m</t>
  </si>
  <si>
    <t>1452894081</t>
  </si>
  <si>
    <t>Odsekání soklíků  včetně otlučení podkladní omítky až na zdivo rovných</t>
  </si>
  <si>
    <t>(3,5+4,4+0,2)*2</t>
  </si>
  <si>
    <t>-1,25</t>
  </si>
  <si>
    <t>č108 - pozn.15</t>
  </si>
  <si>
    <t>(3,55+3,35)*2</t>
  </si>
  <si>
    <t>-0,8</t>
  </si>
  <si>
    <t>19</t>
  </si>
  <si>
    <t>965082933</t>
  </si>
  <si>
    <t>Odstranění násypů pod podlahami tl do 200 mm pl přes 2 m2</t>
  </si>
  <si>
    <t>-1283305052</t>
  </si>
  <si>
    <t>Odstranění násypu pod podlahami nebo ochranného násypu na střechách tl. do 200 mm, plochy přes 2 m2</t>
  </si>
  <si>
    <t>20</t>
  </si>
  <si>
    <t>967031132</t>
  </si>
  <si>
    <t>Přisekání rovných ostění v cihelném zdivu na MV nebo MVC</t>
  </si>
  <si>
    <t>231815664</t>
  </si>
  <si>
    <t>Přisekání (špicování) plošné nebo rovných ostění zdiva z cihel pálených  rovných ostění, bez odstupu, po hrubém vybourání otvorů, na maltu vápennou nebo vápenocementovou</t>
  </si>
  <si>
    <t>č108 - pozn.16</t>
  </si>
  <si>
    <t>(0,8+1,6*2)*0,3</t>
  </si>
  <si>
    <t>č106-107</t>
  </si>
  <si>
    <t>(1,6+4,1*2)*0,3</t>
  </si>
  <si>
    <t>968062375</t>
  </si>
  <si>
    <t>Vybourání dřevěných rámů oken zdvojených včetně křídel pl do 2 m2</t>
  </si>
  <si>
    <t>-432067931</t>
  </si>
  <si>
    <t>Vybourání dřevěných rámů oken s křídly, dveřních zárubní, vrat, stěn, ostění nebo obkladů  rámů oken s křídly zdvojených, plochy do 2 m2</t>
  </si>
  <si>
    <t>0,8*1,6</t>
  </si>
  <si>
    <t>22</t>
  </si>
  <si>
    <t>968062456</t>
  </si>
  <si>
    <t>Vybourání dřevěných dveřních zárubní pl přes 2 m2, uložení pro další použití</t>
  </si>
  <si>
    <t>452931226</t>
  </si>
  <si>
    <t>Vybourání dřevěných rámů oken s křídly, dveřních zárubní, vrat, stěn, ostění nebo obkladů  dveřních zárubní, plochy přes 2 m2</t>
  </si>
  <si>
    <t xml:space="preserve">č101 - pozn.12 </t>
  </si>
  <si>
    <t>1,26*2,45</t>
  </si>
  <si>
    <t>23</t>
  </si>
  <si>
    <t>971033631</t>
  </si>
  <si>
    <t>Vybourání otvorů ve zdivu cihelném pl do 4 m2 na MVC nebo MV tl do 150 mm</t>
  </si>
  <si>
    <t>-959088732</t>
  </si>
  <si>
    <t>Vybourání otvorů ve zdivu základovém nebo nadzákladovém z cihel, tvárnic, příčkovek  z cihel pálených na maltu vápennou nebo vápenocementovou plochy do 4 m2, tl. do 150 mm</t>
  </si>
  <si>
    <t>č102A-106</t>
  </si>
  <si>
    <t>0,9*2,1</t>
  </si>
  <si>
    <t>1,3*2,5</t>
  </si>
  <si>
    <t>č108-109</t>
  </si>
  <si>
    <t>1*2,05</t>
  </si>
  <si>
    <t>24</t>
  </si>
  <si>
    <t>971033681</t>
  </si>
  <si>
    <t>Vybourání otvorů ve zdivu cihelném pl do 4 m2 na MVC nebo MV tl do 900 mm</t>
  </si>
  <si>
    <t>-453527771</t>
  </si>
  <si>
    <t>Vybourání otvorů ve zdivu základovém nebo nadzákladovém z cihel, tvárnic, příčkovek  z cihel pálených na maltu vápennou nebo vápenocementovou plochy do 4 m2, tl. do 900 mm</t>
  </si>
  <si>
    <t>1,1*2,1*0,80</t>
  </si>
  <si>
    <t>25</t>
  </si>
  <si>
    <t>973031151</t>
  </si>
  <si>
    <t>Vysekání výklenků ve zdivu cihelném na MV nebo MVC pl přes 0,25 m2</t>
  </si>
  <si>
    <t>1820762562</t>
  </si>
  <si>
    <t>Vysekání výklenků nebo kapes ve zdivu z cihel  na maltu vápennou nebo vápenocementovou výklenků, pohledové plochy přes 0,25 m2</t>
  </si>
  <si>
    <t>0,6*0,81*0,15</t>
  </si>
  <si>
    <t>26</t>
  </si>
  <si>
    <t>974031132</t>
  </si>
  <si>
    <t>Vysekání rýh ve zdivu cihelném hl do 50 mm š do 70 mm</t>
  </si>
  <si>
    <t>2089430789</t>
  </si>
  <si>
    <t>Vysekání rýh ve zdivu cihelném na maltu vápennou nebo vápenocementovou  do hl. 50 mm a šířky do 70 mm</t>
  </si>
  <si>
    <t>1,8+0,2</t>
  </si>
  <si>
    <t>27</t>
  </si>
  <si>
    <t>974031164</t>
  </si>
  <si>
    <t>Vysekání rýh ve zdivu cihelném hl do 150 mm š do 150 mm</t>
  </si>
  <si>
    <t>214578991</t>
  </si>
  <si>
    <t>Vysekání rýh ve zdivu cihelném na maltu vápennou nebo vápenocementovou  do hl. 150 mm a šířky do 150 mm</t>
  </si>
  <si>
    <t>0,9</t>
  </si>
  <si>
    <t>0,6</t>
  </si>
  <si>
    <t>28</t>
  </si>
  <si>
    <t>974031165</t>
  </si>
  <si>
    <t>Vysekání rýh ve zdivu cihelném hl do 150 mm š do 200 mm</t>
  </si>
  <si>
    <t>1731338918</t>
  </si>
  <si>
    <t>Vysekání rýh ve zdivu cihelném na maltu vápennou nebo vápenocementovou  do hl. 150 mm a šířky do 200 mm</t>
  </si>
  <si>
    <t>pozn.21</t>
  </si>
  <si>
    <t>0,5</t>
  </si>
  <si>
    <t>0,5*3</t>
  </si>
  <si>
    <t>0,5*5</t>
  </si>
  <si>
    <t>0,5*2</t>
  </si>
  <si>
    <t>0,5*4</t>
  </si>
  <si>
    <t>29</t>
  </si>
  <si>
    <t>974031169</t>
  </si>
  <si>
    <t>Příplatek k vysekání rýh ve zdivu cihelném hl do 150 mm ZKD 100 mm š rýhy</t>
  </si>
  <si>
    <t>1603789357</t>
  </si>
  <si>
    <t>Vysekání rýh ve zdivu cihelném na maltu vápennou nebo vápenocementovou  do hl. 150 mm a šířky Příplatek k ceně -1167 za každých dalších 100 mm šířky rýhy hl. do 150 mm</t>
  </si>
  <si>
    <t>30</t>
  </si>
  <si>
    <t>974031287</t>
  </si>
  <si>
    <t>Vysekání rýh ve zdivu cihelném u stropu hl do 300 mm š do 300 mm</t>
  </si>
  <si>
    <t>830696643</t>
  </si>
  <si>
    <t>Vysekání rýh ve zdivu cihelném na maltu vápennou nebo vápenocementovou  v prostoru přilehlém ke stropní konstrukci do hl. 300 mm a šířky do 300 mm</t>
  </si>
  <si>
    <t>1,7</t>
  </si>
  <si>
    <t>31</t>
  </si>
  <si>
    <t>974031289</t>
  </si>
  <si>
    <t>Příplatek k vysekání rýh ve zdivu cihelném u stropu hl do 300 mm ZKD 100 mm š rýhy</t>
  </si>
  <si>
    <t>-485401169</t>
  </si>
  <si>
    <t>Vysekání rýh ve zdivu cihelném na maltu vápennou nebo vápenocementovou  v prostoru přilehlém ke stropní konstrukci Příplatek k ceně -1287 za každých dalších 100 mm šířky rýhy hl. do 300 mm</t>
  </si>
  <si>
    <t>1,7*5</t>
  </si>
  <si>
    <t>32</t>
  </si>
  <si>
    <t>974042553</t>
  </si>
  <si>
    <t>Vysekání rýh v dlažbě betonové nebo jiné monolitické hl do 100 mm š do 100 mm</t>
  </si>
  <si>
    <t>-999467782</t>
  </si>
  <si>
    <t>Vysekání rýh v betonové nebo jiné monolitické dlažbě s betonovým podkladem  do hl. 100 mm a šířky do 100 mm</t>
  </si>
  <si>
    <t>č110 - pozn.18</t>
  </si>
  <si>
    <t>3,7</t>
  </si>
  <si>
    <t>33</t>
  </si>
  <si>
    <t>974049165</t>
  </si>
  <si>
    <t>Vysekání rýh v betonových zdech hl do 150 mm š do 200 mm</t>
  </si>
  <si>
    <t>1657543676</t>
  </si>
  <si>
    <t>Vysekání rýh v betonových zdech  do hl. 150 mm a šířky do 200 mm</t>
  </si>
  <si>
    <t>0,6*3</t>
  </si>
  <si>
    <t>0,6*5</t>
  </si>
  <si>
    <t>0,6*2</t>
  </si>
  <si>
    <t>0,6*4</t>
  </si>
  <si>
    <t>34</t>
  </si>
  <si>
    <t>974049169</t>
  </si>
  <si>
    <t>Příplatek k vysekání rýh v betonových zdech hl do 150 mm ZKD 100 mm š rýhy</t>
  </si>
  <si>
    <t>309164364</t>
  </si>
  <si>
    <t>Vysekání rýh v betonových zdech  do hl. 150 mm a šířky Příplatek k ceně -9167 za každých dalších 100 mm šířky rýhy hl. do 150 mm</t>
  </si>
  <si>
    <t>35</t>
  </si>
  <si>
    <t>976072321</t>
  </si>
  <si>
    <t>Vybourání kovových mřížek pl přes 0,3 m2 ze zdiva cihelného</t>
  </si>
  <si>
    <t>1245279024</t>
  </si>
  <si>
    <t>Vybourání kovových madel, zábradlí, dvířek, zděří, kotevních želez  komínových a topných dvířek, ventilací apod., plochy přes 0,30 m2, ze zdiva cihelného nebo kamenného</t>
  </si>
  <si>
    <t>pozn.8</t>
  </si>
  <si>
    <t>č102A + 102B</t>
  </si>
  <si>
    <t>36</t>
  </si>
  <si>
    <t>976083141</t>
  </si>
  <si>
    <t>Vybourání škrabáků, stoupacích želez nebo konzol ze zdiva betonového</t>
  </si>
  <si>
    <t>-1534839650</t>
  </si>
  <si>
    <t>Vybourání drobných zámečnických a jiných konstrukcí  nožových škrabáků, stoupacích želez,  konzol apod., ze zdiva betonového</t>
  </si>
  <si>
    <t>č103 - pozn.6</t>
  </si>
  <si>
    <t>37</t>
  </si>
  <si>
    <t>977151114</t>
  </si>
  <si>
    <t>Jádrové vrty diamantovými korunkami do D 60 mm do stavebních materiálů</t>
  </si>
  <si>
    <t>-1292806862</t>
  </si>
  <si>
    <t>Jádrové vrty diamantovými korunkami do stavebních materiálů (železobetonu, betonu, cihel, obkladů, dlažeb, kamene) průměru přes 50 do 60 mm</t>
  </si>
  <si>
    <t>č103-110</t>
  </si>
  <si>
    <t>38</t>
  </si>
  <si>
    <t>977151122</t>
  </si>
  <si>
    <t>Jádrové vrty diamantovými korunkami do D 130 mm do stavebních materiálů</t>
  </si>
  <si>
    <t>298048665</t>
  </si>
  <si>
    <t>Jádrové vrty diamantovými korunkami do stavebních materiálů (železobetonu, betonu, cihel, obkladů, dlažeb, kamene) průměru přes 120 do 130 mm</t>
  </si>
  <si>
    <t>č104-106 - pozn.21</t>
  </si>
  <si>
    <t>1,2*8</t>
  </si>
  <si>
    <t>39</t>
  </si>
  <si>
    <t>977312112</t>
  </si>
  <si>
    <t>Řezání stávajících betonových mazanin vyztužených hl do 100 mm</t>
  </si>
  <si>
    <t>-2034374484</t>
  </si>
  <si>
    <t>Řezání stávajících betonových mazanin s vyztužením hloubky přes 50 do 100 mm</t>
  </si>
  <si>
    <t>2,1*2</t>
  </si>
  <si>
    <t>3,7*2</t>
  </si>
  <si>
    <t>40</t>
  </si>
  <si>
    <t>978011141</t>
  </si>
  <si>
    <t>Otlučení (osekání) vnitřní vápenné nebo vápenocementové omítky stropů v rozsahu do 30 %</t>
  </si>
  <si>
    <t>-1301125075</t>
  </si>
  <si>
    <t>Otlučení vápenných nebo vápenocementových omítek vnitřních ploch stropů, v rozsahu přes 10 do 30 %</t>
  </si>
  <si>
    <t>15,12</t>
  </si>
  <si>
    <t>41</t>
  </si>
  <si>
    <t>978013141</t>
  </si>
  <si>
    <t>Otlučení (osekání) vnitřní vápenné nebo vápenocementové omítky stěn v rozsahu do 30 %</t>
  </si>
  <si>
    <t>-583289104</t>
  </si>
  <si>
    <t>Otlučení vápenných nebo vápenocementových omítek vnitřních ploch stěn s vyškrabáním spar, s očištěním zdiva, v rozsahu přes 10 do 30 %</t>
  </si>
  <si>
    <t>(2,4+2)*2*(5,8-2,5)</t>
  </si>
  <si>
    <t>(5,5+2)*2*(5,1-2,5)</t>
  </si>
  <si>
    <t>(5,53+2,2)*2*(5,1-2)</t>
  </si>
  <si>
    <t>(13,65+8,5+0,7*2)*2*(4,5-2,5)</t>
  </si>
  <si>
    <t>(6,12+2,75*2+0,7*4)*(5,1-2)</t>
  </si>
  <si>
    <t>(2,6*2+6,15)*(5,1-1,6)</t>
  </si>
  <si>
    <t>(5,5+6,12+5,5)*(5,1-1,3)</t>
  </si>
  <si>
    <t>(4,4+3,5+4,4)*2,7</t>
  </si>
  <si>
    <t>(3,35+3,55+3,35)*2,7</t>
  </si>
  <si>
    <t>42</t>
  </si>
  <si>
    <t>978013191</t>
  </si>
  <si>
    <t>Otlučení (osekání) vnitřní vápenné nebo vápenocementové omítky stěn v rozsahu do 100 %</t>
  </si>
  <si>
    <t>-1385500557</t>
  </si>
  <si>
    <t>Otlučení vápenných nebo vápenocementových omítek vnitřních ploch stěn s vyškrabáním spar, s očištěním zdiva, v rozsahu přes 50 do 100 %</t>
  </si>
  <si>
    <t>omítka pod obklady</t>
  </si>
  <si>
    <t>(2+2,4)*2*2,5</t>
  </si>
  <si>
    <t>-1,25*2,5*2</t>
  </si>
  <si>
    <t>(5,5+2,2)*2*2,5</t>
  </si>
  <si>
    <t>-0,8*2</t>
  </si>
  <si>
    <t>-1,25*2,5+0,7*2,5*2</t>
  </si>
  <si>
    <t>-1,6*2*2+0,9*2,5*2</t>
  </si>
  <si>
    <t>(5,55+2,2)*2*2</t>
  </si>
  <si>
    <t>-0,8*2+0,3*2*2</t>
  </si>
  <si>
    <t>-1,7*2+0,8*2*2</t>
  </si>
  <si>
    <t xml:space="preserve">č103 </t>
  </si>
  <si>
    <t>(13,8+8,5+0,7*2)*2*2,5</t>
  </si>
  <si>
    <t>-1,6*2*2+(0,15+0,15)*2,5</t>
  </si>
  <si>
    <t>(6,12+2,75*2+0,7*4)*2</t>
  </si>
  <si>
    <t>-2,17*2+0,65*2*2</t>
  </si>
  <si>
    <t>(6,12+5,5*2+0,6*2)*1,3</t>
  </si>
  <si>
    <t>-1,6*1,3+0,6*1,3*2</t>
  </si>
  <si>
    <t>-1,25*1,3*2+(1,2+1,2)*1,3*2</t>
  </si>
  <si>
    <t>43</t>
  </si>
  <si>
    <t>978059511</t>
  </si>
  <si>
    <t>Odsekání a odebrání obkladů stěn z vnitřních obkládaček plochy do 1 m2</t>
  </si>
  <si>
    <t>278632481</t>
  </si>
  <si>
    <t>Odsekání obkladů  stěn včetně otlučení podkladní omítky až na zdivo z obkládaček vnitřních, z jakýchkoliv materiálů, plochy do 1 m2</t>
  </si>
  <si>
    <t>č108 - pozn.13</t>
  </si>
  <si>
    <t>0,8*0,6</t>
  </si>
  <si>
    <t>44</t>
  </si>
  <si>
    <t>978059541</t>
  </si>
  <si>
    <t>Odsekání a odebrání obkladů stěn z vnitřních obkládaček plochy přes 1 m2</t>
  </si>
  <si>
    <t>-1889318107</t>
  </si>
  <si>
    <t>Odsekání obkladů  stěn včetně otlučení podkladní omítky až na zdivo z obkládaček vnitřních, z jakýchkoliv materiálů, plochy přes 1 m2</t>
  </si>
  <si>
    <t>(6,12+2,6)*2*1,6</t>
  </si>
  <si>
    <t>-0,8*1,6+0,3*1,6*2</t>
  </si>
  <si>
    <t>-(0,1+1+0,1+1,45)*1,6</t>
  </si>
  <si>
    <t>(0,1+1+0,1+1,45+1*4)*2</t>
  </si>
  <si>
    <t>997</t>
  </si>
  <si>
    <t>Přesun sutě</t>
  </si>
  <si>
    <t>45</t>
  </si>
  <si>
    <t>997013091A</t>
  </si>
  <si>
    <t>Vyklizení učebny</t>
  </si>
  <si>
    <t>1085968237</t>
  </si>
  <si>
    <t>č103 - pozn.5</t>
  </si>
  <si>
    <t>46</t>
  </si>
  <si>
    <t>997013211</t>
  </si>
  <si>
    <t>Vnitrostaveništní doprava suti a vybouraných hmot pro budovy v do 6 m ručně</t>
  </si>
  <si>
    <t>-1136049170</t>
  </si>
  <si>
    <t>Vnitrostaveništní doprava suti a vybouraných hmot  vodorovně do 50 m svisle ručně pro budovy a haly výšky do 6 m</t>
  </si>
  <si>
    <t>47</t>
  </si>
  <si>
    <t>997013501</t>
  </si>
  <si>
    <t>Odvoz suti a vybouraných hmot na skládku nebo meziskládku do 1 km se složením</t>
  </si>
  <si>
    <t>623250421</t>
  </si>
  <si>
    <t>Odvoz suti a vybouraných hmot na skládku nebo meziskládku  se složením, na vzdálenost do 1 km</t>
  </si>
  <si>
    <t>48</t>
  </si>
  <si>
    <t>997013509</t>
  </si>
  <si>
    <t>Příplatek k odvozu suti a vybouraných hmot na skládku ZKD 1 km přes 1 km</t>
  </si>
  <si>
    <t>-1000719365</t>
  </si>
  <si>
    <t>Odvoz suti a vybouraných hmot na skládku nebo meziskládku  se složením, na vzdálenost Příplatek k ceně za každý další i započatý 1 km přes 1 km</t>
  </si>
  <si>
    <t>189,212*29</t>
  </si>
  <si>
    <t>49</t>
  </si>
  <si>
    <t>997013601</t>
  </si>
  <si>
    <t xml:space="preserve">Poplatek za uložení na skládce (skládkovné) stavebního odpadu </t>
  </si>
  <si>
    <t>883007908</t>
  </si>
  <si>
    <t xml:space="preserve">Poplatek za uložení stavebního odpadu na skládce (skládkovné) </t>
  </si>
  <si>
    <t>189,212</t>
  </si>
  <si>
    <t>-13,245</t>
  </si>
  <si>
    <t>-0,366</t>
  </si>
  <si>
    <t>-3,058</t>
  </si>
  <si>
    <t>-0,557</t>
  </si>
  <si>
    <t>50</t>
  </si>
  <si>
    <t>997013631</t>
  </si>
  <si>
    <t xml:space="preserve">Poplatek za uložení na skládce (skládkovné) stavebního odpadu směsného </t>
  </si>
  <si>
    <t>-1150486777</t>
  </si>
  <si>
    <t xml:space="preserve">Poplatek za uložení stavebního odpadu na skládce (skládkovné) směsného stavebního a demoličního </t>
  </si>
  <si>
    <t>7% celku</t>
  </si>
  <si>
    <t>189,212*0,07</t>
  </si>
  <si>
    <t>51</t>
  </si>
  <si>
    <t>997013804</t>
  </si>
  <si>
    <t xml:space="preserve">Poplatek za uložení na skládce (skládkovné) stavebního odpadu ze skla </t>
  </si>
  <si>
    <t>-1462070551</t>
  </si>
  <si>
    <t xml:space="preserve">Poplatek za uložení stavebního odpadu na skládce (skládkovné) ze skla </t>
  </si>
  <si>
    <t>0,317</t>
  </si>
  <si>
    <t>0,049</t>
  </si>
  <si>
    <t>52</t>
  </si>
  <si>
    <t>997013812</t>
  </si>
  <si>
    <t xml:space="preserve">Poplatek za uložení na skládce (skládkovné) stavebního odpadu na bázi sádry </t>
  </si>
  <si>
    <t>855659065</t>
  </si>
  <si>
    <t xml:space="preserve">Poplatek za uložení stavebního odpadu na skládce (skládkovné) z materiálů na bázi sádry </t>
  </si>
  <si>
    <t>od.763</t>
  </si>
  <si>
    <t>3,058</t>
  </si>
  <si>
    <t>53</t>
  </si>
  <si>
    <t>997013814</t>
  </si>
  <si>
    <t xml:space="preserve">Poplatek za uložení na skládce (skládkovné) stavebního odpadu izolací </t>
  </si>
  <si>
    <t>702203875</t>
  </si>
  <si>
    <t xml:space="preserve">Poplatek za uložení stavebního odpadu na skládce (skládkovné) z izolačních materiálů </t>
  </si>
  <si>
    <t>od.711</t>
  </si>
  <si>
    <t>0,557</t>
  </si>
  <si>
    <t>998</t>
  </si>
  <si>
    <t>Přesun hmot</t>
  </si>
  <si>
    <t>54</t>
  </si>
  <si>
    <t>998018001</t>
  </si>
  <si>
    <t>Přesun hmot ruční pro budovy v do 6 m</t>
  </si>
  <si>
    <t>850161616</t>
  </si>
  <si>
    <t>Přesun hmot pro budovy občanské výstavby, bydlení, výrobu a služby  ruční - bez užití mechanizace vodorovná dopravní vzdálenost do 100 m pro budovy s jakoukoliv nosnou konstrukcí výšky do 6 m</t>
  </si>
  <si>
    <t>PSV</t>
  </si>
  <si>
    <t>Práce a dodávky PSV</t>
  </si>
  <si>
    <t>711</t>
  </si>
  <si>
    <t>Izolace proti vodě, vlhkosti a plynům</t>
  </si>
  <si>
    <t>55</t>
  </si>
  <si>
    <t>711131811</t>
  </si>
  <si>
    <t>Odstranění izolace proti zemní vlhkosti vodorovné</t>
  </si>
  <si>
    <t>-1656443227</t>
  </si>
  <si>
    <t>Odstranění izolace proti zemní vlhkosti  na ploše vodorovné V</t>
  </si>
  <si>
    <t>97,4</t>
  </si>
  <si>
    <t>26,78</t>
  </si>
  <si>
    <t>725</t>
  </si>
  <si>
    <t>Zdravotechnika - zařizovací předměty</t>
  </si>
  <si>
    <t>56</t>
  </si>
  <si>
    <t>725122813</t>
  </si>
  <si>
    <t>Demontáž pisoárových stání s nádrží a jedním záchodkem</t>
  </si>
  <si>
    <t>1350739325</t>
  </si>
  <si>
    <t>Demontáž pisoárů  s nádrží a 1 záchodkem</t>
  </si>
  <si>
    <t>57</t>
  </si>
  <si>
    <t>725210821</t>
  </si>
  <si>
    <t>Demontáž umyvadel bez výtokových armatur</t>
  </si>
  <si>
    <t>-1203423935</t>
  </si>
  <si>
    <t>Demontáž umyvadel  bez výtokových armatur umyvadel</t>
  </si>
  <si>
    <t>58</t>
  </si>
  <si>
    <t>725820801</t>
  </si>
  <si>
    <t>Demontáž baterie nástěnné do G 3 / 4</t>
  </si>
  <si>
    <t>-1278167171</t>
  </si>
  <si>
    <t>Demontáž baterií  nástěnných do G 3/4</t>
  </si>
  <si>
    <t>763</t>
  </si>
  <si>
    <t>Konstrukce suché výstavby</t>
  </si>
  <si>
    <t>59</t>
  </si>
  <si>
    <t>763121821</t>
  </si>
  <si>
    <t>Demontáž SDK předsazené, šachtové stěny s nosnou kcí se zdvojeným CW profilem opláštění jednoduché</t>
  </si>
  <si>
    <t>660356740</t>
  </si>
  <si>
    <t>Demontáž předsazených nebo šachtových stěn ze sádrokartonových desek  s nosnou konstrukcí z ocelových profilů se zdvojeným CW profilem, opláštění jednoduché</t>
  </si>
  <si>
    <t>(6,12+2,75+0,7*2)*2*2</t>
  </si>
  <si>
    <t>(6,12+5,5+0,6)*2*1,3</t>
  </si>
  <si>
    <t>60</t>
  </si>
  <si>
    <t>763431802</t>
  </si>
  <si>
    <t>Demontáž minerálního podhledu zavěšeného na polozapuštěném roštu</t>
  </si>
  <si>
    <t>-934828460</t>
  </si>
  <si>
    <t>Demontáž podhledu minerálního  na zavěšeném na roštu polozapuštěném</t>
  </si>
  <si>
    <t>766</t>
  </si>
  <si>
    <t>Konstrukce truhlářské</t>
  </si>
  <si>
    <t>61</t>
  </si>
  <si>
    <t>766411811</t>
  </si>
  <si>
    <t>Demontáž truhlářského obložení stěn z panelů plochy do 1,5 m2</t>
  </si>
  <si>
    <t>1074351577</t>
  </si>
  <si>
    <t>Demontáž obložení stěn  panely, plochy do 1,5 m2</t>
  </si>
  <si>
    <t>62</t>
  </si>
  <si>
    <t>766411822</t>
  </si>
  <si>
    <t>Demontáž truhlářského obložení stěn podkladových roštů</t>
  </si>
  <si>
    <t>590733030</t>
  </si>
  <si>
    <t>Demontáž obložení stěn  podkladových roštů</t>
  </si>
  <si>
    <t>63</t>
  </si>
  <si>
    <t>766699312A</t>
  </si>
  <si>
    <t xml:space="preserve">Demontáž tabulí školních  </t>
  </si>
  <si>
    <t>-2111131064</t>
  </si>
  <si>
    <t>č103 - pozn.3</t>
  </si>
  <si>
    <t>64</t>
  </si>
  <si>
    <t>766699391A</t>
  </si>
  <si>
    <t>Demontáž roletového plátna</t>
  </si>
  <si>
    <t>-51830717</t>
  </si>
  <si>
    <t>č103 - pozn.2</t>
  </si>
  <si>
    <t>65</t>
  </si>
  <si>
    <t>766699392A</t>
  </si>
  <si>
    <t>Demontáž garnýže</t>
  </si>
  <si>
    <t>1739224081</t>
  </si>
  <si>
    <t>č103 - pozn.4</t>
  </si>
  <si>
    <t>775</t>
  </si>
  <si>
    <t>Podlahy skládané</t>
  </si>
  <si>
    <t>66</t>
  </si>
  <si>
    <t>775511800</t>
  </si>
  <si>
    <t>Demontáž podlah vlysových lepených s lištami lepenými</t>
  </si>
  <si>
    <t>-1415659054</t>
  </si>
  <si>
    <t>Demontáž podlah vlysových  s lištami lepených</t>
  </si>
  <si>
    <t>č103 - pozn.7</t>
  </si>
  <si>
    <t>1+1+1</t>
  </si>
  <si>
    <t>č103 - 5%</t>
  </si>
  <si>
    <t>115,44*0,05</t>
  </si>
  <si>
    <t>784</t>
  </si>
  <si>
    <t>Dokončovací práce - malby a tapety</t>
  </si>
  <si>
    <t>67</t>
  </si>
  <si>
    <t>784121001</t>
  </si>
  <si>
    <t>Oškrabání malby v mísnostech výšky do 3,80 m</t>
  </si>
  <si>
    <t>1076239291</t>
  </si>
  <si>
    <t>Oškrabání malby v místnostech výšky do 3,80 m</t>
  </si>
  <si>
    <t>68</t>
  </si>
  <si>
    <t>784121003</t>
  </si>
  <si>
    <t>Oškrabání malby v mísnostech výšky do 5,00 m</t>
  </si>
  <si>
    <t>-684258150</t>
  </si>
  <si>
    <t>Oškrabání malby v místnostech výšky přes 3,80 do 5,00 m</t>
  </si>
  <si>
    <t>69</t>
  </si>
  <si>
    <t>784121005</t>
  </si>
  <si>
    <t>Oškrabání malby v mísnostech výšky přes 5,00 m</t>
  </si>
  <si>
    <t>168573228</t>
  </si>
  <si>
    <t>Oškrabání malby v místnostech výšky přes 5,00 m</t>
  </si>
  <si>
    <t>70</t>
  </si>
  <si>
    <t>784171123</t>
  </si>
  <si>
    <t>Zakrytí vnitřních ploch konstrukcí nebo prvků včetně pozdějšího odkryt</t>
  </si>
  <si>
    <t>767482425</t>
  </si>
  <si>
    <t xml:space="preserve">Zakrytí nemalovaných ploch (materiál ve specifikaci) včetně pozdějšího odkrytí konstrukcí nebo samostatných prvků např. schodišť, nábytku, radiátorů, zábradlí </t>
  </si>
  <si>
    <t>71</t>
  </si>
  <si>
    <t>M</t>
  </si>
  <si>
    <t>58124844</t>
  </si>
  <si>
    <t xml:space="preserve">fólie pro malířské potřeby zakrývací </t>
  </si>
  <si>
    <t>-2103290007</t>
  </si>
  <si>
    <t xml:space="preserve">fólie pro malířské potřeby zakrývací  </t>
  </si>
  <si>
    <t>100*1,05 'Přepočtené koeficientem množství</t>
  </si>
  <si>
    <t>01_01 - Architektonicko - stavební řešení</t>
  </si>
  <si>
    <t xml:space="preserve">    1 - Zemní práce</t>
  </si>
  <si>
    <t xml:space="preserve">    2 - Zakládání</t>
  </si>
  <si>
    <t xml:space="preserve">      61 - Úprava povrchů vnitřních</t>
  </si>
  <si>
    <t xml:space="preserve">      62 - Úprava povrchů vnějších</t>
  </si>
  <si>
    <t xml:space="preserve">      63 - Podlahy a podlahové konstrukce</t>
  </si>
  <si>
    <t xml:space="preserve">      64 - Osazování výplní otvorů</t>
  </si>
  <si>
    <t xml:space="preserve">      94 - Lešení a stavební výtahy</t>
  </si>
  <si>
    <t xml:space="preserve">      95 - Různé dokončovací konstrukce a práce pozemních staveb</t>
  </si>
  <si>
    <t xml:space="preserve">    713 - Izolace tepelné</t>
  </si>
  <si>
    <t xml:space="preserve">    714 - Akustická a protiotřesová opatření</t>
  </si>
  <si>
    <t xml:space="preserve">    751 - Vzduchotechnika</t>
  </si>
  <si>
    <t xml:space="preserve">    762 - Konstrukce tesařské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</si>
  <si>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</si>
  <si>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</si>
  <si>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</si>
  <si>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</si>
  <si>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</si>
  <si>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>Zemní práce</t>
  </si>
  <si>
    <t>139751101</t>
  </si>
  <si>
    <t>Vykopávky v uzavřených prostorech v hornině třídy těžitelnosti I, skupiny 1 až 3 ručně</t>
  </si>
  <si>
    <t>2071862678</t>
  </si>
  <si>
    <t>Vykopávka v uzavřených prostorech ručně v hornině třídy těžitelnosti I skupiny 1 až 3</t>
  </si>
  <si>
    <t>96,72*(0,68*0,4)</t>
  </si>
  <si>
    <t>41,86*(0,55-0,4)</t>
  </si>
  <si>
    <t>162211311</t>
  </si>
  <si>
    <t>Vodorovné přemístění výkopku z horniny třídy těžitelnosti I, skupiny 1 až 3 stavebním kolečkem do 10 m</t>
  </si>
  <si>
    <t>123900489</t>
  </si>
  <si>
    <t>Vodorovné přemístění výkopku nebo sypaniny stavebním kolečkem s naložením a vyprázdněním kolečka na hromady nebo do dopravního prostředku na vzdálenost do 10 m z horniny třídy těžitelnosti I, skupiny 1 až 3</t>
  </si>
  <si>
    <t>162211319</t>
  </si>
  <si>
    <t>Příplatek k vodorovnému přemístění výkopku z horniny třídy těžitelnosti I, skupiny 1 až 3 stavebním kolečkem ZKD 10 m</t>
  </si>
  <si>
    <t>453543044</t>
  </si>
  <si>
    <t>Vodorovné přemístění výkopku nebo sypaniny stavebním kolečkem s naložením a vyprázdněním kolečka na hromady nebo do dopravního prostředku na vzdálenost do 10 m Příplatek k ceně za každých dalších 10 m</t>
  </si>
  <si>
    <t>32,587*2</t>
  </si>
  <si>
    <t>162751117</t>
  </si>
  <si>
    <t>Vodorovné přemístění do 10000 m výkopku/sypaniny z horniny třídy těžitelnosti I, skupiny 1 až 3</t>
  </si>
  <si>
    <t>1013227659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</si>
  <si>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</si>
  <si>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162751119</t>
  </si>
  <si>
    <t>Příplatek k vodorovnému přemístění výkopku/sypaniny z horniny třídy těžitelnosti I, skupiny 1 až 3 ZKD 1000 m přes 10000 m</t>
  </si>
  <si>
    <t>-839004266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</si>
  <si>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</si>
  <si>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32,587*20</t>
  </si>
  <si>
    <t>171201221</t>
  </si>
  <si>
    <t xml:space="preserve">Poplatek za uložení na skládce (skládkovné) zeminy a kamení </t>
  </si>
  <si>
    <t>-1150363549</t>
  </si>
  <si>
    <t xml:space="preserve">Poplatek za uložení stavebního odpadu na skládce (skládkovné) zeminy a kamení </t>
  </si>
  <si>
    <t>32,587*2,1</t>
  </si>
  <si>
    <t>Zakládání</t>
  </si>
  <si>
    <t>212750102A</t>
  </si>
  <si>
    <t>Trativod z drenážních trubek PVC-U SN 4 perforace 360° včetně tvarovek DN 125</t>
  </si>
  <si>
    <t>162681127</t>
  </si>
  <si>
    <t>č101+102</t>
  </si>
  <si>
    <t>(14+2)*2</t>
  </si>
  <si>
    <t>2*7</t>
  </si>
  <si>
    <t>(8,5+5)*2</t>
  </si>
  <si>
    <t>5*4</t>
  </si>
  <si>
    <t>(8+8,4)*2</t>
  </si>
  <si>
    <t>8*4</t>
  </si>
  <si>
    <t>č104-115</t>
  </si>
  <si>
    <t>(11+6)*2</t>
  </si>
  <si>
    <t>6*6</t>
  </si>
  <si>
    <t>č117+118</t>
  </si>
  <si>
    <t>(3,5+8)*2</t>
  </si>
  <si>
    <t>3,5*4</t>
  </si>
  <si>
    <t>212759901A</t>
  </si>
  <si>
    <t>M+D odvětrávacích hlavic do podlahy vč.napojení</t>
  </si>
  <si>
    <t>-1925136497</t>
  </si>
  <si>
    <t>271532211</t>
  </si>
  <si>
    <t>Podsyp pod základové konstrukce se zhutněním z hrubého kameniva frakce 0 až 63 mm</t>
  </si>
  <si>
    <t>228503020</t>
  </si>
  <si>
    <t>Podsyp pod základové konstrukce se zhutněním a urovnáním povrchu z kameniva hrubého, frakce 32 - 63 mm</t>
  </si>
  <si>
    <t>96,72*0,16</t>
  </si>
  <si>
    <t>41,86*0,1</t>
  </si>
  <si>
    <t>271532213</t>
  </si>
  <si>
    <t>Podsyp pod základové konstrukce se zhutněním z hrubého kameniva frakce 8 až 16 mm</t>
  </si>
  <si>
    <t>-359980899</t>
  </si>
  <si>
    <t>Podsyp pod základové konstrukce se zhutněním a urovnáním povrchu z kameniva hrubého, frakce 8 - 16 mm</t>
  </si>
  <si>
    <t>41,86*0,15</t>
  </si>
  <si>
    <t>273321411</t>
  </si>
  <si>
    <t>Základové desky ze ŽB bez zvýšených nároků na prostředí tř. C 20/25</t>
  </si>
  <si>
    <t>346683574</t>
  </si>
  <si>
    <t>Základy z betonu železového (bez výztuže) desky z betonu bez zvláštních nároků na prostředí tř. C 20/25</t>
  </si>
  <si>
    <t>96,72*0,1</t>
  </si>
  <si>
    <t>Mezisoučet</t>
  </si>
  <si>
    <t>5% pod příčky</t>
  </si>
  <si>
    <t>13,858*0,05</t>
  </si>
  <si>
    <t>273362021</t>
  </si>
  <si>
    <t>Výztuž základových desek svařovanými sítěmi Kari</t>
  </si>
  <si>
    <t>-1899341210</t>
  </si>
  <si>
    <t>Výztuž základů desek ze svařovaných sítí z drátů typu KARI</t>
  </si>
  <si>
    <t>96,72*0,00444*1,15</t>
  </si>
  <si>
    <t>41,86*0,00444*1,15</t>
  </si>
  <si>
    <t>0,708*0,05</t>
  </si>
  <si>
    <t>317941121</t>
  </si>
  <si>
    <t>Osazování ocelových válcovaných nosníků na zdivu I, IE, U, UE nebo L do č 12</t>
  </si>
  <si>
    <t>-226277273</t>
  </si>
  <si>
    <t>Osazování ocelových válcovaných nosníků na zdivu  I nebo IE nebo U nebo UE nebo L do č. 12 nebo výšky do 120 mm</t>
  </si>
  <si>
    <t>č102-104</t>
  </si>
  <si>
    <t>1,3*0,011</t>
  </si>
  <si>
    <t>č102-105</t>
  </si>
  <si>
    <t>2,5*0,011</t>
  </si>
  <si>
    <t>č105-106</t>
  </si>
  <si>
    <t>1,1*0,011</t>
  </si>
  <si>
    <t>č109-110</t>
  </si>
  <si>
    <t>(2,5+1,1)*0,011</t>
  </si>
  <si>
    <t>13010816</t>
  </si>
  <si>
    <t>ocel profilová UPN 100 jakost 11 375</t>
  </si>
  <si>
    <t>-478285291</t>
  </si>
  <si>
    <t>0,134*1,08</t>
  </si>
  <si>
    <t>340271045</t>
  </si>
  <si>
    <t>Zazdívka otvorů v příčkách nebo stěnách plochy do 4 m2 tvárnicemi pórobetonovými tl 150 mm</t>
  </si>
  <si>
    <t>1164872501</t>
  </si>
  <si>
    <t>Zazdívka otvorů v příčkách nebo stěnách pórobetonovými tvárnicemi plochy přes 1 m2 do 4 m2, objemová hmotnost 500 kg/m3, tloušťka příčky 150 mm</t>
  </si>
  <si>
    <t>č119-117</t>
  </si>
  <si>
    <t>0,8*1,6*2</t>
  </si>
  <si>
    <t>342272225</t>
  </si>
  <si>
    <t>Příčka z pórobetonových hladkých tvárnic na tenkovrstvou maltu tl 100 mm</t>
  </si>
  <si>
    <t>134523786</t>
  </si>
  <si>
    <t>Příčky z pórobetonových tvárnic hladkých na tenké maltové lože objemová hmotnost do 500 kg/m3, tloušťka příčky 100 mm</t>
  </si>
  <si>
    <t>-0,8*2*2</t>
  </si>
  <si>
    <t>2,17*4,2</t>
  </si>
  <si>
    <t>-0,9*2</t>
  </si>
  <si>
    <t>č104-114</t>
  </si>
  <si>
    <t>(1,43+0,25+2,5)*5,2</t>
  </si>
  <si>
    <t>(2+1,75)*5,2</t>
  </si>
  <si>
    <t>-0,7*2*2</t>
  </si>
  <si>
    <t>1,15*5,2</t>
  </si>
  <si>
    <t>(0,55+6,15+0,9)*5,2</t>
  </si>
  <si>
    <t>(1,52+0,15+1,1)*5,2</t>
  </si>
  <si>
    <t>(1,9+1,55)*5,2</t>
  </si>
  <si>
    <t>(1,65+1,1+1,65)*5,2</t>
  </si>
  <si>
    <t>-0,7*2</t>
  </si>
  <si>
    <t>1,05*5,2</t>
  </si>
  <si>
    <t>č115-117</t>
  </si>
  <si>
    <t>1,6*4,1</t>
  </si>
  <si>
    <t>342272245</t>
  </si>
  <si>
    <t>Příčka z pórobetonových hladkých tvárnic na tenkovrstvou maltu tl 150 mm</t>
  </si>
  <si>
    <t>-965332390</t>
  </si>
  <si>
    <t>Příčky z pórobetonových tvárnic hladkých na tenké maltové lože objemová hmotnost do 500 kg/m3, tloušťka příčky 150 mm</t>
  </si>
  <si>
    <t>č112-114</t>
  </si>
  <si>
    <t>5,3*5,2</t>
  </si>
  <si>
    <t>č116+117</t>
  </si>
  <si>
    <t>342291111</t>
  </si>
  <si>
    <t>Ukotvení příček montážní polyuretanovou pěnou tl příčky do 100 mm</t>
  </si>
  <si>
    <t>701021308</t>
  </si>
  <si>
    <t>Ukotvení příček  polyuretanovou pěnou, tl. příčky do 100 mm</t>
  </si>
  <si>
    <t>2,15</t>
  </si>
  <si>
    <t>2,17</t>
  </si>
  <si>
    <t>1,43+0,25+2,5</t>
  </si>
  <si>
    <t>2+1,75</t>
  </si>
  <si>
    <t>1,15</t>
  </si>
  <si>
    <t>0,55+6,15+0,9</t>
  </si>
  <si>
    <t>1,52+0,15+1,1</t>
  </si>
  <si>
    <t>1,9+1,55</t>
  </si>
  <si>
    <t>1,65+1,1+1,65</t>
  </si>
  <si>
    <t>1,05</t>
  </si>
  <si>
    <t>1,6</t>
  </si>
  <si>
    <t>342291112</t>
  </si>
  <si>
    <t>Ukotvení příček montážní polyuretanovou pěnou tl příčky přes 100 mm</t>
  </si>
  <si>
    <t>-1517975485</t>
  </si>
  <si>
    <t>Ukotvení příček  polyuretanovou pěnou, tl. příčky přes 100 mm</t>
  </si>
  <si>
    <t>5,3</t>
  </si>
  <si>
    <t>3,5</t>
  </si>
  <si>
    <t>342291121</t>
  </si>
  <si>
    <t>Ukotvení příček k cihelným konstrukcím plochými kotvami</t>
  </si>
  <si>
    <t>-760675104</t>
  </si>
  <si>
    <t>Ukotvení příček  plochými kotvami, do konstrukce cihelné</t>
  </si>
  <si>
    <t>č102-104+105</t>
  </si>
  <si>
    <t>4,2*(2+2)</t>
  </si>
  <si>
    <t>4,1*4</t>
  </si>
  <si>
    <t>5,2*11</t>
  </si>
  <si>
    <t>4,1*2</t>
  </si>
  <si>
    <t>č116-117</t>
  </si>
  <si>
    <t>2,8*2</t>
  </si>
  <si>
    <t>pozn.5 - č115</t>
  </si>
  <si>
    <t>6,15+0,6+1,05</t>
  </si>
  <si>
    <t>346244361</t>
  </si>
  <si>
    <t>Zazdívka o tl 65 mm rýh, nik nebo kapes z cihel pálených</t>
  </si>
  <si>
    <t>1257388682</t>
  </si>
  <si>
    <t>Zazdívka rýh, potrubí, nik (výklenků) nebo kapes z pálených cihel  na maltu tl. 65 mm</t>
  </si>
  <si>
    <t>1,1*0,2</t>
  </si>
  <si>
    <t>1,1*0,2*8</t>
  </si>
  <si>
    <t>č106+110+111+115</t>
  </si>
  <si>
    <t>(1,1+1,2)*0,2*8</t>
  </si>
  <si>
    <t>1,1*0,2*3</t>
  </si>
  <si>
    <t>346272256</t>
  </si>
  <si>
    <t>Přizdívka z pórobetonových tvárnic tl 150 mm</t>
  </si>
  <si>
    <t>-1891257328</t>
  </si>
  <si>
    <t>Přizdívky z pórobetonových tvárnic objemová hmotnost do 500 kg/m3, na tenké maltové lože, tloušťka přizdívky 150 mm</t>
  </si>
  <si>
    <t>2,5*5,2</t>
  </si>
  <si>
    <t>0,9*5,2</t>
  </si>
  <si>
    <t>č111</t>
  </si>
  <si>
    <t>č112</t>
  </si>
  <si>
    <t>346481111</t>
  </si>
  <si>
    <t>Zaplentování rýh, potrubí, výklenků, nosníků nebo nik ve stěnách rabicovým pletivem</t>
  </si>
  <si>
    <t>-1648913396</t>
  </si>
  <si>
    <t>Zaplentování rýh, potrubí, válcovaných nosníků, výklenků nebo nik  jakéhokoliv tvaru, na maltu ve stěnách nebo před stěnami rabicovým pletivem</t>
  </si>
  <si>
    <t>1,7*2</t>
  </si>
  <si>
    <t>0,9*0,5</t>
  </si>
  <si>
    <t>č102</t>
  </si>
  <si>
    <t>č101-102</t>
  </si>
  <si>
    <t>1,7*1</t>
  </si>
  <si>
    <t>1,3*0,5</t>
  </si>
  <si>
    <t>2,5*0,5</t>
  </si>
  <si>
    <t>1,1*0,5</t>
  </si>
  <si>
    <t>(2,5+1,1)*0,5</t>
  </si>
  <si>
    <t>349231811</t>
  </si>
  <si>
    <t>Přizdívka ostění z cihel tl do 150 mm</t>
  </si>
  <si>
    <t>-635024333</t>
  </si>
  <si>
    <t>Přizdívka z cihel ostění ve vybouraných otvorech, s vysekáním kapes pro zavázaní přes 80 do 150 mm</t>
  </si>
  <si>
    <t>č101-117</t>
  </si>
  <si>
    <t>(1,2+2,1*2)*0,15</t>
  </si>
  <si>
    <t>č101-114</t>
  </si>
  <si>
    <t>(1,1+2,1*2)*0,15</t>
  </si>
  <si>
    <t>č115-116</t>
  </si>
  <si>
    <t>Úprava povrchů vnitřních</t>
  </si>
  <si>
    <t>611325111</t>
  </si>
  <si>
    <t>Vápenocementová hladká omítka rýh ve stropech šířky do 150 mm</t>
  </si>
  <si>
    <t>1995492796</t>
  </si>
  <si>
    <t>Vápenocementová omítka rýh hladká ve stropech, šířky rýhy do 150 mm</t>
  </si>
  <si>
    <t>bourání</t>
  </si>
  <si>
    <t>1,6*0,15</t>
  </si>
  <si>
    <t>(2,15+2,1)*0,15</t>
  </si>
  <si>
    <t>(2,15+2,15)*0,15</t>
  </si>
  <si>
    <t>6,15*0,15*2</t>
  </si>
  <si>
    <t>(1,6+1,6)*0,15</t>
  </si>
  <si>
    <t>1,6*0,15*2</t>
  </si>
  <si>
    <t>3,5*0,15</t>
  </si>
  <si>
    <t>611325412</t>
  </si>
  <si>
    <t>Oprava vnitřní vápenocementové hladké omítky stropů v rozsahu plochy do 30%</t>
  </si>
  <si>
    <t>-330616510</t>
  </si>
  <si>
    <t>Oprava vápenocementové omítky vnitřních ploch hladké, tloušťky do 20 mm stropů, v rozsahu opravované plochy přes 10 do 30%</t>
  </si>
  <si>
    <t>viz otlučení</t>
  </si>
  <si>
    <t>250,54</t>
  </si>
  <si>
    <t>611311133</t>
  </si>
  <si>
    <t>Potažení vnitřních kleneb nebo skořepin štukem tloušťky do 3 mm</t>
  </si>
  <si>
    <t>-1355035030</t>
  </si>
  <si>
    <t>Potažení vnitřních ploch štukem tloušťky do 3 mm vodorovných konstrukcí kleneb nebo skořepin</t>
  </si>
  <si>
    <t>612131111</t>
  </si>
  <si>
    <t>Polymercementový spojovací můstek vnitřních stěn nanášený ručně</t>
  </si>
  <si>
    <t>63619479</t>
  </si>
  <si>
    <t>Podkladní a spojovací vrstva vnitřních omítaných ploch  polymercementový spojovací můstek nanášený ručně stěn</t>
  </si>
  <si>
    <t>nové omítky na porobetonových příčkách</t>
  </si>
  <si>
    <t>(1,43+2,2+1,43)*(5,1-2,1)</t>
  </si>
  <si>
    <t>(2,93+1,6)*2*(5,1-2,1)</t>
  </si>
  <si>
    <t>(1,7+3,3+4,4)*(5,1-2,1)</t>
  </si>
  <si>
    <t>(1,5+0,9)*2*(5,1-2,1)</t>
  </si>
  <si>
    <t>(2,93+1,55)*2*(5,1-2,1)</t>
  </si>
  <si>
    <t>(3,7+2)*2*(5,1-2,1)</t>
  </si>
  <si>
    <t>-1,64*(5,1-2,1)</t>
  </si>
  <si>
    <t>(1,4+0,9)*2*(5,1-2,1)</t>
  </si>
  <si>
    <t>č113</t>
  </si>
  <si>
    <t>č114</t>
  </si>
  <si>
    <t>(2,93+1,1)*2*(5,1-2,1)</t>
  </si>
  <si>
    <t>(5,03+1,66+1,06)*5,2</t>
  </si>
  <si>
    <t>3,6*2,8*2</t>
  </si>
  <si>
    <t>612322141</t>
  </si>
  <si>
    <t>Vápenocementová lehčená omítka štuková dvouvrstvá vnitřních stěn tl.10mm</t>
  </si>
  <si>
    <t>-1538818775</t>
  </si>
  <si>
    <t>Omítka vápenocementová lehčená vnitřních ploch dvouvrstvá, tloušťky jádrové omítky do 10 mm a tloušťky štuku do 3 mm štuková svislých konstrukcí stěn</t>
  </si>
  <si>
    <t>612322191</t>
  </si>
  <si>
    <t xml:space="preserve">Příplatek k vápenocementové lehčené omítce vnitřních stěn za každých dalších 5 mm tloušťky </t>
  </si>
  <si>
    <t>1778794179</t>
  </si>
  <si>
    <t>Omítka vápenocementová lehčená vnitřních ploch Příplatek k cenám za každých dalších i započatých 5 mm tloušťky omítky přes 10 mm stěn</t>
  </si>
  <si>
    <t>612321141</t>
  </si>
  <si>
    <t>Vápenocementová omítka štuková dvouvrstvá vnitřních stěn tl.10mm</t>
  </si>
  <si>
    <t>871566051</t>
  </si>
  <si>
    <t>Omítka vápenocementová vnitřních ploch dvouvrstvá, tloušťky jádrové omítky do 10 mm a tloušťky štuku do 3 mm štuková svislých konstrukcí stěn</t>
  </si>
  <si>
    <t>246,161</t>
  </si>
  <si>
    <t>612321191</t>
  </si>
  <si>
    <t xml:space="preserve">Příplatek k vápenocementové omítce vnitřních stěn za každých dalších 5 mm tloušťky  </t>
  </si>
  <si>
    <t>-979726561</t>
  </si>
  <si>
    <t>Omítka vápenocementová vnitřních ploch Příplatek k cenám za každých dalších i započatých 5 mm tloušťky omítky přes 10 mm stěn</t>
  </si>
  <si>
    <t>612325412</t>
  </si>
  <si>
    <t>Oprava vnitřní vápenocementové hladké omítky stěn v rozsahu plochy do 30%</t>
  </si>
  <si>
    <t>-1440571989</t>
  </si>
  <si>
    <t>Oprava vápenocementové omítky vnitřních ploch hladké, tloušťky do 20 mm stěn, v rozsahu opravované plochy přes 10 do 30%</t>
  </si>
  <si>
    <t>420,534</t>
  </si>
  <si>
    <t>612311131</t>
  </si>
  <si>
    <t>Potažení vnitřních stěn štukem tloušťky do 3 mm</t>
  </si>
  <si>
    <t>-715631463</t>
  </si>
  <si>
    <t>Potažení vnitřních ploch štukem tloušťky do 3 mm svislých konstrukcí stěn</t>
  </si>
  <si>
    <t>612325111</t>
  </si>
  <si>
    <t>Vápenocementová hladká omítka rýh ve stěnách šířky do 150 mm</t>
  </si>
  <si>
    <t>1383773046</t>
  </si>
  <si>
    <t>Vápenocementová omítka rýh hladká ve stěnách, šířky rýhy do 150 mm</t>
  </si>
  <si>
    <t>3,35*0,15*0</t>
  </si>
  <si>
    <t>4,2*(0,15+0,15)*2</t>
  </si>
  <si>
    <t>5,1*(0,15+0,15)*2</t>
  </si>
  <si>
    <t>4,1*0,15*(2+2)</t>
  </si>
  <si>
    <t>4,1*(0,15+0,15)*2</t>
  </si>
  <si>
    <t>2,7*(0,15+0,15)</t>
  </si>
  <si>
    <t>612325225</t>
  </si>
  <si>
    <t>Vápenocementová štuková omítka malých ploch do 4,0 m2 na stěnách</t>
  </si>
  <si>
    <t>-1195155073</t>
  </si>
  <si>
    <t>Vápenocementová omítka jednotlivých malých ploch štuková na stěnách, plochy jednotlivě přes 1,0 do 4 m2</t>
  </si>
  <si>
    <t>612325301</t>
  </si>
  <si>
    <t>Vápenocementová hladká omítka ostění nebo nadpraží</t>
  </si>
  <si>
    <t>1380449143</t>
  </si>
  <si>
    <t>Vápenocementová omítka ostění nebo nadpraží hladká</t>
  </si>
  <si>
    <t>1,7*(0,3+0,8+0,3)</t>
  </si>
  <si>
    <t>(1,1+2,05*2)*0,15*2</t>
  </si>
  <si>
    <t>0,9*0,2</t>
  </si>
  <si>
    <t>0,6*0,81+(0,6+0,81)*2*0,15</t>
  </si>
  <si>
    <t>0,6*0,2</t>
  </si>
  <si>
    <t>0,4*1+(0,4+1)*2*0,15</t>
  </si>
  <si>
    <t>Úprava povrchů vnějších</t>
  </si>
  <si>
    <t>622325221</t>
  </si>
  <si>
    <t>Vápenocementová štuková omítka malých ploch do 0,09 m2 na stěnách</t>
  </si>
  <si>
    <t>-1697548930</t>
  </si>
  <si>
    <t>Vápenocementová omítka jednotlivých malých ploch štuková na stěnách, plochy jednotlivě do 0,09 m2</t>
  </si>
  <si>
    <t>pozn.7</t>
  </si>
  <si>
    <t>Podlahy a podlahové konstrukce</t>
  </si>
  <si>
    <t>631362021</t>
  </si>
  <si>
    <t>Výztuž mazanin svařovanými sítěmi Kari</t>
  </si>
  <si>
    <t>1222036611</t>
  </si>
  <si>
    <t>Výztuž mazanin  ze svařovaných sítí z drátů typu KARI</t>
  </si>
  <si>
    <t>138,58*0,00444*1,15</t>
  </si>
  <si>
    <t>632451234</t>
  </si>
  <si>
    <t>Potěr cementový samonivelační litý C25 tl do 50 mm</t>
  </si>
  <si>
    <t>-2124786316</t>
  </si>
  <si>
    <t>Potěr cementový samonivelační litý tř. C 25, tl. přes 45 do 50 mm</t>
  </si>
  <si>
    <t>96,72</t>
  </si>
  <si>
    <t>41,86</t>
  </si>
  <si>
    <t>632451292</t>
  </si>
  <si>
    <t>Příplatek k cementovému samonivelačnímu litému potěru C25 ZKD 5 mm tloušťky přes 50 mm</t>
  </si>
  <si>
    <t>-1524585943</t>
  </si>
  <si>
    <t>Potěr cementový samonivelační litý Příplatek k cenám za každých dalších i započatých 5 mm tloušťky přes 50 mm tř. C 25</t>
  </si>
  <si>
    <t>96,72*7</t>
  </si>
  <si>
    <t>41,86*3</t>
  </si>
  <si>
    <t>634112115</t>
  </si>
  <si>
    <t>Obvodová dilatace podlahovým páskem z pěnového PE mezi stěnou a mazaninou nebo potěrem v 150 mm</t>
  </si>
  <si>
    <t>1447546389</t>
  </si>
  <si>
    <t>Obvodová dilatace mezi stěnou a mazaninou nebo potěrem podlahovým páskem z pěnového PE tl. do 10 mm, výšky 150 mm</t>
  </si>
  <si>
    <t>(8,3+2,4+0,9*2+0,3*2)*2</t>
  </si>
  <si>
    <t>(5,53+2,2)*2</t>
  </si>
  <si>
    <t>(2,5+0,55+1,43)*2</t>
  </si>
  <si>
    <t>(2,93+1,6)*2</t>
  </si>
  <si>
    <t>(4,45+3,3)*2</t>
  </si>
  <si>
    <t>(1,5+0,9)*2</t>
  </si>
  <si>
    <t>(2,93+1,52)*2</t>
  </si>
  <si>
    <t>(3,7+2)*2</t>
  </si>
  <si>
    <t>(1,4+0,9)*2</t>
  </si>
  <si>
    <t>(1,55+0,9)*2</t>
  </si>
  <si>
    <t>(2,93+1,1)*2</t>
  </si>
  <si>
    <t>č115</t>
  </si>
  <si>
    <t>(6,15+0,6+1,05+3,9+0,5*2)*2</t>
  </si>
  <si>
    <t>(4,5+4,5+0,6)*2</t>
  </si>
  <si>
    <t>č117</t>
  </si>
  <si>
    <t>(3,6+3,2+0,62)*2</t>
  </si>
  <si>
    <t>č118</t>
  </si>
  <si>
    <t>2+2,1+2</t>
  </si>
  <si>
    <t>Osazování výplní otvorů</t>
  </si>
  <si>
    <t>642944121</t>
  </si>
  <si>
    <t>Osazování ocelových zárubní dodatečné pl do 2,5 m2</t>
  </si>
  <si>
    <t>-1927465515</t>
  </si>
  <si>
    <t>Osazení ocelových dveřních zárubní lisovaných nebo z úhelníků dodatečně  s vybetonováním prahu, plochy do 2,5 m2</t>
  </si>
  <si>
    <t>55331369</t>
  </si>
  <si>
    <t>zárubeň ocelová pro běžné zdění a pórobeton 125 levá/pravá 700</t>
  </si>
  <si>
    <t>-1068013143</t>
  </si>
  <si>
    <t>55331371</t>
  </si>
  <si>
    <t>zárubeň ocelová pro běžné zdění a pórobeton 125 levá/pravá 800</t>
  </si>
  <si>
    <t>2084574375</t>
  </si>
  <si>
    <t>644941111</t>
  </si>
  <si>
    <t>Osazování ventilačních mřížek velikosti do 150 x 200 mm</t>
  </si>
  <si>
    <t>-1352599150</t>
  </si>
  <si>
    <t>Montáž průvětrníků nebo mřížek odvětrávacích  velikosti do 150 x 200 mm</t>
  </si>
  <si>
    <t>55341431</t>
  </si>
  <si>
    <t>mřížka větrací nerezová kruhová se síťovinou 100mm</t>
  </si>
  <si>
    <t>945528501</t>
  </si>
  <si>
    <t>94</t>
  </si>
  <si>
    <t>Lešení a stavební výtahy</t>
  </si>
  <si>
    <t>2106958473</t>
  </si>
  <si>
    <t>21,08</t>
  </si>
  <si>
    <t>13,78</t>
  </si>
  <si>
    <t>120,12</t>
  </si>
  <si>
    <t>4,85+4,07+11,47+1,42+1,55+4,29+6,71+1,42+1,33+1,46+3,29+27,66</t>
  </si>
  <si>
    <t>-1847452726</t>
  </si>
  <si>
    <t>16,82</t>
  </si>
  <si>
    <t>13,18</t>
  </si>
  <si>
    <t>95</t>
  </si>
  <si>
    <t>Různé dokončovací konstrukce a práce pozemních staveb</t>
  </si>
  <si>
    <t>952901111</t>
  </si>
  <si>
    <t>Vyčištění budov bytové a občanské výstavby při výšce podlaží do 4 m</t>
  </si>
  <si>
    <t>1632302708</t>
  </si>
  <si>
    <t>Vyčištění budov nebo objektů před předáním do užívání  budov bytové nebo občanské výstavby, světlé výšky podlaží do 4 m</t>
  </si>
  <si>
    <t>20*20,8</t>
  </si>
  <si>
    <t>7*1,4</t>
  </si>
  <si>
    <t>953943112</t>
  </si>
  <si>
    <t>Osazování výrobků do 5 kg/kus do vysekaných kapes zdiva</t>
  </si>
  <si>
    <t>-1355739185</t>
  </si>
  <si>
    <t>Osazování drobných kovových předmětů  výrobků ostatních jinde neuvedených do vynechaných či vysekaných kapes zdiva, se zajištěním polohy se zalitím maltou cementovou, hmotnosti přes 1 do 5 kg/kus</t>
  </si>
  <si>
    <t>553001</t>
  </si>
  <si>
    <t xml:space="preserve">větrací mřížka s otvory designu plástve 700x700mm, povrchová úprava bílá (RAL 9010), plechu 0,8 mm, síťka proti hmyzu </t>
  </si>
  <si>
    <t>1562186604</t>
  </si>
  <si>
    <t>953943211</t>
  </si>
  <si>
    <t>Osazování hasicího přístroje</t>
  </si>
  <si>
    <t>1653626031</t>
  </si>
  <si>
    <t>Osazování drobných kovových předmětů  kotvených do stěny hasicího přístroje</t>
  </si>
  <si>
    <t>44932114</t>
  </si>
  <si>
    <t>přístroj hasicí ruční 21A/113B</t>
  </si>
  <si>
    <t>683451383</t>
  </si>
  <si>
    <t>953943991</t>
  </si>
  <si>
    <t>M+D fotoluminiscenčních tabulek</t>
  </si>
  <si>
    <t>1549184881</t>
  </si>
  <si>
    <t>-793801287</t>
  </si>
  <si>
    <t>713</t>
  </si>
  <si>
    <t>Izolace tepelné</t>
  </si>
  <si>
    <t>713121121</t>
  </si>
  <si>
    <t>Montáž izolace tepelné podlah volně kladenými rohožemi, pásy, dílci, deskami 2 vrstvy</t>
  </si>
  <si>
    <t>-280464622</t>
  </si>
  <si>
    <t>Montáž tepelné izolace podlah rohožemi, pásy, deskami, dílci, bloky (izolační materiál ve specifikaci) kladenými volně dvouvrstvá</t>
  </si>
  <si>
    <t>28375910</t>
  </si>
  <si>
    <t>deska EPS 150 do plochých střech a podlah λ=0,035 tl 60mm</t>
  </si>
  <si>
    <t>-1608014126</t>
  </si>
  <si>
    <t>138,58*2*1,02</t>
  </si>
  <si>
    <t>713191132</t>
  </si>
  <si>
    <t>Montáž izolace tepelné podlah, stropů vrchem nebo střech překrytí separační fólií z PE</t>
  </si>
  <si>
    <t>1551233743</t>
  </si>
  <si>
    <t>Montáž tepelné izolace stavebních konstrukcí - doplňky a konstrukční součásti podlah, stropů vrchem nebo střech překrytím fólií separační z PE</t>
  </si>
  <si>
    <t>28329041</t>
  </si>
  <si>
    <t xml:space="preserve">fólie PE separační či ochranná  </t>
  </si>
  <si>
    <t>-598910493</t>
  </si>
  <si>
    <t>138,58*1,1</t>
  </si>
  <si>
    <t>998713101</t>
  </si>
  <si>
    <t>Přesun hmot tonážní pro izolace tepelné v objektech v do 6 m</t>
  </si>
  <si>
    <t>1045037399</t>
  </si>
  <si>
    <t>Přesun hmot pro izolace tepelné stanovený z hmotnosti přesunovaného materiálu vodorovná dopravní vzdálenost do 50 m v objektech výšky do 6 m</t>
  </si>
  <si>
    <t>998713181</t>
  </si>
  <si>
    <t>Příplatek k přesunu hmot tonážní 713 prováděný bez použití mechanizace</t>
  </si>
  <si>
    <t>884112781</t>
  </si>
  <si>
    <t>Přesun hmot pro izolace tepelné stanovený z hmotnosti přesunovaného materiálu Příplatek k cenám za přesun prováděný bez použití mechanizace pro jakoukoliv výšku objektu</t>
  </si>
  <si>
    <t>714</t>
  </si>
  <si>
    <t>Akustická a protiotřesová opatření</t>
  </si>
  <si>
    <t>714121012</t>
  </si>
  <si>
    <t>Montáž podstropních panelů s rozšířenou zvukovou pohltivostí zavěšených na polozapuštěný rošt</t>
  </si>
  <si>
    <t>1116156352</t>
  </si>
  <si>
    <t>Montáž akustických minerálních panelů  podstropních s rozšířenou pohltivostí zvuku zavěšených na rošt polozapuštěný</t>
  </si>
  <si>
    <t>59036024</t>
  </si>
  <si>
    <t>panel akustický z části zapuštěný rošt bílá tl 20mm</t>
  </si>
  <si>
    <t>613633053</t>
  </si>
  <si>
    <t>120,12*1,05 'Přepočtené koeficientem množství</t>
  </si>
  <si>
    <t>998714101</t>
  </si>
  <si>
    <t>Přesun hmot tonážní pro akustická a protiotřesová opatření v objektech v do 6 m</t>
  </si>
  <si>
    <t>1579199094</t>
  </si>
  <si>
    <t>Přesun hmot pro akustická a protiotřesová opatření  stanovený z hmotnosti přesunovaného materiálu vodorovná dopravní vzdálenost do 50 m v objektech výšky do 6 m</t>
  </si>
  <si>
    <t>998714181</t>
  </si>
  <si>
    <t>Příplatek k přesunu hmot tonážní 714 prováděný bez použití mechanizace</t>
  </si>
  <si>
    <t>223413776</t>
  </si>
  <si>
    <t>Přesun hmot pro akustická a protiotřesová opatření  stanovený z hmotnosti přesunovaného materiálu Příplatek k cenám za přesun prováděný bez použití mechanizace pro jakoukoliv výšku objektu</t>
  </si>
  <si>
    <t>725980123</t>
  </si>
  <si>
    <t>Dvířka velikosti do 30/30cm</t>
  </si>
  <si>
    <t>251927269</t>
  </si>
  <si>
    <t>998725101</t>
  </si>
  <si>
    <t>Přesun hmot tonážní pro zařizovací předměty v objektech v do 6 m</t>
  </si>
  <si>
    <t>-1552168246</t>
  </si>
  <si>
    <t>Přesun hmot pro zařizovací předměty  stanovený z hmotnosti přesunovaného materiálu vodorovná dopravní vzdálenost do 50 m v objektech výšky do 6 m</t>
  </si>
  <si>
    <t>998725181</t>
  </si>
  <si>
    <t>Příplatek k přesunu hmot tonážní 725 prováděný bez použití mechanizace</t>
  </si>
  <si>
    <t>-1961129927</t>
  </si>
  <si>
    <t>Přesun hmot pro zařizovací předměty  stanovený z hmotnosti přesunovaného materiálu Příplatek k cenám za přesun prováděný bez použití mechanizace pro jakoukoliv výšku objektu</t>
  </si>
  <si>
    <t>751</t>
  </si>
  <si>
    <t>Vzduchotechnika</t>
  </si>
  <si>
    <t>751525052</t>
  </si>
  <si>
    <t>Mtž potrubí plast kruh s přírubou D do 200 mm</t>
  </si>
  <si>
    <t>652190966</t>
  </si>
  <si>
    <t>Montáž potrubí plastového  kruhového s přírubou, průměru přes 100 do 200 mm</t>
  </si>
  <si>
    <t>1,1</t>
  </si>
  <si>
    <t>1,1*8</t>
  </si>
  <si>
    <t>(1,1+1,2)*8</t>
  </si>
  <si>
    <t>1,1*3</t>
  </si>
  <si>
    <t>28611126</t>
  </si>
  <si>
    <t>trubka kanalizační PVC DN 125x1000mm SN4</t>
  </si>
  <si>
    <t>462429933</t>
  </si>
  <si>
    <t>1*8</t>
  </si>
  <si>
    <t>(1+1,25)*8</t>
  </si>
  <si>
    <t>1*3</t>
  </si>
  <si>
    <t>30*0,05</t>
  </si>
  <si>
    <t>72</t>
  </si>
  <si>
    <t>28611358</t>
  </si>
  <si>
    <t>koleno kanalizace PVC KG 125x87°</t>
  </si>
  <si>
    <t>-1141790900</t>
  </si>
  <si>
    <t>73</t>
  </si>
  <si>
    <t>998751101</t>
  </si>
  <si>
    <t>Přesun hmot tonážní pro vzduchotechniku v objektech v do 12 m</t>
  </si>
  <si>
    <t>878760488</t>
  </si>
  <si>
    <t>Přesun hmot pro vzduchotechniku stanovený z hmotnosti přesunovaného materiálu vodorovná dopravní vzdálenost do 100 m v objektech výšky do 12 m</t>
  </si>
  <si>
    <t>74</t>
  </si>
  <si>
    <t>998751181</t>
  </si>
  <si>
    <t>Příplatek k přesunu hmot tonážní 751 prováděný bez použití mechanizace</t>
  </si>
  <si>
    <t>-2009061311</t>
  </si>
  <si>
    <t>Přesun hmot pro vzduchotechniku stanovený z hmotnosti přesunovaného materiálu Příplatek k cenám za přesun prováděný bez použití mechanizace pro jakoukoliv výšku objektu</t>
  </si>
  <si>
    <t>762</t>
  </si>
  <si>
    <t>Konstrukce tesařské</t>
  </si>
  <si>
    <t>75</t>
  </si>
  <si>
    <t>762431032</t>
  </si>
  <si>
    <t xml:space="preserve">Obložení stěn z desek OSB tl 12 mm broušených na pero a drážku </t>
  </si>
  <si>
    <t>-295460213</t>
  </si>
  <si>
    <t>Obložení stěn z dřevoštěpkových desek OSB přibíjených na pero a drážku broušených, tloušťky desky 12 mm</t>
  </si>
  <si>
    <t>č.103 - nerozebiratelná podlaha</t>
  </si>
  <si>
    <t xml:space="preserve">podstupnice </t>
  </si>
  <si>
    <t xml:space="preserve">boky </t>
  </si>
  <si>
    <t>6*2</t>
  </si>
  <si>
    <t>76</t>
  </si>
  <si>
    <t>762495000</t>
  </si>
  <si>
    <t>Spojovací prostředky pro montáž olištování, obložení stropů, střešních podhledů a stěn</t>
  </si>
  <si>
    <t>1195858075</t>
  </si>
  <si>
    <t>Spojovací prostředky olištování spár, obložení stropů, střešních podhledů a stěn  hřebíky, vruty</t>
  </si>
  <si>
    <t>77</t>
  </si>
  <si>
    <t>762495901</t>
  </si>
  <si>
    <t>M+D roštu pro obložení z desek OSB, spojovací prostředky</t>
  </si>
  <si>
    <t>-1745809655</t>
  </si>
  <si>
    <t>78</t>
  </si>
  <si>
    <t>998762101</t>
  </si>
  <si>
    <t>Přesun hmot tonážní pro kce tesařské v objektech v do 6 m</t>
  </si>
  <si>
    <t>109115360</t>
  </si>
  <si>
    <t>Přesun hmot pro konstrukce tesařské  stanovený z hmotnosti přesunovaného materiálu vodorovná dopravní vzdálenost do 50 m v objektech výšky do 6 m</t>
  </si>
  <si>
    <t>79</t>
  </si>
  <si>
    <t>763164541</t>
  </si>
  <si>
    <t>SDK obklad kcí tvaru L š do 0,8 m desky 1xH2 12,5</t>
  </si>
  <si>
    <t>-224453057</t>
  </si>
  <si>
    <t>Obklad konstrukcí sádrokartonovými deskami včetně ochranných úhelníků ve tvaru L rozvinuté šíře přes 0,4 do 0,8 m, opláštěný deskou impregnovanou H2, tl. 12,5 mm</t>
  </si>
  <si>
    <t>4,5</t>
  </si>
  <si>
    <t>80</t>
  </si>
  <si>
    <t>763172311</t>
  </si>
  <si>
    <t>Montáž revizních dvířek SDK kcí vel. 200x200 mm</t>
  </si>
  <si>
    <t>-1300331439</t>
  </si>
  <si>
    <t>Instalační technika pro konstrukce ze sádrokartonových desek  montáž revizních dvířek velikost 200 x 200 mm</t>
  </si>
  <si>
    <t>81</t>
  </si>
  <si>
    <t>59030710</t>
  </si>
  <si>
    <t>dvířka revizní s automatickým zámkem 200x200mm</t>
  </si>
  <si>
    <t>1501896728</t>
  </si>
  <si>
    <t>82</t>
  </si>
  <si>
    <t>763431011</t>
  </si>
  <si>
    <t>Montáž minerálního podhledu s vyjímatelnými panely vel. do 0,36 m2 na zavěšený polozapuštěný rošt</t>
  </si>
  <si>
    <t>-727304128</t>
  </si>
  <si>
    <t>Montáž podhledu minerálního  včetně zavěšeného roštu polozapuštěného s panely vyjímatelnými, velikosti panelů do 0,36 m2</t>
  </si>
  <si>
    <t>č104-110</t>
  </si>
  <si>
    <t>4,85+4,07+11,47+1,42+1,55+4,29+6,71</t>
  </si>
  <si>
    <t>č111-114</t>
  </si>
  <si>
    <t>1,42+1,33+1,46+3,29</t>
  </si>
  <si>
    <t>83</t>
  </si>
  <si>
    <t>59036500</t>
  </si>
  <si>
    <t>deska podhledová minerální rovná bílá jemně texturovaná bez perforace 600x600mm</t>
  </si>
  <si>
    <t>-1816095712</t>
  </si>
  <si>
    <t>41,86*1,05 'Přepočtené koeficientem množství</t>
  </si>
  <si>
    <t>84</t>
  </si>
  <si>
    <t>998763301</t>
  </si>
  <si>
    <t>Přesun hmot tonážní pro sádrokartonové konstrukce v objektech v do 6 m</t>
  </si>
  <si>
    <t>-1534290599</t>
  </si>
  <si>
    <t>Přesun hmot pro konstrukce montované z desek  sádrokartonových, sádrovláknitých, cementovláknitých nebo cementových stanovený z hmotnosti přesunovaného materiálu vodorovná dopravní vzdálenost do 50 m v objektech výšky do 6 m</t>
  </si>
  <si>
    <t>85</t>
  </si>
  <si>
    <t>998763381</t>
  </si>
  <si>
    <t>Příplatek k přesunu hmot tonážní 763 SDK prováděný bez použití mechanizace</t>
  </si>
  <si>
    <t>1859642349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</si>
  <si>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</si>
  <si>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86</t>
  </si>
  <si>
    <t>766001</t>
  </si>
  <si>
    <t>D+M nerozebíratelné zdvojené podlahy (ref. Prosystem FP-410-36 kalciumsulfátové desky) vč. zavětrování, rámových kcí, Z uzavřených C-profilů 40x40x1,5mm, bočnic  a podstupnic. M+D celoplošné OSB desky tl. 12 mm P+D. Provedení protiprašného nátěru betonu.</t>
  </si>
  <si>
    <t>-1733787409</t>
  </si>
  <si>
    <t xml:space="preserve">D+M nerozebíratelné zdvojené podlahy Prosystem FP-410-36 (kalciumsulfátové desky) vč. zavětrování, rámových kcí, Z uzavřených C-profilů 40x40x1,5mm, bočnic  a podstupnic. Zdvojená podlaha bude instalována na celoplošně položené OSB desky tl. 12 mm P+D </t>
  </si>
  <si>
    <t>87</t>
  </si>
  <si>
    <t>766211400</t>
  </si>
  <si>
    <t>Montáž madel (PSV dveře 03)</t>
  </si>
  <si>
    <t>1318907203</t>
  </si>
  <si>
    <t>88</t>
  </si>
  <si>
    <t>55147058</t>
  </si>
  <si>
    <t>madlo nerez</t>
  </si>
  <si>
    <t>-1010816383</t>
  </si>
  <si>
    <t>89</t>
  </si>
  <si>
    <t>766416232</t>
  </si>
  <si>
    <t>Montáž obložení stěn plochy přes 5 m2 panely obkladové</t>
  </si>
  <si>
    <t>-998086296</t>
  </si>
  <si>
    <t>(13,65+8,5+0,7*2)*2*1,5</t>
  </si>
  <si>
    <t>-2,1*1,5*2+0,3*1,5*2*2</t>
  </si>
  <si>
    <t>90</t>
  </si>
  <si>
    <t>6050001</t>
  </si>
  <si>
    <t>panely stěnové obkladové</t>
  </si>
  <si>
    <t>-1234660310</t>
  </si>
  <si>
    <t>91</t>
  </si>
  <si>
    <t>766660001</t>
  </si>
  <si>
    <t>Montáž dveřních křídel otvíravých jednokřídlových š do 0,8 m do ocelové zárubně</t>
  </si>
  <si>
    <t>-295282032</t>
  </si>
  <si>
    <t>Montáž dveřních křídel dřevěných nebo plastových otevíravých do ocelové zárubně povrchově upravených jednokřídlových, šířky do 800 mm</t>
  </si>
  <si>
    <t>92</t>
  </si>
  <si>
    <t>61162013</t>
  </si>
  <si>
    <t>dveře jednokřídlé voštinové povrch HPL laminát plné 700x1970/2100mm (PSV ozn.01)</t>
  </si>
  <si>
    <t>-487702821</t>
  </si>
  <si>
    <t>dveře jednokřídlé voštinové povrch HPL laminát plné 700x1970/2100mm</t>
  </si>
  <si>
    <t>93</t>
  </si>
  <si>
    <t>61162014</t>
  </si>
  <si>
    <t>dveře jednokřídlé voštinové povrch HPL laminát plné 800x1970/2100mm (PSV oz.02)</t>
  </si>
  <si>
    <t>819509490</t>
  </si>
  <si>
    <t>dveře jednokřídlé voštinové povrch HPL laminát plné 800x1970/2100mm</t>
  </si>
  <si>
    <t>766660172</t>
  </si>
  <si>
    <t>Montáž dveřních křídel otvíravých jednokřídlových š přes 0,8 m do obložkové zárubně</t>
  </si>
  <si>
    <t>-101649181</t>
  </si>
  <si>
    <t>Montáž dveřních křídel dřevěných nebo plastových otevíravých do obložkové zárubně povrchově upravených jednokřídlových, šířky přes 800 mm</t>
  </si>
  <si>
    <t>61164086A</t>
  </si>
  <si>
    <t>dveře jednokřídlé kazetové profilované plné 900x1970/2100mm (PSV ozn.03+04+07)</t>
  </si>
  <si>
    <t>1207441009</t>
  </si>
  <si>
    <t>96</t>
  </si>
  <si>
    <t>766660718</t>
  </si>
  <si>
    <t>Montáž dveřních křídel dokování stavěče křídla</t>
  </si>
  <si>
    <t>834340707</t>
  </si>
  <si>
    <t>Montáž dveřních doplňků stavěče křídla</t>
  </si>
  <si>
    <t>97</t>
  </si>
  <si>
    <t>54916362</t>
  </si>
  <si>
    <t xml:space="preserve">kování dveřní stavěč dveří  </t>
  </si>
  <si>
    <t>761639673</t>
  </si>
  <si>
    <t>98</t>
  </si>
  <si>
    <t>766660720</t>
  </si>
  <si>
    <t>Osazení větrací mřížky s vyříznutím otvoru</t>
  </si>
  <si>
    <t>527040529</t>
  </si>
  <si>
    <t>Montáž dveřních doplňků větrací mřížky s vyříznutím otvoru</t>
  </si>
  <si>
    <t>O1</t>
  </si>
  <si>
    <t>O2</t>
  </si>
  <si>
    <t>O3</t>
  </si>
  <si>
    <t>O7</t>
  </si>
  <si>
    <t>99</t>
  </si>
  <si>
    <t>595001</t>
  </si>
  <si>
    <t>mřížka větrací vč.spojovacího materiálu</t>
  </si>
  <si>
    <t>pár</t>
  </si>
  <si>
    <t>-187235936</t>
  </si>
  <si>
    <t>100</t>
  </si>
  <si>
    <t>766660728</t>
  </si>
  <si>
    <t>Montáž dveřního interiérového kování - zámku</t>
  </si>
  <si>
    <t>1981852213</t>
  </si>
  <si>
    <t>Montáž dveřních doplňků dveřního kování interiérového zámku</t>
  </si>
  <si>
    <t>101</t>
  </si>
  <si>
    <t>766660729</t>
  </si>
  <si>
    <t>Montáž dveřního interiérového kování - štítku s klikou</t>
  </si>
  <si>
    <t>419600499</t>
  </si>
  <si>
    <t>Montáž dveřních doplňků dveřního kování interiérového štítku s klikou</t>
  </si>
  <si>
    <t>102</t>
  </si>
  <si>
    <t>54914620</t>
  </si>
  <si>
    <t>kování dveřní vrchní klika včetně rozet a montážního materiálu, zámek</t>
  </si>
  <si>
    <t>-970409120</t>
  </si>
  <si>
    <t>103</t>
  </si>
  <si>
    <t>766682111</t>
  </si>
  <si>
    <t>Montáž zárubní obložkových pro dveře jednokřídlové tl stěny do 170 mm</t>
  </si>
  <si>
    <t>1143009522</t>
  </si>
  <si>
    <t>Montáž zárubní dřevěných, plastových nebo z lamina  obložkových, pro dveře jednokřídlové, tloušťky stěny do 170 mm</t>
  </si>
  <si>
    <t>104</t>
  </si>
  <si>
    <t>61182258A</t>
  </si>
  <si>
    <t>zárubeň obložková pro dveře 1křídlé 600,700,800,900x1970mm tl 60-170mm z borovicového dřeva s povrchovou úpravou (tab.PSV ozn.03+04+07)</t>
  </si>
  <si>
    <t>1728016741</t>
  </si>
  <si>
    <t>105</t>
  </si>
  <si>
    <t>766-O5</t>
  </si>
  <si>
    <t>M+D dveře 1400xx1970mm, rám, kování, povrchová úprava - viz tab.PSV ozn.O5</t>
  </si>
  <si>
    <t>-50423389</t>
  </si>
  <si>
    <t>106</t>
  </si>
  <si>
    <t>766-O6</t>
  </si>
  <si>
    <t>M+D dveře 1900xx4200mm, rám, kování, povrchová úprava - viz tab.PSV ozn.O6</t>
  </si>
  <si>
    <t>2107813374</t>
  </si>
  <si>
    <t>107</t>
  </si>
  <si>
    <t>998766101</t>
  </si>
  <si>
    <t>Přesun hmot tonážní pro konstrukce truhlářské v objektech v do 6 m</t>
  </si>
  <si>
    <t>1808929372</t>
  </si>
  <si>
    <t>Přesun hmot pro konstrukce truhlářské stanovený z hmotnosti přesunovaného materiálu vodorovná dopravní vzdálenost do 50 m v objektech výšky do 6 m</t>
  </si>
  <si>
    <t>108</t>
  </si>
  <si>
    <t>998766181</t>
  </si>
  <si>
    <t>Příplatek k přesunu hmot tonážní 766 prováděný bez použití mechanizace</t>
  </si>
  <si>
    <t>180957314</t>
  </si>
  <si>
    <t>Přesun hmot pro konstrukce truhlářské stanovený z hmotnosti přesunovaného materiálu Příplatek k ceně za přesun prováděný bez použití mechanizace pro jakoukoliv výšku objektu</t>
  </si>
  <si>
    <t>767</t>
  </si>
  <si>
    <t>Konstrukce zámečnické</t>
  </si>
  <si>
    <t>109</t>
  </si>
  <si>
    <t>767-ZV01</t>
  </si>
  <si>
    <t>M+D zábradlí vč.povrchové úpravy a spojovacího materiálu - viz tab.PSV ozn.ZV-01</t>
  </si>
  <si>
    <t>-854211338</t>
  </si>
  <si>
    <t>110</t>
  </si>
  <si>
    <t>998767101</t>
  </si>
  <si>
    <t>Přesun hmot tonážní pro zámečnické konstrukce v objektech v do 6 m</t>
  </si>
  <si>
    <t>-1064881319</t>
  </si>
  <si>
    <t>Přesun hmot pro zámečnické konstrukce  stanovený z hmotnosti přesunovaného materiálu vodorovná dopravní vzdálenost do 50 m v objektech výšky do 6 m</t>
  </si>
  <si>
    <t>111</t>
  </si>
  <si>
    <t>998767181</t>
  </si>
  <si>
    <t>Příplatek k přesunu hmot tonážní 767 prováděný bez použití mechanizace</t>
  </si>
  <si>
    <t>-258187272</t>
  </si>
  <si>
    <t>Přesun hmot pro zámečnické konstrukce  stanovený z hmotnosti přesunovaného materiálu Příplatek k cenám za přesun prováděný bez použití mechanizace pro jakoukoliv výšku objektu</t>
  </si>
  <si>
    <t>771</t>
  </si>
  <si>
    <t>Podlahy z dlaždic</t>
  </si>
  <si>
    <t>112</t>
  </si>
  <si>
    <t>771121011</t>
  </si>
  <si>
    <t>Nátěr penetrační na podlahu</t>
  </si>
  <si>
    <t>-128759724</t>
  </si>
  <si>
    <t>Příprava podkladu před provedením dlažby nátěr penetrační na podlahu</t>
  </si>
  <si>
    <t>113</t>
  </si>
  <si>
    <t>771474113A</t>
  </si>
  <si>
    <t>Montáž soklů teracových rovných flexibilní lepidlo v do 120 mm</t>
  </si>
  <si>
    <t>1465042410</t>
  </si>
  <si>
    <t>Montáž soklů z dlaždic keramických lepených flexibilním lepidlem rovných, výšky přes 90 do 120 mm</t>
  </si>
  <si>
    <t>-1,26</t>
  </si>
  <si>
    <t>-0,9</t>
  </si>
  <si>
    <t>-2,1*2+0,8*2+0,6*2</t>
  </si>
  <si>
    <t>-2,1+0,8*2</t>
  </si>
  <si>
    <t>-2,1</t>
  </si>
  <si>
    <t>-1,26+0,5*2</t>
  </si>
  <si>
    <t>-1,26+0,8*2</t>
  </si>
  <si>
    <t>-0,9*2+0,6*2</t>
  </si>
  <si>
    <t>114</t>
  </si>
  <si>
    <t>59247478A</t>
  </si>
  <si>
    <t>soklík teracový broušený 300x100x10mm</t>
  </si>
  <si>
    <t>-502504376</t>
  </si>
  <si>
    <t>soklík teracový broušený 300x70x10mm</t>
  </si>
  <si>
    <t>94,7*1,1</t>
  </si>
  <si>
    <t>115</t>
  </si>
  <si>
    <t>771554113</t>
  </si>
  <si>
    <t>Montáž podlah z dlaždic teracových lepených flexibilním lepidlem do 12 ks/m2</t>
  </si>
  <si>
    <t>-1915972073</t>
  </si>
  <si>
    <t>Montáž podlah z dlaždic teracových lepených flexibilním lepidlem přes 9 do 12 ks/ m2</t>
  </si>
  <si>
    <t>27,66</t>
  </si>
  <si>
    <t>116</t>
  </si>
  <si>
    <t>59247001</t>
  </si>
  <si>
    <t>dlaždice teracová 300x300x30mm</t>
  </si>
  <si>
    <t>1604920101</t>
  </si>
  <si>
    <t>96,72*1,1</t>
  </si>
  <si>
    <t>117</t>
  </si>
  <si>
    <t>771574263</t>
  </si>
  <si>
    <t>Montáž podlah keramických pro mechanické zatížení protiskluzných lepených flexibilním lepidlem do 12 ks/m2</t>
  </si>
  <si>
    <t>1105330753</t>
  </si>
  <si>
    <t>Montáž podlah z dlaždic keramických lepených flexibilním lepidlem maloformátových pro vysoké mechanické zatížení protiskluzných nebo reliéfních (bezbariérových) přes 9 do 12 ks/m2</t>
  </si>
  <si>
    <t>4,85+4,07+11,47+1,42+1,55+4,29+6,71+1,42+1,33+1,46+3,29</t>
  </si>
  <si>
    <t>118</t>
  </si>
  <si>
    <t>59761409</t>
  </si>
  <si>
    <t>dlažba keramická slinutá protiskluzná do interiéru i exteriéru pro vysoké mechanické namáhání přes 9 do 12ks/m2</t>
  </si>
  <si>
    <t>-99479109</t>
  </si>
  <si>
    <t>41,86*1,1</t>
  </si>
  <si>
    <t>119</t>
  </si>
  <si>
    <t>771577111</t>
  </si>
  <si>
    <t>Příplatek k montáži podlah keramických lepených flexibilním lepidlem za plochu do 5 m2</t>
  </si>
  <si>
    <t>-461409710</t>
  </si>
  <si>
    <t>Montáž podlah z dlaždic keramických lepených flexibilním lepidlem Příplatek k cenám za plochu do 5 m2 jednotlivě</t>
  </si>
  <si>
    <t>4,85+4,07+1,42+1,55+4,29+1,42+1,33+1,46+3,29</t>
  </si>
  <si>
    <t>120</t>
  </si>
  <si>
    <t>771591112</t>
  </si>
  <si>
    <t>Izolace pod dlažbu nátěrem nebo stěrkou ve dvou vrstvách</t>
  </si>
  <si>
    <t>1417743530</t>
  </si>
  <si>
    <t>Izolace podlahy pod dlažbu nátěrem nebo stěrkou ve dvou vrstvách</t>
  </si>
  <si>
    <t>121</t>
  </si>
  <si>
    <t>771591241</t>
  </si>
  <si>
    <t>Izolace těsnícími pásy vnitřní kout</t>
  </si>
  <si>
    <t>-1766042070</t>
  </si>
  <si>
    <t>Izolace podlahy pod dlažbu těsnícími izolačními pásy vnitřní kout</t>
  </si>
  <si>
    <t>122</t>
  </si>
  <si>
    <t>771591242</t>
  </si>
  <si>
    <t>Izolace těsnícími pásy vnější roh</t>
  </si>
  <si>
    <t>1370477298</t>
  </si>
  <si>
    <t>Izolace podlahy pod dlažbu těsnícími izolačními pásy vnější roh</t>
  </si>
  <si>
    <t>123</t>
  </si>
  <si>
    <t>771591264</t>
  </si>
  <si>
    <t>Izolace těsnícími pásy mezi podlahou a stěnou</t>
  </si>
  <si>
    <t>1202926486</t>
  </si>
  <si>
    <t>Izolace podlahy pod dlažbu těsnícími izolačními pásy mezi podlahou a stěnu</t>
  </si>
  <si>
    <t>124</t>
  </si>
  <si>
    <t>998771101</t>
  </si>
  <si>
    <t>Přesun hmot tonážní pro podlahy z dlaždic v objektech v do 6 m</t>
  </si>
  <si>
    <t>617762729</t>
  </si>
  <si>
    <t>Přesun hmot pro podlahy z dlaždic stanovený z hmotnosti přesunovaného materiálu vodorovná dopravní vzdálenost do 50 m v objektech výšky do 6 m</t>
  </si>
  <si>
    <t>125</t>
  </si>
  <si>
    <t>998771181</t>
  </si>
  <si>
    <t>Příplatek k přesunu hmot tonážní 771 prováděný bez použití mechanizace</t>
  </si>
  <si>
    <t>-2091308000</t>
  </si>
  <si>
    <t>Přesun hmot pro podlahy z dlaždic stanovený z hmotnosti přesunovaného materiálu Příplatek k ceně za přesun prováděný bez použití mechanizace pro jakoukoliv výšku objektu</t>
  </si>
  <si>
    <t>126</t>
  </si>
  <si>
    <t>775429121</t>
  </si>
  <si>
    <t xml:space="preserve">Montáž podlahové lišty přechodové </t>
  </si>
  <si>
    <t>822885059</t>
  </si>
  <si>
    <t>Montáž lišty přechodové (vyrovnávací)  připevněné vruty</t>
  </si>
  <si>
    <t>viz tab.PSV</t>
  </si>
  <si>
    <t>0,7*5</t>
  </si>
  <si>
    <t>0,8*3</t>
  </si>
  <si>
    <t>0,9*1</t>
  </si>
  <si>
    <t>1,4*1</t>
  </si>
  <si>
    <t>1,9*3</t>
  </si>
  <si>
    <t>0,8*2</t>
  </si>
  <si>
    <t>127</t>
  </si>
  <si>
    <t>55343110A</t>
  </si>
  <si>
    <t>profil přechodový nerez</t>
  </si>
  <si>
    <t>-1737796608</t>
  </si>
  <si>
    <t xml:space="preserve">profil přechodový </t>
  </si>
  <si>
    <t>16,4*1,1</t>
  </si>
  <si>
    <t>128</t>
  </si>
  <si>
    <t>775510952</t>
  </si>
  <si>
    <t>Doplnění podlah vlysových, tl do 22 mm, plochy do 1 m2</t>
  </si>
  <si>
    <t>2047665509</t>
  </si>
  <si>
    <t>Doplnění podlah vlysových  bez broušení a olištování tl. do 22 mm, plochy přes 0,25 do 1 m2</t>
  </si>
  <si>
    <t>viz Bourání</t>
  </si>
  <si>
    <t>129</t>
  </si>
  <si>
    <t>61192142</t>
  </si>
  <si>
    <t>vlysy parketové š 50mm do dl 300mm I třída buk</t>
  </si>
  <si>
    <t>-1806736285</t>
  </si>
  <si>
    <t>9*1,1</t>
  </si>
  <si>
    <t>130</t>
  </si>
  <si>
    <t>775591919</t>
  </si>
  <si>
    <t>Oprava podlah dřevěných - broušení celkové včetně tmelení</t>
  </si>
  <si>
    <t>-192193970</t>
  </si>
  <si>
    <t>Ostatní práce při opravách dřevěných podlah  broušení podlah vlysových, palubkových, parketových nebo mozaikových celkové včetně tmelení s broušením hrubým, středním a jemným</t>
  </si>
  <si>
    <t>131</t>
  </si>
  <si>
    <t>775591920</t>
  </si>
  <si>
    <t>Oprava podlah dřevěných - vysátí povrchu</t>
  </si>
  <si>
    <t>660586566</t>
  </si>
  <si>
    <t>Ostatní práce při opravách dřevěných podlah  dokončovací vysátí</t>
  </si>
  <si>
    <t>120,12*2</t>
  </si>
  <si>
    <t>132</t>
  </si>
  <si>
    <t>775591921</t>
  </si>
  <si>
    <t>Oprava podlah dřevěných - základní lak</t>
  </si>
  <si>
    <t>9808878</t>
  </si>
  <si>
    <t>Ostatní práce při opravách dřevěných podlah  lakování jednotlivé operace základní lak</t>
  </si>
  <si>
    <t>133</t>
  </si>
  <si>
    <t>775591924</t>
  </si>
  <si>
    <t>Oprava podlah dřevěných - vrchní lak pro velmi vysokou zátěž</t>
  </si>
  <si>
    <t>-1295199829</t>
  </si>
  <si>
    <t>Ostatní práce při opravách dřevěných podlah  lakování jednotlivé operace vrchní lak pro velmi vysokou zátěž (schodiště, taneční sály, restaurace apod.)</t>
  </si>
  <si>
    <t>120,12*3</t>
  </si>
  <si>
    <t>134</t>
  </si>
  <si>
    <t>775591926</t>
  </si>
  <si>
    <t>Oprava podlah dřevěných - mezibroušení mezi vrstvami laku</t>
  </si>
  <si>
    <t>-1227887765</t>
  </si>
  <si>
    <t>Ostatní práce při opravách dřevěných podlah  lakování jednotlivé operace mezibroušení mezi vrstvami laku</t>
  </si>
  <si>
    <t>135</t>
  </si>
  <si>
    <t>998775101</t>
  </si>
  <si>
    <t>Přesun hmot tonážní pro podlahy dřevěné v objektech v do 6 m</t>
  </si>
  <si>
    <t>90421322</t>
  </si>
  <si>
    <t>Přesun hmot pro podlahy skládané  stanovený z hmotnosti přesunovaného materiálu vodorovná dopravní vzdálenost do 50 m v objektech výšky do 6 m</t>
  </si>
  <si>
    <t>136</t>
  </si>
  <si>
    <t>998775181</t>
  </si>
  <si>
    <t>Příplatek k přesunu hmot tonážní 775 prováděný bez použití mechanizace</t>
  </si>
  <si>
    <t>-1605956705</t>
  </si>
  <si>
    <t>Přesun hmot pro podlahy skládané  stanovený z hmotnosti přesunovaného materiálu Příplatek k cenám za přesun prováděný bez použití mechanizace pro jakoukoliv výšku objektu</t>
  </si>
  <si>
    <t>776</t>
  </si>
  <si>
    <t>Podlahy povlakové</t>
  </si>
  <si>
    <t>137</t>
  </si>
  <si>
    <t>776211111</t>
  </si>
  <si>
    <t>Lepení textilních pásů vč.lepidla</t>
  </si>
  <si>
    <t>-1111553843</t>
  </si>
  <si>
    <t>Montáž textilních podlahovin lepením pásů standardních</t>
  </si>
  <si>
    <t>138</t>
  </si>
  <si>
    <t>776311211</t>
  </si>
  <si>
    <t>Montáž textilních podlahovin na schodišťové stupně podstupnice výšky do 200 mm vč.lepidla</t>
  </si>
  <si>
    <t>-910994680</t>
  </si>
  <si>
    <t>Montáž textilních podlahovin na schodišťové stupně podstupnice, výšky do 200 mm</t>
  </si>
  <si>
    <t>5,65*8</t>
  </si>
  <si>
    <t>139</t>
  </si>
  <si>
    <t>776511111</t>
  </si>
  <si>
    <t>Lepení textilních podlahovin na stěnu vč.lepidla</t>
  </si>
  <si>
    <t>1138815074</t>
  </si>
  <si>
    <t>140</t>
  </si>
  <si>
    <t>69751085A</t>
  </si>
  <si>
    <t>koberec zátěžový</t>
  </si>
  <si>
    <t>342061362</t>
  </si>
  <si>
    <t>41*1,1</t>
  </si>
  <si>
    <t>45,2*0,2*1,2</t>
  </si>
  <si>
    <t>12*1,2</t>
  </si>
  <si>
    <t>141</t>
  </si>
  <si>
    <t>776421212</t>
  </si>
  <si>
    <t>Montáž schodišťových lišt</t>
  </si>
  <si>
    <t>-850913259</t>
  </si>
  <si>
    <t>Montáž lišt schodišťových šroubovaných</t>
  </si>
  <si>
    <t>(0,9+0,2)*7*2</t>
  </si>
  <si>
    <t>(1+0,2)*1*2</t>
  </si>
  <si>
    <t>142</t>
  </si>
  <si>
    <t>28342160A</t>
  </si>
  <si>
    <t>hrana schodová AL</t>
  </si>
  <si>
    <t>1934240351</t>
  </si>
  <si>
    <t>63*1,1</t>
  </si>
  <si>
    <t>143</t>
  </si>
  <si>
    <t>998776101</t>
  </si>
  <si>
    <t>Přesun hmot tonážní pro podlahy povlakové v objektech v do 6 m</t>
  </si>
  <si>
    <t>-1536204213</t>
  </si>
  <si>
    <t>Přesun hmot pro podlahy povlakové  stanovený z hmotnosti přesunovaného materiálu vodorovná dopravní vzdálenost do 50 m v objektech výšky do 6 m</t>
  </si>
  <si>
    <t>144</t>
  </si>
  <si>
    <t>998776181</t>
  </si>
  <si>
    <t>Příplatek k přesunu hmot tonážní 776 prováděný bez použití mechanizace</t>
  </si>
  <si>
    <t>-1307290604</t>
  </si>
  <si>
    <t>Přesun hmot pro podlahy povlakové  stanovený z hmotnosti přesunovaného materiálu Příplatek k cenám za přesun prováděný bez použití mechanizace pro jakoukoliv výšku objektu</t>
  </si>
  <si>
    <t>781</t>
  </si>
  <si>
    <t>Dokončovací práce - obklady</t>
  </si>
  <si>
    <t>145</t>
  </si>
  <si>
    <t>781121011</t>
  </si>
  <si>
    <t>Nátěr penetrační na stěnu</t>
  </si>
  <si>
    <t>-1583339085</t>
  </si>
  <si>
    <t>Příprava podkladu před provedením obkladu nátěr penetrační na stěnu</t>
  </si>
  <si>
    <t>(2,5+0,55+1,43)*2*2,1</t>
  </si>
  <si>
    <t>(2,93+1,6)*2*2,1</t>
  </si>
  <si>
    <t>(4,45+3,3)*2*2,1</t>
  </si>
  <si>
    <t>(1,5+0,9)*2*2,1</t>
  </si>
  <si>
    <t>(2,93+1,52)*2*2,1</t>
  </si>
  <si>
    <t>(3,7+2)*2*2,1</t>
  </si>
  <si>
    <t>-0,7*2*3</t>
  </si>
  <si>
    <t>(1,4+0,9)*2*2,1</t>
  </si>
  <si>
    <t>(1,55+0,9)*2*2,1</t>
  </si>
  <si>
    <t>(2,93+1,1)*2*2,1</t>
  </si>
  <si>
    <t>pozn.3</t>
  </si>
  <si>
    <t>(2+1,65*2)*0,15</t>
  </si>
  <si>
    <t>č111-113</t>
  </si>
  <si>
    <t>(3,7+1+1,55)*0,15</t>
  </si>
  <si>
    <t>146</t>
  </si>
  <si>
    <t>781131112</t>
  </si>
  <si>
    <t>Izolace pod obklad nátěrem nebo stěrkou ve dvou vrstvách</t>
  </si>
  <si>
    <t>-1895040503</t>
  </si>
  <si>
    <t>Izolace stěny pod obklad izolace nátěrem nebo stěrkou ve dvou vrstvách</t>
  </si>
  <si>
    <t>sladba 03 - vytažení na stěnu v.30cm</t>
  </si>
  <si>
    <t>(2,5+0,55+1,43)*2*0,3</t>
  </si>
  <si>
    <t>(2,93+1,6)*2*0,3</t>
  </si>
  <si>
    <t>(4,45+3,3)*2*0,3</t>
  </si>
  <si>
    <t>(1,5+0,9)*2*0,3</t>
  </si>
  <si>
    <t>(2,93+1,52)*2*0,3</t>
  </si>
  <si>
    <t>(3,7+2)*2*0,3</t>
  </si>
  <si>
    <t>(1,4+0,9)*2*0,3</t>
  </si>
  <si>
    <t>(1,55+0,9)*2*0,3</t>
  </si>
  <si>
    <t>(2,93+1,1)*2*0,3</t>
  </si>
  <si>
    <t>147</t>
  </si>
  <si>
    <t>781474112</t>
  </si>
  <si>
    <t>Montáž obkladů vnitřních keramických hladkých do 12 ks/m2 lepených flexibilním lepidlem</t>
  </si>
  <si>
    <t>1223703942</t>
  </si>
  <si>
    <t>Montáž obkladů vnitřních stěn z dlaždic keramických lepených flexibilním lepidlem maloformátových hladkých přes 9 do 12 ks/m2</t>
  </si>
  <si>
    <t>148</t>
  </si>
  <si>
    <t>59761026</t>
  </si>
  <si>
    <t>obklad keramický hladký do 12ks/m2</t>
  </si>
  <si>
    <t>987905958</t>
  </si>
  <si>
    <t>154,871*1,1</t>
  </si>
  <si>
    <t>149</t>
  </si>
  <si>
    <t>781477111</t>
  </si>
  <si>
    <t>Příplatek k montáži obkladů vnitřních keramických hladkých za plochu do 10 m2</t>
  </si>
  <si>
    <t>-1521952081</t>
  </si>
  <si>
    <t>Montáž obkladů vnitřních stěn z dlaždic keramických Příplatek k cenám za plochu do 10 m2 jednotlivě</t>
  </si>
  <si>
    <t>150</t>
  </si>
  <si>
    <t>781494511</t>
  </si>
  <si>
    <t>Plastové profily ukončovací lepené flexibilním lepidlem</t>
  </si>
  <si>
    <t>-1434839377</t>
  </si>
  <si>
    <t>Obklad - dokončující práce profily ukončovací lepené flexibilním lepidlem ukončovací</t>
  </si>
  <si>
    <t>2,1</t>
  </si>
  <si>
    <t>(2+1,65*2)*2</t>
  </si>
  <si>
    <t>(3,7+1+1,55)*2</t>
  </si>
  <si>
    <t>151</t>
  </si>
  <si>
    <t>781495115</t>
  </si>
  <si>
    <t>Spárování vnitřních obkladů silikonem</t>
  </si>
  <si>
    <t>1691284984</t>
  </si>
  <si>
    <t>Obklad - dokončující práce ostatní práce spárování silikonem</t>
  </si>
  <si>
    <t>-0,7</t>
  </si>
  <si>
    <t>-0,7*3</t>
  </si>
  <si>
    <t>152</t>
  </si>
  <si>
    <t>998781101</t>
  </si>
  <si>
    <t>Přesun hmot tonážní pro obklady keramické v objektech v do 6 m</t>
  </si>
  <si>
    <t>-1264067835</t>
  </si>
  <si>
    <t>Přesun hmot pro obklady keramické  stanovený z hmotnosti přesunovaného materiálu vodorovná dopravní vzdálenost do 50 m v objektech výšky do 6 m</t>
  </si>
  <si>
    <t>153</t>
  </si>
  <si>
    <t>998781181</t>
  </si>
  <si>
    <t>Příplatek k přesunu hmot tonážní 781 prováděný bez použití mechanizace</t>
  </si>
  <si>
    <t>864420504</t>
  </si>
  <si>
    <t>Přesun hmot pro obklady keramické  stanovený z hmotnosti přesunovaného materiálu Příplatek k cenám za přesun prováděný bez použití mechanizace pro jakoukoliv výšku objektu</t>
  </si>
  <si>
    <t>783</t>
  </si>
  <si>
    <t>Dokončovací práce - nátěry</t>
  </si>
  <si>
    <t>154</t>
  </si>
  <si>
    <t>783314201</t>
  </si>
  <si>
    <t>Základní antikorozní jednonásobný syntetický standardní nátěr zámečnických konstrukcí</t>
  </si>
  <si>
    <t>-597959390</t>
  </si>
  <si>
    <t>Základní antikorozní nátěr zámečnických konstrukcí jednonásobný syntetický standardní</t>
  </si>
  <si>
    <t>zárubně</t>
  </si>
  <si>
    <t>(0,7+2*2)*(0,1+0,05*2)*5</t>
  </si>
  <si>
    <t>(0,8+2*2)*(0,1+0,05*2)*2</t>
  </si>
  <si>
    <t>155</t>
  </si>
  <si>
    <t>783317101</t>
  </si>
  <si>
    <t>Krycí jednonásobný syntetický standardní nátěr zámečnických konstrukcí</t>
  </si>
  <si>
    <t>822148136</t>
  </si>
  <si>
    <t>Krycí nátěr (email) zámečnických konstrukcí jednonásobný syntetický standardní</t>
  </si>
  <si>
    <t>6,62*2</t>
  </si>
  <si>
    <t>156</t>
  </si>
  <si>
    <t>784181101</t>
  </si>
  <si>
    <t>Základní akrylátová jednonásobná penetrace podkladu v místnostech výšky do 3,80m</t>
  </si>
  <si>
    <t>1386007307</t>
  </si>
  <si>
    <t>Penetrace podkladu jednonásobná základní akrylátová v místnostech výšky do 3,80 m</t>
  </si>
  <si>
    <t>(4,5+4,5+0,6)*2*2,7</t>
  </si>
  <si>
    <t>(3,6+3,2+0,62)*2*2,7</t>
  </si>
  <si>
    <t>17,06</t>
  </si>
  <si>
    <t>(7,7+2,1)*2*2,72</t>
  </si>
  <si>
    <t>157</t>
  </si>
  <si>
    <t>784181103</t>
  </si>
  <si>
    <t>Základní akrylátová jednonásobná penetrace podkladu v místnostech výšky do 5,00m</t>
  </si>
  <si>
    <t>414605852</t>
  </si>
  <si>
    <t>Penetrace podkladu jednonásobná základní akrylátová v místnostech výšky přes 3,80 do 5,00 m</t>
  </si>
  <si>
    <t>(13,65+8,5+0,7*2)*2*(4,5-1,5)</t>
  </si>
  <si>
    <t>4,85</t>
  </si>
  <si>
    <t>(2,5+0,55+1,43)*2*(4,4-2,1)</t>
  </si>
  <si>
    <t>4,07</t>
  </si>
  <si>
    <t>(2,93+1,6)*2-2*(4,4-2,1)</t>
  </si>
  <si>
    <t>11,47</t>
  </si>
  <si>
    <t>(4,45+3,3)*2*(4,4-2,1)</t>
  </si>
  <si>
    <t>1,55</t>
  </si>
  <si>
    <t>(1,5+0,9)*2*(4,4-2,1)</t>
  </si>
  <si>
    <t>4,29</t>
  </si>
  <si>
    <t>(2,93+1,52)*2*(4,4-2,1)</t>
  </si>
  <si>
    <t>6,71</t>
  </si>
  <si>
    <t>(3,7+2)*2*(4,4-2,1)</t>
  </si>
  <si>
    <t>1,42</t>
  </si>
  <si>
    <t>1,33</t>
  </si>
  <si>
    <t>(1,4+0,9)*2*(4,4-2,1)</t>
  </si>
  <si>
    <t>1,46</t>
  </si>
  <si>
    <t>(1,55+0,9)*2*(4,4-2,1)</t>
  </si>
  <si>
    <t>3,29</t>
  </si>
  <si>
    <t>(2,93+1,1)*2*(4,4-2,1)</t>
  </si>
  <si>
    <t>158</t>
  </si>
  <si>
    <t>784181105</t>
  </si>
  <si>
    <t>Základní akrylátová jednonásobná penetrace podkladu v místnostech výšky přes 5,00 m</t>
  </si>
  <si>
    <t>-1058161663</t>
  </si>
  <si>
    <t>Penetrace podkladu jednonásobná základní akrylátová v místnostech výšky přes 5,00 m</t>
  </si>
  <si>
    <t>(8,3+2,4+0,9*2+0,3*2)*2*5,8</t>
  </si>
  <si>
    <t>(5,53+2,2)*2*5,1</t>
  </si>
  <si>
    <t>(6,15+0,6+1,05+3,9+0,5*2)*2*5,1</t>
  </si>
  <si>
    <t>159</t>
  </si>
  <si>
    <t>784211121</t>
  </si>
  <si>
    <t>Dvojnásobné bílé malby ze směsí za mokra středně otěruvzdorných v místnostech výšky do 3,80 m</t>
  </si>
  <si>
    <t>2037446030</t>
  </si>
  <si>
    <t>Malby z malířských směsí otěruvzdorných za mokra dvojnásobné, bílé za mokra otěruvzdorné středně v místnostech výšky do 3,80 m</t>
  </si>
  <si>
    <t>160</t>
  </si>
  <si>
    <t>784211123</t>
  </si>
  <si>
    <t>Dvojnásobné bílé malby ze směsí za mokra středně otěruvzdorných v místnostech výšky do 5,00 m</t>
  </si>
  <si>
    <t>1947083561</t>
  </si>
  <si>
    <t>Malby z malířských směsí otěruvzdorných za mokra dvojnásobné, bílé za mokra otěruvzdorné středně v místnostech výšky přes 3,80 do 5,00 m</t>
  </si>
  <si>
    <t>161</t>
  </si>
  <si>
    <t>784211125</t>
  </si>
  <si>
    <t>Dvojnásobné bílé malby ze směsí za mokra středně otěruvzdorných v místnostech výšky přes 5,00 m</t>
  </si>
  <si>
    <t>947834760</t>
  </si>
  <si>
    <t>Malby z malířských směsí otěruvzdorných za mokra dvojnásobné, bílé za mokra otěruvzdorné středně v místnostech výšky přes 5,00 m</t>
  </si>
  <si>
    <t>162</t>
  </si>
  <si>
    <t>90001</t>
  </si>
  <si>
    <t>M+D sedačky</t>
  </si>
  <si>
    <t>262144</t>
  </si>
  <si>
    <t>368764182</t>
  </si>
  <si>
    <t>01A - Zařízení pro vytápění staveb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</si>
  <si>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Stavba doloží množství odpadu uloženého na skládce platným vážnými lístky - Tato část soupisu prací vychází dle vyhlášky 169/2016 Sb. z následujících grafických a textových částí projektové dokumentace:  1.4A.01 TECHNICKÁ ZPRÁVA – ÚT 1.4A.02 PŮDORYS 1.NP – ÚT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</si>
  <si>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</si>
  <si>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</si>
  <si>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</si>
  <si>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713463131</t>
  </si>
  <si>
    <t>Montáž izolace tepelné potrubí potrubními pouzdry bez úpravy slepenými 1x tl izolace do 25 mm</t>
  </si>
  <si>
    <t>-1470964104</t>
  </si>
  <si>
    <t>Montáž izolace tepelné potrubí a ohybů tvarovkami nebo deskami  potrubními pouzdry bez povrchové úpravy (izolační materiál ve specifikaci) přilepenými v příčných a podélných spojích izolace potrubí jednovrstvá, tloušťky izolace do 25 mm</t>
  </si>
  <si>
    <t>28377096</t>
  </si>
  <si>
    <t>izolace tepelná potrubí z pěnového polyetylenu 15 x 20 mm</t>
  </si>
  <si>
    <t>1341001232</t>
  </si>
  <si>
    <t>izolace tepelná potrubí z pěnového polyetylenu 15 x 20 mm
viz technické listy - příloha č.13</t>
  </si>
  <si>
    <t>713463213</t>
  </si>
  <si>
    <t>Montáž izolace tepelné potrubí potrubními pouzdry s Al fólií staženými Al páskou 1x D do 150 mm</t>
  </si>
  <si>
    <t>658642979</t>
  </si>
  <si>
    <t>Montáž izolace tepelné potrubí a ohybů tvarovkami nebo deskami  potrubními pouzdry s povrchovou úpravou hliníkovou fólií (izolační materiál ve specifikaci) přelepenými samolepící hliníkovou páskou potrubí jednovrstvá D přes 100 do 150 mm</t>
  </si>
  <si>
    <t>63154572</t>
  </si>
  <si>
    <t>pouzdro izolační potrubní s jednostrannou Al fólií max. 250/100 °C 35/40 mm</t>
  </si>
  <si>
    <t>-1871677511</t>
  </si>
  <si>
    <t>733</t>
  </si>
  <si>
    <t>Ústřední vytápění - rozvodné potrubí</t>
  </si>
  <si>
    <t>733223302</t>
  </si>
  <si>
    <t>Potrubí měděné tvrdé spojované lisováním DN 15 ÚT</t>
  </si>
  <si>
    <t>-1383316764</t>
  </si>
  <si>
    <t>Potrubí z trubek měděných tvrdých spojovaných lisováním DN 15</t>
  </si>
  <si>
    <t>29*2+5</t>
  </si>
  <si>
    <t>733223305</t>
  </si>
  <si>
    <t>Potrubí měděné tvrdé spojované lisováním DN 32 ÚT</t>
  </si>
  <si>
    <t>-207370755</t>
  </si>
  <si>
    <t>Potrubí z trubek měděných tvrdých spojovaných lisováním DN 32</t>
  </si>
  <si>
    <t>5*2+4</t>
  </si>
  <si>
    <t>MATm00053</t>
  </si>
  <si>
    <t>Prvky pro uchycení a kotvení potrubí UT - dodávka+montáž</t>
  </si>
  <si>
    <t>1365878826</t>
  </si>
  <si>
    <t>733291101</t>
  </si>
  <si>
    <t>Zkouška těsnosti potrubí měděné do D 35x1,5</t>
  </si>
  <si>
    <t>-1867934629</t>
  </si>
  <si>
    <t>Zkoušky těsnosti potrubí z trubek měděných D do 35/1,5</t>
  </si>
  <si>
    <t>63+14</t>
  </si>
  <si>
    <t>733191926</t>
  </si>
  <si>
    <t>Navaření odbočky na potrubí ocelové závitové DN 32</t>
  </si>
  <si>
    <t>-40654050</t>
  </si>
  <si>
    <t>Opravy rozvodů potrubí z trubek ocelových  závitových normálních i zesílených navaření odbočky na stávající potrubí, odbočka DN 32</t>
  </si>
  <si>
    <t>733120815</t>
  </si>
  <si>
    <t>Demontáž potrubí ocelového hladkého do D 38</t>
  </si>
  <si>
    <t>27818096</t>
  </si>
  <si>
    <t>Demontáž potrubí z trubek ocelových hladkých  Ø do 38</t>
  </si>
  <si>
    <t>potrubí DN15</t>
  </si>
  <si>
    <t>2*2+1</t>
  </si>
  <si>
    <t>potrubí DN20</t>
  </si>
  <si>
    <t>potrubí DN25</t>
  </si>
  <si>
    <t>(6+4)*2+4</t>
  </si>
  <si>
    <t>potrubí DN32</t>
  </si>
  <si>
    <t>4*2+2</t>
  </si>
  <si>
    <t>783606861</t>
  </si>
  <si>
    <t>Odstranění nátěrů z potrubí DN do 50 mm obroušením</t>
  </si>
  <si>
    <t>-1720499292</t>
  </si>
  <si>
    <t>Odstranění nátěrů z armatur a kovových potrubí potrubí do DN 50 mm obroušením</t>
  </si>
  <si>
    <t>potrubí DN10</t>
  </si>
  <si>
    <t>(6+2)*2+2</t>
  </si>
  <si>
    <t>2*2+2</t>
  </si>
  <si>
    <t>(8+3+2+3)*2+4</t>
  </si>
  <si>
    <t>(2+2)*2+2</t>
  </si>
  <si>
    <t>(2+3+3+3+4+4+4)*2+4</t>
  </si>
  <si>
    <t>potrubí DN40</t>
  </si>
  <si>
    <t>(4+1+7+2)*2+2</t>
  </si>
  <si>
    <t>potrubí DN50</t>
  </si>
  <si>
    <t>(7+2)*2+2</t>
  </si>
  <si>
    <t>783601711</t>
  </si>
  <si>
    <t>Bezoplachové odrezivění potrubí DN do 50 mm</t>
  </si>
  <si>
    <t>-1780534859</t>
  </si>
  <si>
    <t>Příprava podkladu armatur a kovových potrubí před provedením nátěru potrubí do DN 50 mm odrezivěním, odrezovačem bezoplachovým</t>
  </si>
  <si>
    <t>783601715</t>
  </si>
  <si>
    <t>Odmaštění ředidlovým odmašťovačem potrubí DN do 50 mm</t>
  </si>
  <si>
    <t>1823193424</t>
  </si>
  <si>
    <t>Příprava podkladu armatur a kovových potrubí před provedením nátěru potrubí do DN 50 mm odmaštěním, odmašťovačem ředidlovým</t>
  </si>
  <si>
    <t>783614551</t>
  </si>
  <si>
    <t>Základní jednonásobný syntetický nátěr potrubí DN do 50 mm</t>
  </si>
  <si>
    <t>1276261815</t>
  </si>
  <si>
    <t>Základní nátěr armatur a kovových potrubí jednonásobný potrubí do DN 50 mm syntetický</t>
  </si>
  <si>
    <t>783617611</t>
  </si>
  <si>
    <t>Krycí dvojnásobný syntetický nátěr potrubí DN do 50 mm</t>
  </si>
  <si>
    <t>-505101444</t>
  </si>
  <si>
    <t>Krycí nátěr (email) armatur a kovových potrubí potrubí do DN 50 mm dvojnásobný syntetický standardní</t>
  </si>
  <si>
    <t>733190217</t>
  </si>
  <si>
    <t>Zkouška těsnosti potrubí ocelové hladké do D 51x2,6</t>
  </si>
  <si>
    <t>-448118642</t>
  </si>
  <si>
    <t>Zkoušky těsnosti potrubí, manžety prostupové z trubek ocelových  zkoušky těsnosti potrubí (za provozu) z trubek ocelových hladkých Ø do 51/2,6</t>
  </si>
  <si>
    <t>18+6+36+10+50+30</t>
  </si>
  <si>
    <t>733190219</t>
  </si>
  <si>
    <t>Zkouška těsnosti potrubí ocelové hladké přes D 51x2,6 do D 60,3x2,9</t>
  </si>
  <si>
    <t>168656288</t>
  </si>
  <si>
    <t>Zkoušky těsnosti potrubí, manžety prostupové z trubek ocelových  zkoušky těsnosti potrubí (za provozu) z trubek ocelových hladkých Ø přes 51/2,6 do 60,3/2,9</t>
  </si>
  <si>
    <t>733890801</t>
  </si>
  <si>
    <t>Přemístění potrubí demontovaného vodorovně do 100 m v objektech výšky do 6 m</t>
  </si>
  <si>
    <t>290054002</t>
  </si>
  <si>
    <t>Vnitrostaveništní přemístění vybouraných (demontovaných) hmot rozvodů potrubí  vodorovně do 100 m v objektech výšky do 6 m</t>
  </si>
  <si>
    <t>998733101</t>
  </si>
  <si>
    <t>Přesun hmot tonážní pro rozvody potrubí v objektech v do 6 m</t>
  </si>
  <si>
    <t>1013872071</t>
  </si>
  <si>
    <t>Přesun hmot pro rozvody potrubí  stanovený z hmotnosti přesunovaného materiálu vodorovná dopravní vzdálenost do 50 m v objektech výšky do 6 m</t>
  </si>
  <si>
    <t>998733181</t>
  </si>
  <si>
    <t>Příplatek k přesunu hmot tonážní 733 prováděný bez použití mechanizace</t>
  </si>
  <si>
    <t>-1882698956</t>
  </si>
  <si>
    <t>Přesun hmot pro rozvody potrubí  stanovený z hmotnosti přesunovaného materiálu Příplatek k cenám za přesun prováděný bez použití mechanizace pro jakoukoliv výšku objektu</t>
  </si>
  <si>
    <t>734</t>
  </si>
  <si>
    <t>Ústřední vytápění - armatury</t>
  </si>
  <si>
    <t>734200821</t>
  </si>
  <si>
    <t>Demontáž armatury závitové se dvěma závity do G 1/2</t>
  </si>
  <si>
    <t>-634471920</t>
  </si>
  <si>
    <t>Demontáž armatur závitových  se dvěma závity do G 1/2</t>
  </si>
  <si>
    <t>2+2+2+2+11</t>
  </si>
  <si>
    <t>734200822</t>
  </si>
  <si>
    <t>Demontáž armatury závitové se dvěma závity do G 1</t>
  </si>
  <si>
    <t>-1169202205</t>
  </si>
  <si>
    <t>Demontáž armatur závitových  se dvěma závity přes 1/2 do G 1</t>
  </si>
  <si>
    <t>7+3+8</t>
  </si>
  <si>
    <t>783601357</t>
  </si>
  <si>
    <t>Odmaštění ředidlovým odmašťovačem armatur DN do 100 mm</t>
  </si>
  <si>
    <t>-343566915</t>
  </si>
  <si>
    <t>Příprava podkladu armatur a kovových potrubí před provedením nátěru armatur do DN 100 mm odmaštěním, odmašťovačem ředidlovým</t>
  </si>
  <si>
    <t>6+10+10</t>
  </si>
  <si>
    <t>783601353</t>
  </si>
  <si>
    <t>Bezoplachové odrezivění armatur DN do 100 mm</t>
  </si>
  <si>
    <t>-1909258941</t>
  </si>
  <si>
    <t>Příprava podkladu armatur a kovových potrubí před provedením nátěru armatur do DN 100 mm odrezivěním, odrezovačem bezoplachovým</t>
  </si>
  <si>
    <t>734290911</t>
  </si>
  <si>
    <t>Výměna těsnění u šroubení armatur závitových do G 1</t>
  </si>
  <si>
    <t>1109971796</t>
  </si>
  <si>
    <t>Opravy armatur závitových  výměna těsnění u šroubení do G 1</t>
  </si>
  <si>
    <t>734291951</t>
  </si>
  <si>
    <t>Zpětná montáž hlavice ručního a termostatického ovládání</t>
  </si>
  <si>
    <t>113225286</t>
  </si>
  <si>
    <t>Opravy armatur závitových  zpětná montáž hlavic ručního a termostatického ovládání</t>
  </si>
  <si>
    <t>734291911</t>
  </si>
  <si>
    <t>Zpětná montáž ventilu závitového regulačního nebo kohoutu závitového do G 1/2</t>
  </si>
  <si>
    <t>-51387677</t>
  </si>
  <si>
    <t>Opravy armatur závitových  zpětná montáž regulačních ventilů a kohoutů do G 1/2</t>
  </si>
  <si>
    <t>734291912</t>
  </si>
  <si>
    <t>Zpětná montáž ventilu závitového regulačního nebo kohoutu závitového do G 1</t>
  </si>
  <si>
    <t>477847369</t>
  </si>
  <si>
    <t>Opravy armatur závitových  zpětná montáž regulačních ventilů a kohoutů přes 1/2 do G 1</t>
  </si>
  <si>
    <t>734291931</t>
  </si>
  <si>
    <t>Zpětná montáž šroubení přímého nebo rohového do G 1/2</t>
  </si>
  <si>
    <t>-177358122</t>
  </si>
  <si>
    <t>Opravy armatur závitových  zpětná montáž šroubení přímých, rohových do G 1/2</t>
  </si>
  <si>
    <t>2+2+2</t>
  </si>
  <si>
    <t>734291932</t>
  </si>
  <si>
    <t>Zpětná montáž šroubení přímého nebo rohového do G 1</t>
  </si>
  <si>
    <t>-485331925</t>
  </si>
  <si>
    <t>Opravy armatur závitových  zpětná montáž šroubení přímých, rohových přes 1/2 do G 1</t>
  </si>
  <si>
    <t>7+3</t>
  </si>
  <si>
    <t>734221680</t>
  </si>
  <si>
    <t>Termostatická hlavice kapalinová PN 10 do 110°C pro veřejné prostory</t>
  </si>
  <si>
    <t>-519439421</t>
  </si>
  <si>
    <t>Termostatická hlavice kapalinová PN 10 do 110°C pro veřejné prostory
- viz. technický list č.9</t>
  </si>
  <si>
    <t>73422153R1</t>
  </si>
  <si>
    <t>Termostatický radiátorový ventil s automatickým omezením průtoku rohový (kombiventil) G 1/2 PN 16 do 110°C bez hlavice ovládání</t>
  </si>
  <si>
    <t>-263415678</t>
  </si>
  <si>
    <t>1+5</t>
  </si>
  <si>
    <t>73422154R2</t>
  </si>
  <si>
    <t>Termostatický radiátorový ventil s automatickým omezením průtoku přímý (kombiventil) G 1/2 PN 16 do 110°C bez hlavice ovládání</t>
  </si>
  <si>
    <t>-7612358</t>
  </si>
  <si>
    <t>73422154R4</t>
  </si>
  <si>
    <t>Termostatický radiátorový ventil s automatickým omezením průtoku přímý (kombiventil) G 3/8 PN 16 do 110°C bez hlavice ovládání</t>
  </si>
  <si>
    <t>-1668997364</t>
  </si>
  <si>
    <t>73422154R3</t>
  </si>
  <si>
    <t>Termostatický radiátorový ventil s automatickým omezením průtoku přímý (kombiventil) G 3/4 PN 16 do 110°C bez hlavice ovládání</t>
  </si>
  <si>
    <t>1473709917</t>
  </si>
  <si>
    <t>734261333</t>
  </si>
  <si>
    <t>Šroubení topenářské rohové G 1/2 PN 16 do 120°C</t>
  </si>
  <si>
    <t>-1530075303</t>
  </si>
  <si>
    <t>Šroubení topenářské PN 16 do 120°C rohové G 1/2</t>
  </si>
  <si>
    <t>5+2</t>
  </si>
  <si>
    <t>734261233</t>
  </si>
  <si>
    <t>Šroubení topenářské přímé G 1/2 PN 16 do 120°C</t>
  </si>
  <si>
    <t>-1174346054</t>
  </si>
  <si>
    <t>Šroubení topenářské PN 16 do 120°C přímé G 1/2</t>
  </si>
  <si>
    <t>2+1</t>
  </si>
  <si>
    <t>734261334</t>
  </si>
  <si>
    <t>Šroubení topenářské rohové G 3/4 PN 16 do 120°C</t>
  </si>
  <si>
    <t>1324499028</t>
  </si>
  <si>
    <t>Šroubení topenářské PN 16 do 120°C rohové G 3/4</t>
  </si>
  <si>
    <t>734261234</t>
  </si>
  <si>
    <t>Šroubení topenářské přímé G 3/4 PN 16 do 120°C</t>
  </si>
  <si>
    <t>650142827</t>
  </si>
  <si>
    <t>Šroubení topenářské PN 16 do 120°C přímé G 3/4</t>
  </si>
  <si>
    <t>734261232</t>
  </si>
  <si>
    <t>Šroubení topenářské přímé G 3/8 PN 16 do 120°C</t>
  </si>
  <si>
    <t>-2034718453</t>
  </si>
  <si>
    <t>Šroubení topenářské PN 16 do 120°C přímé G 3/8</t>
  </si>
  <si>
    <t>734211120</t>
  </si>
  <si>
    <t>Ventil závitový odvzdušňovací G 1/2 PN 14 do 120°C automatický</t>
  </si>
  <si>
    <t>822810700</t>
  </si>
  <si>
    <t>Ventily odvzdušňovací závitové automatické PN 14 do 120°C G 1/2
- viz. technický list č.10</t>
  </si>
  <si>
    <t>5+22</t>
  </si>
  <si>
    <t>734890801</t>
  </si>
  <si>
    <t>Přemístění demontovaných armatur vodorovně do 100 m v objektech výšky do 6 m</t>
  </si>
  <si>
    <t>-110754216</t>
  </si>
  <si>
    <t>Vnitrostaveništní přemístění vybouraných (demontovaných) hmot armatur  vodorovně do 100 m v objektech výšky do 6 m</t>
  </si>
  <si>
    <t>998734101</t>
  </si>
  <si>
    <t>Přesun hmot tonážní pro armatury v objektech v do 6 m</t>
  </si>
  <si>
    <t>-1103583225</t>
  </si>
  <si>
    <t>Přesun hmot pro armatury  stanovený z hmotnosti přesunovaného materiálu vodorovná dopravní vzdálenost do 50 m v objektech výšky do 6 m</t>
  </si>
  <si>
    <t>998734181</t>
  </si>
  <si>
    <t>Příplatek k přesunu hmot tonážní 734 prováděný bez použití mechanizace</t>
  </si>
  <si>
    <t>1382137102</t>
  </si>
  <si>
    <t>Přesun hmot pro armatury  stanovený z hmotnosti přesunovaného materiálu Příplatek k cenám za přesun prováděný bez použití mechanizace pro jakoukoliv výšku objektu</t>
  </si>
  <si>
    <t>735</t>
  </si>
  <si>
    <t>Ústřední vytápění - otopná tělesa</t>
  </si>
  <si>
    <t>735111340</t>
  </si>
  <si>
    <t>Otopné těleso litinové článkové 500/110 mm 0,180 m2/kus se základním nátěrem</t>
  </si>
  <si>
    <t>-1921201648</t>
  </si>
  <si>
    <t>Otopná tělesa litinová článková se základním nátěrem výkon 53-152 W/článek připojovací rozteč/hloubka (mm) 500/110 (0,180 m2/kus)</t>
  </si>
  <si>
    <t>Článkové těleso 500x110-4čl</t>
  </si>
  <si>
    <t>(0,18*4)*2</t>
  </si>
  <si>
    <t>Článkové těleso 500x110-6čl</t>
  </si>
  <si>
    <t>(0,18*6)*1</t>
  </si>
  <si>
    <t>735111350</t>
  </si>
  <si>
    <t>Otopné těleso litinové článkové 500/160 mm 0,255 m2/kus se základním nátěrem</t>
  </si>
  <si>
    <t>1113579935</t>
  </si>
  <si>
    <t>Otopná tělesa litinová článková se základním nátěrem výkon 53-152 W/článek připojovací rozteč/hloubka (mm) 500/160 (0,255 m2/kus)</t>
  </si>
  <si>
    <t>Článkové těleso 500x160-9čl</t>
  </si>
  <si>
    <t>(0,255*9)*1</t>
  </si>
  <si>
    <t>Článkové těleso 500x160-11čl</t>
  </si>
  <si>
    <t>(0,255*11)*1</t>
  </si>
  <si>
    <t>735494811</t>
  </si>
  <si>
    <t>Vypuštění vody z otopných těles</t>
  </si>
  <si>
    <t>2112303019</t>
  </si>
  <si>
    <t>Vypuštění vody z otopných soustav bez kotlů, ohříváků, zásobníků a nádrží</t>
  </si>
  <si>
    <t>735111810</t>
  </si>
  <si>
    <t>Demontáž otopného tělesa litinového článkového</t>
  </si>
  <si>
    <t>1009401220</t>
  </si>
  <si>
    <t>Demontáž otopných těles litinových článkových</t>
  </si>
  <si>
    <t>(0,255*10)*1</t>
  </si>
  <si>
    <t>(0,255*4)*1</t>
  </si>
  <si>
    <t>(0,44*20)*1</t>
  </si>
  <si>
    <t>(0,58*17)*4</t>
  </si>
  <si>
    <t>(0,58*20)*1</t>
  </si>
  <si>
    <t>(0,58*9)*1</t>
  </si>
  <si>
    <t>(0,58*19)*2</t>
  </si>
  <si>
    <t>735291800</t>
  </si>
  <si>
    <t>Demontáž konzoly nebo držáku otopných těles, registrů nebo konvektorů do odpadu</t>
  </si>
  <si>
    <t>-1823797578</t>
  </si>
  <si>
    <t>Demontáž konzol nebo držáků otopných těles, registrů, konvektorů do odpadu
Zohlednění opravy konzol, zpětné montáže konzol pro otopná tělesa</t>
  </si>
  <si>
    <t>11*2</t>
  </si>
  <si>
    <t>783601421</t>
  </si>
  <si>
    <t>Ometení článkových otopných těles před provedením nátěru</t>
  </si>
  <si>
    <t>-2090785994</t>
  </si>
  <si>
    <t>Příprava podkladu otopných těles před provedením nátěrů článkových očištění ometením</t>
  </si>
  <si>
    <t>783606811</t>
  </si>
  <si>
    <t>Odstranění nátěrů z článkových otopných těles obroušením</t>
  </si>
  <si>
    <t>414268920</t>
  </si>
  <si>
    <t>Odstranění nátěrů z otopných těles článkových obroušením</t>
  </si>
  <si>
    <t>735191904</t>
  </si>
  <si>
    <t>Vyčištění otopných těles litinových proplachem vodou</t>
  </si>
  <si>
    <t>160336748</t>
  </si>
  <si>
    <t>Ostatní opravy otopných těles  vyčištění propláchnutím vodou otopných těles litinových</t>
  </si>
  <si>
    <t>735110911</t>
  </si>
  <si>
    <t>Přetěsnění růžice radiátorové otopných těles litinových článkových</t>
  </si>
  <si>
    <t>1246379433</t>
  </si>
  <si>
    <t>Opravy otopných těles článkových litinových  přetěsnění radiátorové růžice</t>
  </si>
  <si>
    <t>783601321</t>
  </si>
  <si>
    <t>Odrezivění článkových otopných těles před provedením nátěru</t>
  </si>
  <si>
    <t>-691173630</t>
  </si>
  <si>
    <t>Příprava podkladu otopných těles před provedením nátěrů článkových odrezivěním bezoplachovým</t>
  </si>
  <si>
    <t>783601327</t>
  </si>
  <si>
    <t>Odmaštění článkových otopných těles ředidlovým odmašťovačem před provedením nátěru</t>
  </si>
  <si>
    <t>-1345093489</t>
  </si>
  <si>
    <t>Příprava podkladu otopných těles před provedením nátěrů článkových odmaštěním rozpouštědlovým</t>
  </si>
  <si>
    <t>783614111</t>
  </si>
  <si>
    <t>Základní jednonásobný syntetický nátěr článkových otopných těles</t>
  </si>
  <si>
    <t>-629348365</t>
  </si>
  <si>
    <t>Základní nátěr otopných těles jednonásobný článkových syntetický</t>
  </si>
  <si>
    <t>783617117</t>
  </si>
  <si>
    <t>Krycí dvojnásobný syntetický nátěr článkových otopných těles</t>
  </si>
  <si>
    <t>395394827</t>
  </si>
  <si>
    <t>Krycí nátěr (email) otopných těles článkových dvojnásobný syntetický</t>
  </si>
  <si>
    <t>735192911</t>
  </si>
  <si>
    <t>Zpětná montáž otopných těles článkových litinových</t>
  </si>
  <si>
    <t>-504134486</t>
  </si>
  <si>
    <t>Ostatní opravy otopných těles  zpětná montáž otopných těles článkových litinových</t>
  </si>
  <si>
    <t>735191910</t>
  </si>
  <si>
    <t>Napuštění vody do otopných těles</t>
  </si>
  <si>
    <t>465690701</t>
  </si>
  <si>
    <t>735191905</t>
  </si>
  <si>
    <t>Odvzdušnění otopných těles</t>
  </si>
  <si>
    <t>1468554088</t>
  </si>
  <si>
    <t>Ostatní opravy otopných těles  odvzdušnění tělesa</t>
  </si>
  <si>
    <t>11+5</t>
  </si>
  <si>
    <t>735118110</t>
  </si>
  <si>
    <t>Zkoušky těsnosti otopných těles litinových článkových vodou</t>
  </si>
  <si>
    <t>1548839245</t>
  </si>
  <si>
    <t>Otopná tělesa litinová zkoušky těsnosti vodou těles článkových</t>
  </si>
  <si>
    <t>90,67+2,52+5,1</t>
  </si>
  <si>
    <t>735890801</t>
  </si>
  <si>
    <t>Přemístění demontovaného otopného tělesa vodorovně 100 m v objektech výšky do 6 m</t>
  </si>
  <si>
    <t>1212949732</t>
  </si>
  <si>
    <t>Vnitrostaveništní přemístění vybouraných (demontovaných) hmot otopných těles  vodorovně do 100 m v objektech výšky do 6 m</t>
  </si>
  <si>
    <t>998735101</t>
  </si>
  <si>
    <t>Přesun hmot tonážní pro otopná tělesa v objektech v do 6 m</t>
  </si>
  <si>
    <t>-1837784225</t>
  </si>
  <si>
    <t>Přesun hmot pro otopná tělesa  stanovený z hmotnosti přesunovaného materiálu vodorovná dopravní vzdálenost do 50 m v objektech výšky do 6 m</t>
  </si>
  <si>
    <t>998735181</t>
  </si>
  <si>
    <t>Příplatek k přesunu hmot tonážní 735 prováděný bez použití mechanizace</t>
  </si>
  <si>
    <t>226236427</t>
  </si>
  <si>
    <t>Přesun hmot pro otopná tělesa  stanovený z hmotnosti přesunovaného materiálu Příplatek k cenám za přesun prováděný bez použití mechanizace pro jakoukoliv výšku objektu</t>
  </si>
  <si>
    <t>vp_ost0001</t>
  </si>
  <si>
    <t>Výstupní revize všech instalovaných zařízení pro vytápění</t>
  </si>
  <si>
    <t>hod</t>
  </si>
  <si>
    <t>512</t>
  </si>
  <si>
    <t>-211101515</t>
  </si>
  <si>
    <t>vp_ost0002</t>
  </si>
  <si>
    <t>Koordinace řemesel</t>
  </si>
  <si>
    <t>-1886286087</t>
  </si>
  <si>
    <t>vp_ost0005</t>
  </si>
  <si>
    <t>Zkušební provoz, zaškolení obsluhy</t>
  </si>
  <si>
    <t>-511599042</t>
  </si>
  <si>
    <t>Zkušební provoz</t>
  </si>
  <si>
    <t>vp001001</t>
  </si>
  <si>
    <t>Topná zkouška</t>
  </si>
  <si>
    <t>-113487793</t>
  </si>
  <si>
    <t>vp001002</t>
  </si>
  <si>
    <t>Stavební přípomoce</t>
  </si>
  <si>
    <t>-1057221216</t>
  </si>
  <si>
    <t>01B - Zařízení vzduchotechniky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</si>
  <si>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Stavba doloží množství odpadu uloženého na skládce platným vážnými lístky - Tato část soupisu prací vychází dle vyhlášky 169/2016 Sb. z následujících grafických a textových částí projektové dokumentace:  1.4B.01 TECHNICKÁ ZPRÁVA – VZT 1.4B.02 PŮDORYS 1.NP – VZT</t>
  </si>
  <si>
    <t xml:space="preserve">    751-2 - VZT - Zařízení 1</t>
  </si>
  <si>
    <t xml:space="preserve">    OST - Ostatní</t>
  </si>
  <si>
    <t>751-2</t>
  </si>
  <si>
    <t>VZT - Zařízení 1</t>
  </si>
  <si>
    <t>751133012.1</t>
  </si>
  <si>
    <t>Mtž vent diag ntl potrubního nevýbušného D do 200 mm</t>
  </si>
  <si>
    <t>140727454</t>
  </si>
  <si>
    <t>Montáž ventilátoru diagonálního nízkotlakého potrubního nevýbušného, průměru přes 100 do 200 mm</t>
  </si>
  <si>
    <t>1.01.1</t>
  </si>
  <si>
    <t>500/160 IP44 potrubní ventilátor s doběhem</t>
  </si>
  <si>
    <t>1619893844</t>
  </si>
  <si>
    <t>500/160  IP44 potrubní ventilátor s doběhem
450m3/h (150Pa)
vč. pružného připojení na kruhové potrubí</t>
  </si>
  <si>
    <t>751514679.1</t>
  </si>
  <si>
    <t>Mtž škrtící klapky do plech potrubí kruhové bez příruby D do 200 mm</t>
  </si>
  <si>
    <t>-813030058</t>
  </si>
  <si>
    <t>Montáž škrtící klapky nebo zpětné klapky do plechového potrubí kruhové bez příruby, průměru přes 100 do 200 mm</t>
  </si>
  <si>
    <t>1.02.1</t>
  </si>
  <si>
    <t>160 zpětná klapka</t>
  </si>
  <si>
    <t>-1048173349</t>
  </si>
  <si>
    <t>751322012.1</t>
  </si>
  <si>
    <t>Mtž talířového ventilu D do 200 mm</t>
  </si>
  <si>
    <t>220978595</t>
  </si>
  <si>
    <t>Montáž talířových ventilů, anemostatů, dýz talířového ventilu, průměru přes 100 do 200 mm</t>
  </si>
  <si>
    <t>1.04.1</t>
  </si>
  <si>
    <t>talířový ventil odvodní lakovaný 100</t>
  </si>
  <si>
    <t>-800768724</t>
  </si>
  <si>
    <t>1.05.1</t>
  </si>
  <si>
    <t>talířový ventil odvodní lakovaný 125</t>
  </si>
  <si>
    <t>2050097997</t>
  </si>
  <si>
    <t>1.06.1</t>
  </si>
  <si>
    <t>talířový ventil odvodní lakovaný 160</t>
  </si>
  <si>
    <t>-2030236312</t>
  </si>
  <si>
    <t>751398051.1</t>
  </si>
  <si>
    <t>Mtž protidešťové žaluzie potrubí do 0,150 m2</t>
  </si>
  <si>
    <t>205310745</t>
  </si>
  <si>
    <t>Montáž ostatních zařízení protidešťové žaluzie nebo žaluziové klapky na čtyřhranné potrubí, průřezu do 0,150 m2</t>
  </si>
  <si>
    <t>1.03.1</t>
  </si>
  <si>
    <t>protidešťová žaluzie pozink 200x200mm</t>
  </si>
  <si>
    <t>262227929</t>
  </si>
  <si>
    <t>protidešťová žaluzie pozink 200x200mm
pevné lamely
včetně přechodu na kruhové potrubí D160</t>
  </si>
  <si>
    <t>751510042.1</t>
  </si>
  <si>
    <t>Vzduchotechnické potrubí pozink kruhové spirálně vinuté D do 200 mm</t>
  </si>
  <si>
    <t>-2118979937</t>
  </si>
  <si>
    <t>Vzduchotechnické potrubí z pozinkovaného plechu  kruhové, trouba spirálně vinutá bez příruby, průměru přes 100 do 200 mm</t>
  </si>
  <si>
    <t>1,3*(9+2+3+3+8+2+2+2+1,5)</t>
  </si>
  <si>
    <t>713411141</t>
  </si>
  <si>
    <t>Montáž izolace tepelné potrubí pásy nebo rohožemi s Al fólií staženými Al páskou 1x</t>
  </si>
  <si>
    <t>-1443011848</t>
  </si>
  <si>
    <t>Montáž izolace tepelné potrubí a ohybů pásy nebo rohožemi s povrchovou úpravou hliníkovou fólií připevněnými samolepící hliníkovou páskou potrubí jednovrstvá</t>
  </si>
  <si>
    <t>vp_iz_001</t>
  </si>
  <si>
    <t>Tepelná izolace tl.15mm ALS - nezasítěný pěnový polyetylen</t>
  </si>
  <si>
    <t>1981203421</t>
  </si>
  <si>
    <t>Nezasítěný pěnový polyetylen s uzavřenou buněčnou strukturou</t>
  </si>
  <si>
    <t>(Pi*(0,16+2*0,015+2*0)*8)</t>
  </si>
  <si>
    <t>vp_ost001</t>
  </si>
  <si>
    <t>-722268641</t>
  </si>
  <si>
    <t>Stavební výpomoce</t>
  </si>
  <si>
    <t>vp_ost003</t>
  </si>
  <si>
    <t>Zaregulování zařízení vzduchotechniky</t>
  </si>
  <si>
    <t>1629849153</t>
  </si>
  <si>
    <t>Zaregulování zařízení vzduchotzechniky</t>
  </si>
  <si>
    <t>vp_ost004</t>
  </si>
  <si>
    <t>Protokol o jakosti, kompletnosti a komplexním vyzkoušení smontované VZT jednotky</t>
  </si>
  <si>
    <t>127947008</t>
  </si>
  <si>
    <t>vp_ost005</t>
  </si>
  <si>
    <t>Protokol o měření hlučnosti z provozu VZT zařízení</t>
  </si>
  <si>
    <t>424649370</t>
  </si>
  <si>
    <t>vp_ost007</t>
  </si>
  <si>
    <t>Kotvící, spojovací, těsnící a závěsný materiál</t>
  </si>
  <si>
    <t>1723485089</t>
  </si>
  <si>
    <t>01C - Zařízení zdravotně technických instalací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</si>
  <si>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Stavba doloží množství odpadu uloženého na skládce platným vážnými lístky - Tato část soupisu prací vychází dle vyhlášky 169/2016 Sb. z následujících grafických a textových částí projektové dokumentace:  1.4C.01 TECHNICKÁ ZPRÁVA – ZTI 1.4C.02 PŮDORYS 1.NP – ZTI</t>
  </si>
  <si>
    <t xml:space="preserve">    4 - Vodorovné konstrukce</t>
  </si>
  <si>
    <t xml:space="preserve">    8 - Trubní vedení</t>
  </si>
  <si>
    <t xml:space="preserve">    721 - Zdravotechnika - vnitřní kanalizace</t>
  </si>
  <si>
    <t xml:space="preserve">    722 - Zdravotechnika - vnitřní vodovod</t>
  </si>
  <si>
    <t xml:space="preserve">    725-P - Podružné zařizovací předměty</t>
  </si>
  <si>
    <t xml:space="preserve">    726 - Zdravotechnika - předstěnové instalace</t>
  </si>
  <si>
    <t>2058549230</t>
  </si>
  <si>
    <t>14*1.3*0.8</t>
  </si>
  <si>
    <t>1.5*1.3*0.8</t>
  </si>
  <si>
    <t>4.0*1.3*0.8</t>
  </si>
  <si>
    <t>2.0*1.3*0.8</t>
  </si>
  <si>
    <t>2.5*1.3*0.8</t>
  </si>
  <si>
    <t>3.5*1.3*0.8</t>
  </si>
  <si>
    <t>Přeložka stoky</t>
  </si>
  <si>
    <t>4*((1.6+3)/2)*1.1</t>
  </si>
  <si>
    <t>151101102</t>
  </si>
  <si>
    <t>Zřízení příložného pažení a rozepření stěn rýh hl do 4 m</t>
  </si>
  <si>
    <t>-45567285</t>
  </si>
  <si>
    <t>Zřízení pažení a rozepření stěn rýh pro podzemní vedení příložné pro jakoukoliv mezerovitost, hloubky do 4 m</t>
  </si>
  <si>
    <t>4*((1.6+3)/2)*2</t>
  </si>
  <si>
    <t>151101112</t>
  </si>
  <si>
    <t>Odstranění příložného pažení a rozepření stěn rýh hl do 4 m</t>
  </si>
  <si>
    <t>-1356777718</t>
  </si>
  <si>
    <t>Odstranění pažení a rozepření stěn rýh pro podzemní vedení s uložením materiálu na vzdálenost do 3 m od kraje výkopu příložné, hloubky přes 2 do 4 m</t>
  </si>
  <si>
    <t>1542077060</t>
  </si>
  <si>
    <t>Odvoz přebytečné zeminy z objektu</t>
  </si>
  <si>
    <t>40,28-19,146</t>
  </si>
  <si>
    <t>Navození lože a obsypu do objektu</t>
  </si>
  <si>
    <t>7,36+13,774</t>
  </si>
  <si>
    <t>179659820</t>
  </si>
  <si>
    <t>42,268*3 'Přepočtené koeficientem množství</t>
  </si>
  <si>
    <t>-1506604742</t>
  </si>
  <si>
    <t>Odvoz přebytečné zeminy na skládku</t>
  </si>
  <si>
    <t>1268963881</t>
  </si>
  <si>
    <t>21,134*20 'Přepočtené koeficientem množství</t>
  </si>
  <si>
    <t>174111102</t>
  </si>
  <si>
    <t>Zásyp v uzavřených prostorech sypaninou se zhutněním ručně</t>
  </si>
  <si>
    <t>-1778728401</t>
  </si>
  <si>
    <t>Zásyp sypaninou z jakékoliv horniny ručně s uložením výkopku ve vrstvách se zhutněním v uzavřených prostorách s urovnáním povrchu zásypu</t>
  </si>
  <si>
    <t>40,28-7,36-13,774</t>
  </si>
  <si>
    <t>175111101</t>
  </si>
  <si>
    <t>Obsypání potrubí ručně sypaninou bez prohození, uloženou do 3 m</t>
  </si>
  <si>
    <t>-1000638279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</si>
  <si>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</si>
  <si>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13*(0.2+0.1)*0.8</t>
  </si>
  <si>
    <t>10.5*(0.2+0.125)*0.8</t>
  </si>
  <si>
    <t>12*(0.2+0.16)*0.8</t>
  </si>
  <si>
    <t>1.5*(0.2+0.315)*0.8</t>
  </si>
  <si>
    <t>5*(0.2+0.5)*1.1</t>
  </si>
  <si>
    <t>58337303</t>
  </si>
  <si>
    <t>štěrkopísek frakce 0/8</t>
  </si>
  <si>
    <t>-708360330</t>
  </si>
  <si>
    <t>13,774*1,89 'Přepočtené koeficientem množství</t>
  </si>
  <si>
    <t>358235115</t>
  </si>
  <si>
    <t>Bourání stoky kompletní nebo vybourání otvorů ze zdiva cihelného plochy přes 4 m2</t>
  </si>
  <si>
    <t>-2256355</t>
  </si>
  <si>
    <t>Bourání stoky kompletní nebo vybourání otvorů průřezové plochy přes 4 m2 ve stokách ze zdiva cihelného</t>
  </si>
  <si>
    <t>((3.14*0.45*0.45)-(3.14*0.25*0.25))*5</t>
  </si>
  <si>
    <t>359901211</t>
  </si>
  <si>
    <t>Monitoring stoky jakékoli výšky na nové kanalizaci</t>
  </si>
  <si>
    <t>-1581470287</t>
  </si>
  <si>
    <t>Monitoring stok (kamerový systém) jakékoli výšky nová kanalizace</t>
  </si>
  <si>
    <t>12+5</t>
  </si>
  <si>
    <t>359901212</t>
  </si>
  <si>
    <t>Monitoring stoky jakékoli výšky na stávající kanalizaci</t>
  </si>
  <si>
    <t>438929394</t>
  </si>
  <si>
    <t>Monitoring stok (kamerový systém) jakékoli výšky stávající kanalizace</t>
  </si>
  <si>
    <t>Vodorovné konstrukce</t>
  </si>
  <si>
    <t>451572111</t>
  </si>
  <si>
    <t>Lože pod potrubí otevřený výkop z kameniva drobného těženého</t>
  </si>
  <si>
    <t>-551615752</t>
  </si>
  <si>
    <t>Lože pod potrubí, stoky a drobné objekty v otevřeném výkopu z kameniva drobného těženého 0 až 4 mm</t>
  </si>
  <si>
    <t>(13+10.5+12+1.5)*0.1*0.8</t>
  </si>
  <si>
    <t>5*1.1*0.8</t>
  </si>
  <si>
    <t>255620566</t>
  </si>
  <si>
    <t>7,36*1,89 'Přepočtené koeficientem množství</t>
  </si>
  <si>
    <t>Trubní vedení</t>
  </si>
  <si>
    <t>871265211</t>
  </si>
  <si>
    <t>Kanalizační potrubí z tvrdého PVC jednovrstvé tuhost třídy SN4 DN 110</t>
  </si>
  <si>
    <t>2003575079</t>
  </si>
  <si>
    <t>Kanalizační potrubí z tvrdého PVC v otevřeném výkopu ve sklonu do 20 %, hladkého plnostěnného jednovrstvého, tuhost třídy SN 4 DN 110, vč. tvarovek</t>
  </si>
  <si>
    <t>6+4+1+2</t>
  </si>
  <si>
    <t>871275211</t>
  </si>
  <si>
    <t>Kanalizační potrubí z tvrdého PVC jednovrstvé tuhost třídy SN4 DN 125</t>
  </si>
  <si>
    <t>977546470</t>
  </si>
  <si>
    <t>Kanalizační potrubí z tvrdého PVC v otevřeném výkopu ve sklonu do 20 %, hladkého plnostěnného jednovrstvého, tuhost třídy SN 4 DN 125, vč. tvarovek</t>
  </si>
  <si>
    <t>2,5+1,5+4+2,5</t>
  </si>
  <si>
    <t>871315221</t>
  </si>
  <si>
    <t>Kanalizační potrubí z tvrdého PVC jednovrstvé tuhost třídy SN8 DN 160</t>
  </si>
  <si>
    <t>-15904032</t>
  </si>
  <si>
    <t>Kanalizační potrubí z tvrdého PVC v otevřeném výkopu ve sklonu do 20 %, hladkého plnostěnného jednovrstvého, tuhost třídy SN 8 DN 160, vč. tvarovek</t>
  </si>
  <si>
    <t>871375221</t>
  </si>
  <si>
    <t>Kanalizační potrubí z tvrdého PVC jednovrstvé tuhost třídy SN8 DN 315</t>
  </si>
  <si>
    <t>1112207229</t>
  </si>
  <si>
    <t>Kanalizační potrubí z tvrdého PVC v otevřeném výkopu ve sklonu do 20 %, hladkého plnostěnného jednovrstvého, tuhost třídy SN 8 DN 315</t>
  </si>
  <si>
    <t>871425221</t>
  </si>
  <si>
    <t>Kanalizační potrubí z tvrdého PVC jednovrstvé tuhost třídy SN8 DN 500</t>
  </si>
  <si>
    <t>190280519</t>
  </si>
  <si>
    <t>Kanalizační potrubí z tvrdého PVC v otevřeném výkopu ve sklonu do 20 %, hladkého plnostěnného jednovrstvého, tuhost třídy SN 8 DN 500</t>
  </si>
  <si>
    <t>877370310</t>
  </si>
  <si>
    <t>Montáž kolen na kanalizačním potrubí z PP trub hladkých plnostěnných DN 300</t>
  </si>
  <si>
    <t>260353829</t>
  </si>
  <si>
    <t>Montáž tvarovek na kanalizačním plastovém potrubí z polypropylenu PP hladkého plnostěnného kolen DN 300</t>
  </si>
  <si>
    <t>28611594</t>
  </si>
  <si>
    <t>zátka kanalizace plastové KG DN 300</t>
  </si>
  <si>
    <t>-678565518</t>
  </si>
  <si>
    <t>877420310</t>
  </si>
  <si>
    <t>Montáž kolen na kanalizačním potrubí z PP trub hladkých plnostěnných DN 500</t>
  </si>
  <si>
    <t>-213297753</t>
  </si>
  <si>
    <t>Montáž tvarovek na kanalizačním plastovém potrubí z polypropylenu PP hladkého plnostěnného kolen DN 500</t>
  </si>
  <si>
    <t>28611381</t>
  </si>
  <si>
    <t>koleno kanalizace PVC KG 500x15°</t>
  </si>
  <si>
    <t>1181382488</t>
  </si>
  <si>
    <t>28611382</t>
  </si>
  <si>
    <t>koleno kanalizace PVC KG 500x30°</t>
  </si>
  <si>
    <t>-1027537556</t>
  </si>
  <si>
    <t>28611383</t>
  </si>
  <si>
    <t>koleno kanalizace PVC KG 500x45°</t>
  </si>
  <si>
    <t>2091956193</t>
  </si>
  <si>
    <t>877420320</t>
  </si>
  <si>
    <t>Montáž odboček na kanalizačním potrubí z PP trub hladkých plnostěnných DN 500</t>
  </si>
  <si>
    <t>-1091237234</t>
  </si>
  <si>
    <t>Montáž tvarovek na kanalizačním plastovém potrubí z polypropylenu PP hladkého plnostěnného odboček DN 500</t>
  </si>
  <si>
    <t>28611417</t>
  </si>
  <si>
    <t>odbočka kanalizační plastová s hrdlem KG 500/150/45°</t>
  </si>
  <si>
    <t>561203828</t>
  </si>
  <si>
    <t>28611453</t>
  </si>
  <si>
    <t>odbočka kanalizační plastová s hrdlem KG 500/315/87°</t>
  </si>
  <si>
    <t>1158732717</t>
  </si>
  <si>
    <t>877420330</t>
  </si>
  <si>
    <t>Montáž spojek na kanalizačním potrubí z PP trub hladkých plnostěnných DN 500</t>
  </si>
  <si>
    <t>1455785215</t>
  </si>
  <si>
    <t>Montáž tvarovek na kanalizačním plastovém potrubí z polypropylenu PP hladkého plnostěnného spojek nebo redukcí DN 500</t>
  </si>
  <si>
    <t>28611578</t>
  </si>
  <si>
    <t>objímka převlečná kanalizace plastové KG DN 500</t>
  </si>
  <si>
    <t>-1822425639</t>
  </si>
  <si>
    <t>89910211R</t>
  </si>
  <si>
    <t>Zaslepení a vyplnění potrubí stávající rušené kanalizace prostým betonem</t>
  </si>
  <si>
    <t>-1175469471</t>
  </si>
  <si>
    <t>58931963R</t>
  </si>
  <si>
    <t>beton třídy C8/10 (B10) kamenivo do 8 mm</t>
  </si>
  <si>
    <t>-1516557203</t>
  </si>
  <si>
    <t>(3.14*0.08*0.08)*10</t>
  </si>
  <si>
    <t>89910212R</t>
  </si>
  <si>
    <t>Napojení překládané kanalizace PVC DN500 na stávající stoku</t>
  </si>
  <si>
    <t>1478671219</t>
  </si>
  <si>
    <t xml:space="preserve">Napojení překládané kanalizace PVC DN500 na stávající stoku
Napojení bude porvedeno :
 - mezi potrubím a šolou bude ve spodní části (1/2 DN potrubí) provedeno vytvarování (modelování) plynulé kineti s podbetonováním betonem C25/30 - XA2
- morní část potrubí (1/2 DN potrubí) bude překryta a stažena ocelovou pásovinou + přebetonování betonem C25/30-XA2
(Potřeba betonu cca 0,4 m3)  </t>
  </si>
  <si>
    <t>1*2 'Přepočtené koeficientem množství</t>
  </si>
  <si>
    <t>997002511</t>
  </si>
  <si>
    <t>Vodorovné přemístění suti a vybouraných hmot bez naložení ale se složením a urovnáním do 1 km</t>
  </si>
  <si>
    <t>2098556526</t>
  </si>
  <si>
    <t>Vodorovné přemístění suti a vybouraných hmot  bez naložení, se složením a hrubým urovnáním na vzdálenost do 1 km</t>
  </si>
  <si>
    <t>997002519</t>
  </si>
  <si>
    <t>Příplatek ZKD 1 km přemístění suti a vybouraných hmot</t>
  </si>
  <si>
    <t>716362246</t>
  </si>
  <si>
    <t>Vodorovné přemístění suti a vybouraných hmot  bez naložení, se složením a hrubým urovnáním Příplatek k ceně za každý další i započatý 1 km přes 1 km</t>
  </si>
  <si>
    <t>4,953*29 'Přepočtené koeficientem množství</t>
  </si>
  <si>
    <t>997002611</t>
  </si>
  <si>
    <t>Nakládání suti a vybouraných hmot</t>
  </si>
  <si>
    <t>-518766265</t>
  </si>
  <si>
    <t>Nakládání suti a vybouraných hmot na dopravní prostředek  pro vodorovné přemístění</t>
  </si>
  <si>
    <t>950817697</t>
  </si>
  <si>
    <t>Poplatek za uložení na skládce (skládkovné) stavebního odpadu směsného kód odpadu 17 09 04</t>
  </si>
  <si>
    <t>1726591192</t>
  </si>
  <si>
    <t>Poplatek za uložení stavebního odpadu na skládce (skládkovné) směsného stavebního a demoličního zatříděného do Katalogu odpadů pod kódem 17 09 04</t>
  </si>
  <si>
    <t>998276101</t>
  </si>
  <si>
    <t>Přesun hmot pro trubní vedení z trub z plastických hmot otevřený výkop</t>
  </si>
  <si>
    <t>-918488016</t>
  </si>
  <si>
    <t>Přesun hmot pro trubní vedení hloubené z trub z plastických hmot nebo sklolaminátových pro vodovody nebo kanalizace v otevřeném výkopu dopravní vzdálenost do 15 m</t>
  </si>
  <si>
    <t>998276124</t>
  </si>
  <si>
    <t>Příplatek k přesunu hmot pro trubní vedení z trub z plastických hmot za zvětšený přesun do 500 m</t>
  </si>
  <si>
    <t>-498614055</t>
  </si>
  <si>
    <t>Přesun hmot pro trubní vedení hloubené z trub z plastických hmot nebo sklolaminátových Příplatek k cenám za zvětšený přesun přes vymezenou největší dopravní vzdálenost do 500 m</t>
  </si>
  <si>
    <t>713463211</t>
  </si>
  <si>
    <t>Montáž izolace tepelné potrubí potrubními pouzdry s Al fólií staženými Al páskou 1x D do 50 mm</t>
  </si>
  <si>
    <t>54503849</t>
  </si>
  <si>
    <t>Montáž izolace tepelné potrubí a ohybů tvarovkami nebo deskami  potrubními pouzdry s povrchovou úpravou hliníkovou fólií (izolační materiál ve specifikaci) přelepenými samolepící hliníkovou páskou potrubí jednovrstvá D do 50 mm</t>
  </si>
  <si>
    <t>6,5+3+7+1+2</t>
  </si>
  <si>
    <t>63154004</t>
  </si>
  <si>
    <t>pouzdro izolační potrubní z minerální vlny s Al fólií max. 250/100°C 22/20mm</t>
  </si>
  <si>
    <t>-709248993</t>
  </si>
  <si>
    <t>63154531</t>
  </si>
  <si>
    <t>pouzdro izolační potrubní z minerální vlny s Al fólií max. 250/100°C 28/30mm</t>
  </si>
  <si>
    <t>912017068</t>
  </si>
  <si>
    <t>63154006</t>
  </si>
  <si>
    <t>pouzdro izolační potrubní z minerální vlny s Al fólií max. 250/100°C 35/20mm</t>
  </si>
  <si>
    <t>-1340618440</t>
  </si>
  <si>
    <t>63154602</t>
  </si>
  <si>
    <t>pouzdro izolační potrubní z minerální vlny s Al fólií max. 250/100°C 35/50mm</t>
  </si>
  <si>
    <t>-864301493</t>
  </si>
  <si>
    <t>63154007</t>
  </si>
  <si>
    <t>pouzdro izolační potrubní z minerální vlny s Al fólií max. 250/100°C 42/20mm</t>
  </si>
  <si>
    <t>-1474853783</t>
  </si>
  <si>
    <t>721</t>
  </si>
  <si>
    <t>Zdravotechnika - vnitřní kanalizace</t>
  </si>
  <si>
    <t>01000</t>
  </si>
  <si>
    <t xml:space="preserve">Montáž těsnících manžet pro prostupy </t>
  </si>
  <si>
    <t>-111918596</t>
  </si>
  <si>
    <t>1+1+6</t>
  </si>
  <si>
    <t>01001</t>
  </si>
  <si>
    <t>Těsnicí manžeta pro potrubní prostupy DN40-50 s asfaltovou manžetou</t>
  </si>
  <si>
    <t>1163317861</t>
  </si>
  <si>
    <t>Těsnicí manžeta pro potrubní prostupy DN40-50 s asfaltovou manžetou (s atestem proti pronikání radonu)</t>
  </si>
  <si>
    <t>01002</t>
  </si>
  <si>
    <t>Těsnicí manžeta pro potrubní prostupy DN63-75 s asfaltovou manžetou</t>
  </si>
  <si>
    <t>1782620598</t>
  </si>
  <si>
    <t>Těsnicí manžeta pro potrubní prostupy DN63-75 s PVC manžetou s  atestem proti pronikání radonu)</t>
  </si>
  <si>
    <t>01003</t>
  </si>
  <si>
    <t>Těsnicí manžeta pro potrubní prostupy DN110 s asfaltovou manžetou</t>
  </si>
  <si>
    <t>-1458421086</t>
  </si>
  <si>
    <t>Těsnicí manžeta pro potrubní prostupy DN110 s PVC manžetou s atestem proti pronikání radonu)</t>
  </si>
  <si>
    <t>1+1+1+1+1+1</t>
  </si>
  <si>
    <t>721110806</t>
  </si>
  <si>
    <t>Demontáž potrubí kameninové do DN 200</t>
  </si>
  <si>
    <t>1751641330</t>
  </si>
  <si>
    <t>Demontáž potrubí z kameninových trub  normálních nebo kyselinovzdorných přes 100 do DN 200</t>
  </si>
  <si>
    <t>721140802</t>
  </si>
  <si>
    <t>Demontáž potrubí litinové do DN 100</t>
  </si>
  <si>
    <t>1779756681</t>
  </si>
  <si>
    <t>Demontáž potrubí z litinových trub  odpadních nebo dešťových do DN 100</t>
  </si>
  <si>
    <t>721140915</t>
  </si>
  <si>
    <t>Potrubí litinové propojení potrubí DN 100</t>
  </si>
  <si>
    <t>1683293924</t>
  </si>
  <si>
    <t>Opravy odpadního potrubí litinového  propojení dosavadního potrubí DN 100</t>
  </si>
  <si>
    <t>721174025</t>
  </si>
  <si>
    <t>Potrubí kanalizační z PP odpadní DN 110</t>
  </si>
  <si>
    <t>-875238465</t>
  </si>
  <si>
    <t>Potrubí z trub polypropylenových odpadní (svislé) DN 110</t>
  </si>
  <si>
    <t>2,5+1+6+2.5</t>
  </si>
  <si>
    <t>721174042</t>
  </si>
  <si>
    <t>Potrubí kanalizační z PP připojovací DN 40</t>
  </si>
  <si>
    <t>-356496809</t>
  </si>
  <si>
    <t>Potrubí z trub polypropylenových připojovací DN 40</t>
  </si>
  <si>
    <t>1+1+3</t>
  </si>
  <si>
    <t>721174043</t>
  </si>
  <si>
    <t>Potrubí kanalizační z PP připojovací DN 50</t>
  </si>
  <si>
    <t>-577986361</t>
  </si>
  <si>
    <t>Potrubí z trub polypropylenových připojovací DN 50</t>
  </si>
  <si>
    <t>1+0.5+0.5+1+0,5+0.5+2+1</t>
  </si>
  <si>
    <t>721174044</t>
  </si>
  <si>
    <t>Potrubí kanalizační z PP připojovací DN 75</t>
  </si>
  <si>
    <t>-1738380730</t>
  </si>
  <si>
    <t>Potrubí z trub polypropylenových připojovací DN 75</t>
  </si>
  <si>
    <t>721174045</t>
  </si>
  <si>
    <t>Potrubí kanalizační z PP připojovací DN 110</t>
  </si>
  <si>
    <t>-811611967</t>
  </si>
  <si>
    <t>Potrubí z trub polypropylenových připojovací DN 110</t>
  </si>
  <si>
    <t>1+0.5+0.5+1+0.5</t>
  </si>
  <si>
    <t>721194104</t>
  </si>
  <si>
    <t>Vyvedení a upevnění odpadních výpustek DN 40</t>
  </si>
  <si>
    <t>993491172</t>
  </si>
  <si>
    <t>Vyměření přípojek na potrubí vyvedení a upevnění odpadních výpustek DN 40</t>
  </si>
  <si>
    <t>721194105</t>
  </si>
  <si>
    <t>Vyvedení a upevnění odpadních výpustek DN 50</t>
  </si>
  <si>
    <t>752365236</t>
  </si>
  <si>
    <t>Vyměření přípojek na potrubí vyvedení a upevnění odpadních výpustek DN 50</t>
  </si>
  <si>
    <t>721194109</t>
  </si>
  <si>
    <t>Vyvedení a upevnění odpadních výpustek DN 100</t>
  </si>
  <si>
    <t>-1683859529</t>
  </si>
  <si>
    <t>Vyměření přípojek na potrubí vyvedení a upevnění odpadních výpustek DN 100</t>
  </si>
  <si>
    <t>72121140VP</t>
  </si>
  <si>
    <t>Vpusť podlahová s vodorovným odtokem DN 50 - viz. technický list č.8 /D+M/</t>
  </si>
  <si>
    <t>-1551272692</t>
  </si>
  <si>
    <t>7212121SK</t>
  </si>
  <si>
    <t>Odtokový sprchový žlab délky 800 mm s krycím roštem a zápachovou uzávěrkou - viz. technický list č.7 /D+M/</t>
  </si>
  <si>
    <t>-170083286</t>
  </si>
  <si>
    <t>7212209VD</t>
  </si>
  <si>
    <t>Poklop 400/400mm (515/515) vč. rámu a podlahové výplně /D+M/</t>
  </si>
  <si>
    <t>750436753</t>
  </si>
  <si>
    <t>Vodotěsný a plynotěsný poklop s nosností 3 tuny
Zakrytí inspekčních šachet uvnitř objektů, kde je kladen velký důraz na estetiku, určeno k předláždění dlažbou do síly 10 mm, v rozích poklopu jsou umístěny závitové sloupce se šroubem určené ke zvedání a zamykání.</t>
  </si>
  <si>
    <t>72122652R</t>
  </si>
  <si>
    <t>Montáž zápachové uzávěrky nástěnné DN 40</t>
  </si>
  <si>
    <t>-573740972</t>
  </si>
  <si>
    <t>72122653R</t>
  </si>
  <si>
    <t>vtok (nálevka) DN32 se zápachovou uzávěrkou a kuličkou pro suchý stav</t>
  </si>
  <si>
    <t>196321990</t>
  </si>
  <si>
    <t>721274123</t>
  </si>
  <si>
    <t>Přivzdušňovací ventil vnitřní odpadních potrubí DN 100</t>
  </si>
  <si>
    <t>-1680728928</t>
  </si>
  <si>
    <t>Ventily přivzdušňovací odpadních potrubí vnitřní DN 100</t>
  </si>
  <si>
    <t>7212210R</t>
  </si>
  <si>
    <t>Zednické a stavební přípomoce pro vnitřní kanalizaci</t>
  </si>
  <si>
    <t>-755060875</t>
  </si>
  <si>
    <t>Zednické a stavební přípomoce pro vnitřní kanalizaci
 - vyfrézování drážek do zdi a podlahy, provedení průrazů prostupů ve stropních konstrukcích a zdech
 - hrubé zapravení drážek a prostupů po provedení instalace potrubí</t>
  </si>
  <si>
    <t>7212211R</t>
  </si>
  <si>
    <t>Materiál pro zednické a stavební přípomoce pro vnitřní kanalizaci</t>
  </si>
  <si>
    <t>-1105634973</t>
  </si>
  <si>
    <t>721290111</t>
  </si>
  <si>
    <t>Zkouška těsnosti potrubí kanalizace vodou do DN 125</t>
  </si>
  <si>
    <t>488691543</t>
  </si>
  <si>
    <t>Zkouška těsnosti kanalizace  v objektech vodou do DN 125</t>
  </si>
  <si>
    <t>12+5+7+1+3.5+13+10.5</t>
  </si>
  <si>
    <t>721290112</t>
  </si>
  <si>
    <t>Zkouška těsnosti potrubí kanalizace vodou do DN 200</t>
  </si>
  <si>
    <t>-2066880142</t>
  </si>
  <si>
    <t>Zkouška těsnosti kanalizace  v objektech vodou DN 150 nebo DN 200</t>
  </si>
  <si>
    <t>721290113R</t>
  </si>
  <si>
    <t>Zkouška těsnosti potrubí kanalizace vodou nad DN 200</t>
  </si>
  <si>
    <t>-485931727</t>
  </si>
  <si>
    <t>998721101</t>
  </si>
  <si>
    <t>Přesun hmot tonážní pro vnitřní kanalizace v objektech v do 6 m</t>
  </si>
  <si>
    <t>-1168843319</t>
  </si>
  <si>
    <t>Přesun hmot pro vnitřní kanalizace  stanovený z hmotnosti přesunovaného materiálu vodorovná dopravní vzdálenost do 50 m v objektech výšky do 6 m</t>
  </si>
  <si>
    <t>998721181</t>
  </si>
  <si>
    <t>Příplatek k přesunu hmot tonážní 721 prováděný bez použití mechanizace</t>
  </si>
  <si>
    <t>1918621274</t>
  </si>
  <si>
    <t>Přesun hmot pro vnitřní kanalizace stanovený z hmotnosti přesunovaného materiálu Příplatek k ceně za přesun prováděný bez použití mechanizace pro jakoukoliv výšku objektu</t>
  </si>
  <si>
    <t>722</t>
  </si>
  <si>
    <t>Zdravotechnika - vnitřní vodovod</t>
  </si>
  <si>
    <t>722174022</t>
  </si>
  <si>
    <t>Potrubí vodovodní plastové PPR svar polyfuze PN 20 D 20 x 3,4 mm</t>
  </si>
  <si>
    <t>122640415</t>
  </si>
  <si>
    <t>Potrubí z plastových trubek z polypropylenu (PPR) svařovaných polyfuzně PN 20 (SDR 6) D 20 x 3,4</t>
  </si>
  <si>
    <t>V konstrukci</t>
  </si>
  <si>
    <t>2.5+2+1+2,5+2,5+2+2+6+10+1</t>
  </si>
  <si>
    <t>Volně</t>
  </si>
  <si>
    <t>3+2,5+1</t>
  </si>
  <si>
    <t>722174023</t>
  </si>
  <si>
    <t>Potrubí vodovodní plastové PPR svar polyfuze PN 20 D 25 x 4,2 mm</t>
  </si>
  <si>
    <t>1678039167</t>
  </si>
  <si>
    <t>Potrubí z plastových trubek z polypropylenu (PPR) svařovaných polyfuzně PN 20 (SDR 6) D 25 x 4,2</t>
  </si>
  <si>
    <t>1,5+1+1</t>
  </si>
  <si>
    <t>Volně - T.V.</t>
  </si>
  <si>
    <t>722174024</t>
  </si>
  <si>
    <t>Potrubí vodovodní plastové PPR svar polyfuze PN 20 D 32 x5,4 mm</t>
  </si>
  <si>
    <t>-788791256</t>
  </si>
  <si>
    <t>Potrubí z plastových trubek z polypropylenu (PPR) svařovaných polyfuzně PN 20 (SDR 6) D 32 x 5,4</t>
  </si>
  <si>
    <t>2+5</t>
  </si>
  <si>
    <t>Volně - S.V.</t>
  </si>
  <si>
    <t>3+3+1</t>
  </si>
  <si>
    <t>722174025</t>
  </si>
  <si>
    <t>Potrubí vodovodní plastové PPR svar polyfuze PN 20 D 40 x 6,7 mm</t>
  </si>
  <si>
    <t>1206333295</t>
  </si>
  <si>
    <t>Potrubí z plastových trubek z polypropylenu (PPR) svařovaných polyfuzně PN 20 (SDR 6) D 40 x 6,7</t>
  </si>
  <si>
    <t>722181221</t>
  </si>
  <si>
    <t>Ochrana vodovodního potrubí přilepenými termoizolačními trubicemi z PE tl do 9 mm DN do 22 mm</t>
  </si>
  <si>
    <t>473460060</t>
  </si>
  <si>
    <t>Ochrana potrubí  termoizolačními trubicemi z pěnového polyetylenu PE přilepenými v příčných a podélných spojích, tloušťky izolace přes 6 do 9 mm, vnitřního průměru izolace DN do 22 mm</t>
  </si>
  <si>
    <t>31,5</t>
  </si>
  <si>
    <t>722181222</t>
  </si>
  <si>
    <t>Ochrana vodovodního potrubí přilepenými termoizolačními trubicemi z PE tl do 9 mm DN do 45 mm</t>
  </si>
  <si>
    <t>-7144808</t>
  </si>
  <si>
    <t>Ochrana potrubí  termoizolačními trubicemi z pěnového polyetylenu PE přilepenými v příčných a podélných spojích, tloušťky izolace přes 6 do 9 mm, vnitřního průměru izolace DN přes 22 do 45 mm</t>
  </si>
  <si>
    <t>3,5+4+7</t>
  </si>
  <si>
    <t>722190401</t>
  </si>
  <si>
    <t>Vyvedení a upevnění výpustku do DN 25</t>
  </si>
  <si>
    <t>-1359660301</t>
  </si>
  <si>
    <t>Zřízení přípojek na potrubí  vyvedení a upevnění výpustek do DN 25</t>
  </si>
  <si>
    <t>4+2</t>
  </si>
  <si>
    <t>722220111</t>
  </si>
  <si>
    <t>Nástěnka pro výtokový ventil G 1/2 s jedním závitem</t>
  </si>
  <si>
    <t>2074668698</t>
  </si>
  <si>
    <t>Armatury s jedním závitem nástěnky pro výtokový ventil G 1/2</t>
  </si>
  <si>
    <t>2*4+1+1</t>
  </si>
  <si>
    <t>722220121</t>
  </si>
  <si>
    <t>Nástěnka pro baterii G 1/2 s jedním závitem</t>
  </si>
  <si>
    <t>-1558597484</t>
  </si>
  <si>
    <t>Armatury s jedním závitem nástěnky pro baterii G 1/2</t>
  </si>
  <si>
    <t>722221134</t>
  </si>
  <si>
    <t>Ventil výtokový G 1/2 s jedním závitem - viz. technický list č.10 /D+M/</t>
  </si>
  <si>
    <t>-778939034</t>
  </si>
  <si>
    <t>722224115</t>
  </si>
  <si>
    <t>Kohout plnicí nebo vypouštěcí G 1/2 PN 10 s jedním závitem</t>
  </si>
  <si>
    <t>842153726</t>
  </si>
  <si>
    <t>Armatury s jedním závitem kohouty plnicí a vypouštěcí PN 10 G 1/2
Vypouštěcí kulový kohout s vnějším závitem, zátkou a hadicovou vývodkou.
• Pro vodu, topné/chladící systémy a neagresivní plyny
• Standardní průtok
• Tělo kohoutu z mosazi UNI EN 12165 CW617N
• Dřík se dvěma O-kroužky
• Ovládání: Šterbina pro šroubovák (R608)
• Min. provozní teplota: -20 °C (s 50 % roztokem glykolu)
• Max. provozní teplota: 90 °C
• Max. provozní tlak při teplotě okolí 20 °C pro vodu a negresivní plyny:1,0 MPa (10 bar)</t>
  </si>
  <si>
    <t>722229102</t>
  </si>
  <si>
    <t>Montáž vodovodních armatur s jedním závitem G 3/4 ostatní typ</t>
  </si>
  <si>
    <t>778600278</t>
  </si>
  <si>
    <t>Armatury s jedním závitem montáž vodovodních armatur s jedním závitem ostatních typů G 3/4</t>
  </si>
  <si>
    <t>551288VD8</t>
  </si>
  <si>
    <t>Tlakoměr deformační 0 - 1,0 MPa s manomerickým kohoutem</t>
  </si>
  <si>
    <t>-390015892</t>
  </si>
  <si>
    <t>722231141</t>
  </si>
  <si>
    <t>Ventil závitový pojistný rohový G 1/2</t>
  </si>
  <si>
    <t>668600020</t>
  </si>
  <si>
    <t>Armatury se dvěma závity ventily pojistné rohové G 1/2
Technická data
• Medium: vzduch, teplá a studená voda
• Provozní teplota: 5÷110 °C
• Jmenovitý tlak: 10 bar
• Max. otevírací tolerance 20%
• Min. uzavírací tolerance 20%
• Kategorie PED: IV
• Těleso ventilu z mosazi (ČSN EN 12165 CW617N)
• Membrána z EPDM
• Zajišťovací kroužek z IXEF
• Vodící kroužek membrány z IXEF
• Pružina z oceli
• Opěrná matice pružiny a čep ručního ovládání z IXEF
• Ovládací kolečko z polyamidu PA66</t>
  </si>
  <si>
    <t>722232045</t>
  </si>
  <si>
    <t>Kohout kulový přímý G 1 PN 42 do 185°C vnitřní závit</t>
  </si>
  <si>
    <t>51277463</t>
  </si>
  <si>
    <t>Armatury se dvěma závity kulové kohouty PN 42 do 185 °C přímé vnitřní závit G 1
Hlavní vlastnosti a materiály
• Vhodné pro rozvody vody, plynů a neagresivních kapalin.
• Připojení: vnitřní ČSN ISO 228.
• Průtok: standardní , obousměrný
• Materiál: mosaz CW617N ČSN EN 12165, chromovaný.
• Těsnění dříku: dva O-kroužky NBR.
• Poniklovaná matice se záručním hologramem.
• Páčka - ocelová s PVC povlakem
• Max. provozní tlak při 20 °C
4,2 MPa (42 bar) pro 1/4” - 3/8” - 1/2”- 3/4”
3,5 MPa (35 bar ) pro 1” - 1 1/4” - 1 1/2” - 2”
2,8 MPa (28 bar ) pro 2 1/2” - 3” - 4”
• Minimální provozní teplota: -20 °C s 50 % roztokem glykolu.
• Max. pracovní tlak při 20 °C s kapalným uhlovodíkem: 1,2 MPa (12 bar)
• Max. provozní podmínky pro na mezi sytosti páry:
185 °C s 1,05 MPa (10,5 bar)
• Maximální podtlak: 0,5 Bar</t>
  </si>
  <si>
    <t>722232046</t>
  </si>
  <si>
    <t>Kohout kulový přímý G 5/4 PN 42 do 185°C vnitřní závit</t>
  </si>
  <si>
    <t>339471598</t>
  </si>
  <si>
    <t>Armatury se dvěma závity kulové kohouty PN 42 do 185 °C přímé vnitřní závit G 5/4
Hlavní vlastnosti a materiály
• Vhodné pro rozvody vody, plynů a neagresivních kapalin.
• Připojení: vnitřní ČSN ISO 228.
• Průtok: standardní , obousměrný
• Materiál: mosaz CW617N ČSN EN 12165, chromovaný.
• Těsnění dříku: dva O-kroužky NBR.
• Poniklovaná matice se záručním hologramem.
• Páčka - ocelová s PVC povlakem
• Max. provozní tlak při 20 °C
4,2 MPa (42 bar) pro 1/4” - 3/8” - 1/2”- 3/4”
3,5 MPa (35 bar ) pro 1” - 1 1/4” - 1 1/2” - 2”
2,8 MPa (28 bar ) pro 2 1/2” - 3” - 4”
• Minimální provozní teplota: -20 °C s 50 % roztokem glykolu.
• Max. pracovní tlak při 20 °C s kapalným uhlovodíkem: 1,2 MPa (12 bar)
• Max. provozní podmínky pro na mezi sytosti páry:
185 °C s 1,05 MPa (10,5 bar)
• Maximální podtlak: 0,5 Bar</t>
  </si>
  <si>
    <t>722303R</t>
  </si>
  <si>
    <t>Zednické a stavební přípomoce pro vnitřní vodovod</t>
  </si>
  <si>
    <t>878075755</t>
  </si>
  <si>
    <t>Zednické a stavební přípomoce pro vnitřní vodovod
 - vysekání (vyfrézování) drážek do zdi a podlahy, provedení průrazů prostupů ve stropních konstrukcích a zdech
 - hrubé zapravení drážek a prostupů po provedení istalace potrubí</t>
  </si>
  <si>
    <t>722304R</t>
  </si>
  <si>
    <t>Materiál pro zednické a stavební přípomoce pro vnitřní vodovod</t>
  </si>
  <si>
    <t>1747999582</t>
  </si>
  <si>
    <t>722290226</t>
  </si>
  <si>
    <t>Zkouška těsnosti vodovodního potrubí závitového do DN 50</t>
  </si>
  <si>
    <t>178521950</t>
  </si>
  <si>
    <t>Zkoušky, proplach a desinfekce vodovodního potrubí  zkoušky těsnosti vodovodního potrubí závitového do DN 50</t>
  </si>
  <si>
    <t>38+6,5+15+6</t>
  </si>
  <si>
    <t>722290234</t>
  </si>
  <si>
    <t>Proplach a dezinfekce vodovodního potrubí do DN 80</t>
  </si>
  <si>
    <t>1443701052</t>
  </si>
  <si>
    <t>Zkoušky, proplach a desinfekce vodovodního potrubí  proplach a desinfekce vodovodního potrubí do DN 80</t>
  </si>
  <si>
    <t>998722101</t>
  </si>
  <si>
    <t>Přesun hmot tonážní pro vnitřní vodovod v objektech v do 6 m</t>
  </si>
  <si>
    <t>-2057726812</t>
  </si>
  <si>
    <t>Přesun hmot pro vnitřní vodovod  stanovený z hmotnosti přesunovaného materiálu vodorovná dopravní vzdálenost do 50 m v objektech výšky do 6 m</t>
  </si>
  <si>
    <t>998722181</t>
  </si>
  <si>
    <t>Příplatek k přesunu hmot tonážní 722 prováděný bez použití mechanizace</t>
  </si>
  <si>
    <t>-1260658793</t>
  </si>
  <si>
    <t>Přesun hmot pro vnitřní vodovod  stanovený z hmotnosti přesunovaného materiálu Příplatek k ceně za přesun prováděný bez použití mechanizace pro jakoukoliv výšku objektu</t>
  </si>
  <si>
    <t>725119101</t>
  </si>
  <si>
    <t>Montáž splachovače nádržkového plastového vysokopoloženého</t>
  </si>
  <si>
    <t>1814836137</t>
  </si>
  <si>
    <t>Zařízení záchodů montáž splachovačů ostatních typů nádržkových plastových vysokopoložených</t>
  </si>
  <si>
    <t>5514700VL</t>
  </si>
  <si>
    <t>Splachovací nádržka - technický list č. 6</t>
  </si>
  <si>
    <t>-347145948</t>
  </si>
  <si>
    <t>725119125</t>
  </si>
  <si>
    <t>Montáž klozetových mís závěsných na nosné stěny</t>
  </si>
  <si>
    <t>21062427</t>
  </si>
  <si>
    <t>Zařízení záchodů montáž klozetových mís závěsných na nosné stěny</t>
  </si>
  <si>
    <t>642360WC</t>
  </si>
  <si>
    <t>Záchodová mísa závěsná pro tělesně postížené - technický list č. 3</t>
  </si>
  <si>
    <t>1673905484</t>
  </si>
  <si>
    <t>642401WC1</t>
  </si>
  <si>
    <t xml:space="preserve">Záchodová mísa závěsná pro tělesně postížené - technický list č. 4 </t>
  </si>
  <si>
    <t>362659450</t>
  </si>
  <si>
    <t>551673WC</t>
  </si>
  <si>
    <t>sedátko klozetové duroplastové bílé antibakteriální s poklopem  - technický list č. 3</t>
  </si>
  <si>
    <t>978846208</t>
  </si>
  <si>
    <t>551673WC1</t>
  </si>
  <si>
    <t>sedátko klozetové duroplastové bílé antibakteriální bez poklopu  - technický list č. 4</t>
  </si>
  <si>
    <t>45790538</t>
  </si>
  <si>
    <t>725129102</t>
  </si>
  <si>
    <t>Montáž pisoáru s automatickým splachováním</t>
  </si>
  <si>
    <t>-1728839309</t>
  </si>
  <si>
    <t>Pisoárové záchodky montáž ostatních typů automatických</t>
  </si>
  <si>
    <t>642513PM</t>
  </si>
  <si>
    <t>pisoár keramický automatický - technický list č. 5</t>
  </si>
  <si>
    <t>53796437</t>
  </si>
  <si>
    <t>6425131PM</t>
  </si>
  <si>
    <t>Napájecí zdroj, pro max. 3 urinály (příslušenství k PM) - technický list č. 5</t>
  </si>
  <si>
    <t>-1972372556</t>
  </si>
  <si>
    <t>725219102</t>
  </si>
  <si>
    <t>Montáž umyvadla připevněného na šrouby do zdiva</t>
  </si>
  <si>
    <t>-854607182</t>
  </si>
  <si>
    <t>Umyvadla montáž umyvadel ostatních typů na šrouby do zdiva</t>
  </si>
  <si>
    <t>6421100U</t>
  </si>
  <si>
    <t>umyvadlo keramické závěsné bílé 550  - technický list č. 1</t>
  </si>
  <si>
    <t>516991297</t>
  </si>
  <si>
    <t>6422104UM</t>
  </si>
  <si>
    <t>umývátko keramické stěnové bílé  - technický list č. 2</t>
  </si>
  <si>
    <t>957249007</t>
  </si>
  <si>
    <t>725339111</t>
  </si>
  <si>
    <t>Montáž výlevky</t>
  </si>
  <si>
    <t>-1644581409</t>
  </si>
  <si>
    <t>Výlevky montáž výlevky</t>
  </si>
  <si>
    <t>6427110VL</t>
  </si>
  <si>
    <t>výlevka keramická bílá - technický list č. 6</t>
  </si>
  <si>
    <t>-2029385904</t>
  </si>
  <si>
    <t>725530823</t>
  </si>
  <si>
    <t>Demontáž ohřívač elektrický tlakový do 200 litrů</t>
  </si>
  <si>
    <t>-689343326</t>
  </si>
  <si>
    <t>Demontáž elektrických zásobníkových ohřívačů vody  tlakových od 50 do 200 l</t>
  </si>
  <si>
    <t>725532101</t>
  </si>
  <si>
    <t>Elektrický ohřívač zásobníkový akumulační závěsný svislý pod odběrné míst - technický list č. 9</t>
  </si>
  <si>
    <t>-850837631</t>
  </si>
  <si>
    <t>725532126</t>
  </si>
  <si>
    <t>Elektrický ohřívač zásobníkový akumulační závěsný svislý 200 l / 2,2 kW - technický list č.11</t>
  </si>
  <si>
    <t>1178360656</t>
  </si>
  <si>
    <t>Elektrické ohřívače zásobníkové beztlakové přepadové akumulační s pojistným ventilem závěsné svislé objem nádrže (příkon) 200 l (2,2 kW)</t>
  </si>
  <si>
    <t>725813111</t>
  </si>
  <si>
    <t>Ventil rohový vč. připojovací trubičky nebo flexi hadičky G 1/2</t>
  </si>
  <si>
    <t>-1373619399</t>
  </si>
  <si>
    <t>4+2+1+1</t>
  </si>
  <si>
    <t>725813112</t>
  </si>
  <si>
    <t>Ventil rohový pračkový G 1/2 x 3/4</t>
  </si>
  <si>
    <t>-1954406475</t>
  </si>
  <si>
    <t>725829101</t>
  </si>
  <si>
    <t>Montáž baterie nástěnné dřezové pákové a klasické</t>
  </si>
  <si>
    <t>-241962898</t>
  </si>
  <si>
    <t>Baterie dřezové montáž ostatních typů nástěnných pákových nebo klasických</t>
  </si>
  <si>
    <t>551431VL</t>
  </si>
  <si>
    <t>baterie dřezová páková nástěnná s plochým ústím 300mm - technický list č. 6</t>
  </si>
  <si>
    <t>-1478933818</t>
  </si>
  <si>
    <t>725829111</t>
  </si>
  <si>
    <t>Montáž baterie stojánkové dřezové G 1/2</t>
  </si>
  <si>
    <t>-409297269</t>
  </si>
  <si>
    <t>Baterie dřezové montáž ostatních typů stojánkových G 1/2</t>
  </si>
  <si>
    <t>5514397DD</t>
  </si>
  <si>
    <t>baterie dřezová páková stojánková - technický list č. 9</t>
  </si>
  <si>
    <t>1949527520</t>
  </si>
  <si>
    <t>725829131</t>
  </si>
  <si>
    <t>Montáž baterie umyvadlové stojánkové G 1/2 ostatní typ</t>
  </si>
  <si>
    <t>243988935</t>
  </si>
  <si>
    <t>Baterie umyvadlové montáž ostatních typů stojánkových G 1/2</t>
  </si>
  <si>
    <t>551439U_UM</t>
  </si>
  <si>
    <t>baterie umyvadlová stojánková  - technický list č. 1 a 2</t>
  </si>
  <si>
    <t>1635486253</t>
  </si>
  <si>
    <t>725849411</t>
  </si>
  <si>
    <t>Montáž baterie sprchové nástěnná s nastavitelnou výškou sprchy</t>
  </si>
  <si>
    <t>-1259451141</t>
  </si>
  <si>
    <t>Baterie sprchové montáž nástěnných baterií s nastavitelnou výškou sprchy</t>
  </si>
  <si>
    <t>551455SK</t>
  </si>
  <si>
    <t>Sprchová nástěnná baterie - technický list č. 7</t>
  </si>
  <si>
    <t>1995886432</t>
  </si>
  <si>
    <t>551456SK</t>
  </si>
  <si>
    <t>Sprchový komplet - technický list č. 7</t>
  </si>
  <si>
    <t>456601176</t>
  </si>
  <si>
    <t>72501SK</t>
  </si>
  <si>
    <t>Sprchová tyč + závěs /D+M/ - technický list č. 7</t>
  </si>
  <si>
    <t>562932420</t>
  </si>
  <si>
    <t>Sprchová tyč teleskopická rozpěrná tyč 63-105 cm, bílá 
Sprchový závěs 180x200cm, vinyl, bílý</t>
  </si>
  <si>
    <t>725869101</t>
  </si>
  <si>
    <t>Montáž zápachových uzávěrek umyvadlových do DN 40</t>
  </si>
  <si>
    <t>-829984642</t>
  </si>
  <si>
    <t>Zápachové uzávěrky zařizovacích předmětů montáž zápachových uzávěrek umyvadlových do DN 40</t>
  </si>
  <si>
    <t>551666U</t>
  </si>
  <si>
    <t>sifon umyvadlový 5/4" - 32 mm, pochromovaný  - technický list č. 1</t>
  </si>
  <si>
    <t>-1627564127</t>
  </si>
  <si>
    <t>551666UM</t>
  </si>
  <si>
    <t>Podomítkový umyvadlový sifon DN40 s vyjímatelnou sifonovou vložkou + Připojovací souprava 5/4“ z pochromované mosazi - technický list č.2</t>
  </si>
  <si>
    <t>1401230704</t>
  </si>
  <si>
    <t>725869214</t>
  </si>
  <si>
    <t>Montáž zápachových uzávěrek džezových dvoudílných DN 50</t>
  </si>
  <si>
    <t>-1475075097</t>
  </si>
  <si>
    <t>Zápachové uzávěrky zařizovacích předmětů montáž zápachových uzávěrek dřezových dvoudílných DN 50</t>
  </si>
  <si>
    <t>551611DD</t>
  </si>
  <si>
    <t>uzávěrka zápachová dvoudřezová s přípojkou pro myčku a pračku DN 50 - technický list č.9</t>
  </si>
  <si>
    <t>554644165</t>
  </si>
  <si>
    <t>-747176959</t>
  </si>
  <si>
    <t>-1402629907</t>
  </si>
  <si>
    <t>725-P</t>
  </si>
  <si>
    <t>Podružné zařizovací předměty</t>
  </si>
  <si>
    <t>725-P_0M</t>
  </si>
  <si>
    <t xml:space="preserve">Montáž podružných zařizovacích předmětů </t>
  </si>
  <si>
    <t>1079245309</t>
  </si>
  <si>
    <t>Montáž podružných zařizovacích předmětů vč. jejich rozmístění v objektu</t>
  </si>
  <si>
    <t>725-P_06</t>
  </si>
  <si>
    <t>Nástěnné zrcadlo v nerezovém támu výklopné 600 x 400 mm (pro invalidi)</t>
  </si>
  <si>
    <t>-995275391</t>
  </si>
  <si>
    <t>Nástěnné zrcadlo v nerezovém rámu výklopné 600 x 400 mm (pro invalidi) s možností vyklopení 10°, rám - lesklý nerez</t>
  </si>
  <si>
    <t>725-P0_WC1</t>
  </si>
  <si>
    <t>Madlo pevné kotvené do boční zdi dl. = 800 mm (nerez) - nosnost min. 150 kg</t>
  </si>
  <si>
    <t>210875624</t>
  </si>
  <si>
    <t>725-P1_WC1</t>
  </si>
  <si>
    <t>Madlo krakorcové sklopné dl. = 813 mm (nerez) - nosnost min. 150 kg</t>
  </si>
  <si>
    <t>2122281396</t>
  </si>
  <si>
    <t>725-P1-UM</t>
  </si>
  <si>
    <t>Madlo pevné svislé délky 500 mm (nerez) - nosnost min. 150 kg</t>
  </si>
  <si>
    <t>1491051491</t>
  </si>
  <si>
    <t>726</t>
  </si>
  <si>
    <t>Zdravotechnika - předstěnové instalace</t>
  </si>
  <si>
    <t>7261110WC</t>
  </si>
  <si>
    <t>Instalační předstěna - klozet s ovládáním zepředu v 1080 mm závěsný do masivní zděné kce - technický list č. 3</t>
  </si>
  <si>
    <t>-389393889</t>
  </si>
  <si>
    <t>Předstěnové instalační systémy pro zazdění do masivních zděných konstrukcí pro závěsné klozety ovládání zepředu, stavební výška 1080 mm, vč. splachovacího tlačítka</t>
  </si>
  <si>
    <t>7261110WC1</t>
  </si>
  <si>
    <t>Instalační předstěna - klozet s ovládáním zepředu v 1080 mm závěsný do masivní zděné kce - technický list č. 4</t>
  </si>
  <si>
    <t>964562534</t>
  </si>
  <si>
    <t xml:space="preserve">Předstěnové instalační systémy pro zazdění do masivních zděných konstrukcí pro závěsné klozety ovládání zepředu, stavební výška 1080 mm, vč. oddáleného pneumatického splachování </t>
  </si>
  <si>
    <t>998726111</t>
  </si>
  <si>
    <t>Přesun hmot tonážní pro instalační prefabrikáty v objektech v do 6 m</t>
  </si>
  <si>
    <t>204024549</t>
  </si>
  <si>
    <t>Přesun hmot pro instalační prefabrikáty  stanovený z hmotnosti přesunovaného materiálu vodorovná dopravní vzdálenost do 50 m v objektech výšky do 6 m</t>
  </si>
  <si>
    <t>998726181</t>
  </si>
  <si>
    <t>Příplatek k přesunu hmot tonážní 726 prováděný bez použití mechanizace</t>
  </si>
  <si>
    <t>50987609</t>
  </si>
  <si>
    <t>Přesun hmot pro instalační prefabrikáty  stanovený z hmotnosti přesunovaného materiálu Příplatek k cenám za přesun prováděný bez použití mechanizace pro jakoukoliv výšku objektu</t>
  </si>
  <si>
    <t>01D - Zařízení silnoproudé elektrotechniky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</si>
  <si>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Stavba doloží množství odpadu uloženého na skládce platným vážnými lístky - Tato část soupisu prací vychází dle vyhlášky 169/2016 Sb. z následujících grafických a textových částí projektové dokumentace:  1.4D.01 TECHNICKÁ ZPRÁVA – EI PŘÍLOHA Č.1 VÝPOČET UMĚLÉHO OSVĚTLENÍ PŘÍLOHA Č.2 PROTOKOL VV 1.4D.02 PŮDORYS 1.NP – EI, SILOVÉ OKRUHY 1.4D.03 PŮDORYS 1.NP- EI, SVĚTELNÉ OKRUHY 1.4D.04 SCHÉMA R3/1 1.4.D05 SCHÉMA R3/2</t>
  </si>
  <si>
    <t xml:space="preserve">    741 - Elektroinstalace - silnoproud</t>
  </si>
  <si>
    <t xml:space="preserve">    747 - Elektromontáže - kompletace rozvodů</t>
  </si>
  <si>
    <t>M - Práce a dodávky M</t>
  </si>
  <si>
    <t>741</t>
  </si>
  <si>
    <t>Elektroinstalace - silnoproud</t>
  </si>
  <si>
    <t>741110042</t>
  </si>
  <si>
    <t>Montáž trubka plastová ohebná D přes 23 do 35 mm uložená pevně</t>
  </si>
  <si>
    <t>2104219907</t>
  </si>
  <si>
    <t>345710730</t>
  </si>
  <si>
    <t>trubka elektroinstalační ohebná z PVC (EN) 2325</t>
  </si>
  <si>
    <t>-1517301248</t>
  </si>
  <si>
    <t>150+50</t>
  </si>
  <si>
    <t>34571072</t>
  </si>
  <si>
    <t>trubka elektroinstalační ohebná z PVC (EN) 2320</t>
  </si>
  <si>
    <t>-1449865026</t>
  </si>
  <si>
    <t>5*20</t>
  </si>
  <si>
    <t>741110043</t>
  </si>
  <si>
    <t>Montáž trubka plastová ohebná D přes 35 mm uložená pevně</t>
  </si>
  <si>
    <t>-644250812</t>
  </si>
  <si>
    <t>Montáž trubek elektroinstalačních s nasunutím nebo našroubováním do krabic plastových ohebných, uložených pevně, vnější Ø přes 35 mm</t>
  </si>
  <si>
    <t>34571076</t>
  </si>
  <si>
    <t>trubka elektroinstalační ohebná z PVC (EN) 2350</t>
  </si>
  <si>
    <t>613734952</t>
  </si>
  <si>
    <t>741111002</t>
  </si>
  <si>
    <t>Montáž podlahových krabice s vývody</t>
  </si>
  <si>
    <t>623237075</t>
  </si>
  <si>
    <t>Montáž systému podlahových kanálů se spojkami, ohyby a rohy a s nasunutím do krabic krabic s vývody</t>
  </si>
  <si>
    <t>34571524</t>
  </si>
  <si>
    <t>Montážní nosič podlahové krabice pro 2 mouly  230V16A D= 120mm, výška 85mm, PA grafitové černé</t>
  </si>
  <si>
    <t>-1838434773</t>
  </si>
  <si>
    <t>3457152V4</t>
  </si>
  <si>
    <t xml:space="preserve">Sklápěcí výko 140x140x40 PA grafitové černé </t>
  </si>
  <si>
    <t>1134038773</t>
  </si>
  <si>
    <t>741112022</t>
  </si>
  <si>
    <t xml:space="preserve">Montáž krabice nástěnná plastová čtyřhranná </t>
  </si>
  <si>
    <t>960408073</t>
  </si>
  <si>
    <t>Montáž krabic elektroinstalačních bez napojení na trubky a lišty, demontáže a montáže víčka a přístroje protahovacích nebo odbočných nástěnných plastových čtyřhranných, vel. do 160x160 mm</t>
  </si>
  <si>
    <t>34571515</t>
  </si>
  <si>
    <t xml:space="preserve">krabice přístrojová instalační 400 V, 110x110x62mm </t>
  </si>
  <si>
    <t>964060207</t>
  </si>
  <si>
    <t>34571544</t>
  </si>
  <si>
    <t>skříň rozvodná, 205x255 mm, hloubka 66 mm</t>
  </si>
  <si>
    <t>901156538</t>
  </si>
  <si>
    <t>741112061</t>
  </si>
  <si>
    <t>Montáž krabice přístrojová zapuštěná plastová kruhová</t>
  </si>
  <si>
    <t>-26302922</t>
  </si>
  <si>
    <t>34571511</t>
  </si>
  <si>
    <t>krabice přístrojová instalační 500 V, D 69 mm x 30mm</t>
  </si>
  <si>
    <t>382966474</t>
  </si>
  <si>
    <t>34571519</t>
  </si>
  <si>
    <t>krabice univerzální odbočná z PH s víčkem, D 73,5 mm x 43 mm</t>
  </si>
  <si>
    <t>1798375811</t>
  </si>
  <si>
    <t>741120401</t>
  </si>
  <si>
    <t>Montáž vodič Cu izolovaný drátovací plný žíla 0,35-6 mm2 v rozváděči (CY)</t>
  </si>
  <si>
    <t>1745109936</t>
  </si>
  <si>
    <t>Montáž vodičů izolovaných měděných drátovacích bez ukončení v rozváděčích plných (CY), průřezu žily 0,35 až 6 mm2</t>
  </si>
  <si>
    <t>34140826</t>
  </si>
  <si>
    <t>vodič silový s Cu jádrem 6mm2</t>
  </si>
  <si>
    <t>-400047981</t>
  </si>
  <si>
    <t>34140825</t>
  </si>
  <si>
    <t>vodič silový s Cu jádrem 4mm2</t>
  </si>
  <si>
    <t>-1331969014</t>
  </si>
  <si>
    <t>741120403</t>
  </si>
  <si>
    <t>Montáž vodič Cu izolovaný drátovací plný žíla 10-16 mm2 v rozváděči (CY)</t>
  </si>
  <si>
    <t>260418075</t>
  </si>
  <si>
    <t>3414085V1</t>
  </si>
  <si>
    <t>vodič izolovaný s Cu jádrem 16mm2</t>
  </si>
  <si>
    <t>688025942</t>
  </si>
  <si>
    <t>741122011</t>
  </si>
  <si>
    <t>Montáž kabel Cu bez ukončení uložený pod omítku plný kulatý 2x1,5 až 2,5 mm2 (CYKY)</t>
  </si>
  <si>
    <t>-273381202</t>
  </si>
  <si>
    <t>Montáž kabelů měděných bez ukončení uložených pod omítku plných kulatých (CYKY), počtu a průřezu žil 2x1,5 až 2,5 mm2</t>
  </si>
  <si>
    <t>34111005</t>
  </si>
  <si>
    <t xml:space="preserve">kabel silový s Cu jádrem 1 kV 2x1,5mm2 B2ca s1 d0 </t>
  </si>
  <si>
    <t>-16592958</t>
  </si>
  <si>
    <t>170</t>
  </si>
  <si>
    <t>741122015</t>
  </si>
  <si>
    <t>Montáž kabel Cu bez ukončení uložený pod omítku plný kulatý 3x1,5 mm2 (CYKY)</t>
  </si>
  <si>
    <t>954318659</t>
  </si>
  <si>
    <t>34111030</t>
  </si>
  <si>
    <t xml:space="preserve">kabel silový s Cu jádrem 1 kV 3x1,5mm2 B2ca s1 d0 </t>
  </si>
  <si>
    <t>960977136</t>
  </si>
  <si>
    <t>20+15+15</t>
  </si>
  <si>
    <t>30+10+15+20+20+20</t>
  </si>
  <si>
    <t>30+50+40+30+20+30</t>
  </si>
  <si>
    <t>95+50</t>
  </si>
  <si>
    <t>741122016</t>
  </si>
  <si>
    <t>Montáž kabel Cu bez ukončení uložený pod omítku plný kulatý 3x2,5 až 6 mm2 (CYKY)</t>
  </si>
  <si>
    <t>-394845611</t>
  </si>
  <si>
    <t>34111036</t>
  </si>
  <si>
    <t>kabel silový s Cu jádrem 1 kV 3x2,5mm2 B2ca s1 d0</t>
  </si>
  <si>
    <t>-1536776223</t>
  </si>
  <si>
    <t>40+60+60+80</t>
  </si>
  <si>
    <t>20+20+20</t>
  </si>
  <si>
    <t>25+20+10</t>
  </si>
  <si>
    <t>30*11</t>
  </si>
  <si>
    <t>15+25+60</t>
  </si>
  <si>
    <t>20+20+30+20</t>
  </si>
  <si>
    <t>15+178+32</t>
  </si>
  <si>
    <t>741122031</t>
  </si>
  <si>
    <t>Montáž kabel Cu bez ukončení uložený pod omítku plný kulatý 5x1,5 až 2,5 mm2 (CYKY)</t>
  </si>
  <si>
    <t>1868787533</t>
  </si>
  <si>
    <t>Montáž kabelů měděných bez ukončení uložených pod omítku plných kulatých (CYKY), počtu a průřezu žil 5x1,5 až 2,5 mm2</t>
  </si>
  <si>
    <t>34111090</t>
  </si>
  <si>
    <t xml:space="preserve">kabel silový s Cu jádrem 1 kV 5x1,5mm2 B2ca s1 d0 </t>
  </si>
  <si>
    <t>1683100870</t>
  </si>
  <si>
    <t>kabel silový s Cu jádrem 1 kV 5x1,5mm2</t>
  </si>
  <si>
    <t>80+40+40+40+60</t>
  </si>
  <si>
    <t>741122032</t>
  </si>
  <si>
    <t>Montáž kabel Cu bez ukončení uložený pod omítku plný kulatý 5x4 až 6 mm2 (CYKY)</t>
  </si>
  <si>
    <t>1926171549</t>
  </si>
  <si>
    <t>Montáž kabelů měděných bez ukončení uložených pod omítku plných kulatých (CYKY), počtu a průřezu žil 5x4 až 6 mm2</t>
  </si>
  <si>
    <t>34111100</t>
  </si>
  <si>
    <t xml:space="preserve">kabel silový s Cu jádrem 1 kV 5x6mm2 B2ca s1 d0 </t>
  </si>
  <si>
    <t>1979087888</t>
  </si>
  <si>
    <t>kabel silový s Cu jádrem 1 kV 5x6mm2</t>
  </si>
  <si>
    <t>741122033</t>
  </si>
  <si>
    <t>Montáž kabel Cu bez ukončení uložený pod omítku plný kulatý 5x16mm2 (CYKY)</t>
  </si>
  <si>
    <t>CS ÚRS 2019 02</t>
  </si>
  <si>
    <t>-1551024674</t>
  </si>
  <si>
    <t>Montáž kabelů měděných bez ukončení uložených pod omítku plných kulatých (CYKY), počtu a průřezu žil 5x10mm2</t>
  </si>
  <si>
    <t>3411110V1</t>
  </si>
  <si>
    <t xml:space="preserve">kabel silový s Cu jádrem 1 kV 5x16mm2 B2ca s1 d0 </t>
  </si>
  <si>
    <t>-1686343392</t>
  </si>
  <si>
    <t>741122041</t>
  </si>
  <si>
    <t>Montáž kabel Cu bez ukončení uložený pod omítku plný kulatý 7x1,5 až 2,5 mm2 (CYKY)</t>
  </si>
  <si>
    <t>-384140484</t>
  </si>
  <si>
    <t>Montáž kabelů měděných bez ukončení uložených pod omítku plných kulatých (CYKY), počtu a průřezu žil 7x1,5 až 2,5 mm2</t>
  </si>
  <si>
    <t>34111110</t>
  </si>
  <si>
    <t xml:space="preserve">kabel silový s Cu jádrem 1 kV 7x1,5mm2 B2ca s1 d0 </t>
  </si>
  <si>
    <t>-231471525</t>
  </si>
  <si>
    <t>kabel silový s Cu jádrem 1 kV 7x1,5mm2</t>
  </si>
  <si>
    <t>200</t>
  </si>
  <si>
    <t>741124701</t>
  </si>
  <si>
    <t>Montáž kabel Cu stíněný ovládací žíly 2 až 19x0,8 mm2 uložený volně (JYTY)</t>
  </si>
  <si>
    <t>-1902059635</t>
  </si>
  <si>
    <t>Montáž kabelů měděných ovládacích bez ukončení uložených volně stíněných ovládacích s plným jádrem (JYTY) počtu a průměru žil 2 až 19x0,8 mm2</t>
  </si>
  <si>
    <t>34126033</t>
  </si>
  <si>
    <t>kabel sdělovací Cu  2x2x0,6</t>
  </si>
  <si>
    <t>-2044970456</t>
  </si>
  <si>
    <t>741132103</t>
  </si>
  <si>
    <t>Ukončení kabelů 3x1,5 až 4 mm2 smršťovací záklopkou nebo páskem bez letování</t>
  </si>
  <si>
    <t>1744875401</t>
  </si>
  <si>
    <t>(16+24)*2</t>
  </si>
  <si>
    <t>741132146</t>
  </si>
  <si>
    <t>Ukončení kabelů 5x6 mm2 smršťovací záklopkou nebo páskem bez letování</t>
  </si>
  <si>
    <t>1996500115</t>
  </si>
  <si>
    <t>741210001</t>
  </si>
  <si>
    <t>Montáž rozvodnice oceloplechová nebo plastová běžná do 20 kg</t>
  </si>
  <si>
    <t>-1093686347</t>
  </si>
  <si>
    <t>357180000R4</t>
  </si>
  <si>
    <t>Rozvodnice plastová zapuštěná 4x24/96 modulů</t>
  </si>
  <si>
    <t>-1082855040</t>
  </si>
  <si>
    <t xml:space="preserve">Rozvodnice plastová na omítku  96 modulů
včetně příslušenství ( přístrojové lišty, svorkovnice, ucpávky, krycí desky, záslepky atd.) 
</t>
  </si>
  <si>
    <t>357180000R3</t>
  </si>
  <si>
    <t>Rozvodnice plastová zapuštěná 5x12/ 60 modulů</t>
  </si>
  <si>
    <t>115193467</t>
  </si>
  <si>
    <t>741311004</t>
  </si>
  <si>
    <t>Montáž čidlo pohybu nástěnné se zapojením vodičů</t>
  </si>
  <si>
    <t>-1267552401</t>
  </si>
  <si>
    <t>Montáž spínačů speciálních se zapojením vodičů čidla pohybu nástěnného</t>
  </si>
  <si>
    <t>4+7</t>
  </si>
  <si>
    <t>3481821V5</t>
  </si>
  <si>
    <t>Přisazené pohybové čildo 360°</t>
  </si>
  <si>
    <t>1160736603</t>
  </si>
  <si>
    <t>Stropní detektor pohybu.
Jeden spínací kanál pro spínání osvětlení
Přepínání všech typů svítidel pomocí vysoce výkonného relé.
Speciální optický systém pro detekci i těch nejmenších pohybů
Sériové impulzní funkce.¨
Technická data
Napětí: 110 - 240 V AC 50 / 60 Hz
Rozměry:
přisazené SM= Ø 106 x 53 mm
zapušěné FC= Ø 85 x 79 mm
Spotřeba elektrické
energie: &lt; 1 W
Detekčním rozsahem: vertikální 360°
Dosah: max. Ø 10 m křížem
max. Ø 6 m přímo
max. Ø 4 m sedící
Velikost snímaného prostoru pro nepřímý
pohyb, v případě montáže v doporučené výšce: (in translation): 2 m / 5 m / 2,5 m
Stupeň krytí: SM= IP44 / Třída II
                     FC= IP20 / Třída II
Okolní teplota: -25 °C až +50 °C
Bydlení: Obal UV a nárazuvzdorný polykarbonát
Kanál 1 (kontrola osvětlení)
Spínací kapacita: 2000 W, cos φ = 1
                            1000 VA, cos φ = 0,5
max. náběhový proud IP (null ms) = 80 A
Typ kontaktu: μ kontaktem, bezpotenciálový NOC s náběhovým wolframovým kontaktem
Čas dobehu: 30 s - 30 min, Impuls
Prahová hodnota sepnuti: 10 - 2000 Lux</t>
  </si>
  <si>
    <t>3481821V6</t>
  </si>
  <si>
    <t>Zapuštěné pohybové čildo 360°</t>
  </si>
  <si>
    <t>1437444595</t>
  </si>
  <si>
    <t>741322021</t>
  </si>
  <si>
    <t>Montáž svodiče bleskových proudů nn typ 1+2 čtyřpólových impulzní proud do 35 kA</t>
  </si>
  <si>
    <t>30797799</t>
  </si>
  <si>
    <t>358895050.2</t>
  </si>
  <si>
    <t>přepěťová ochrana  -  2. stupeň</t>
  </si>
  <si>
    <t>-735371391</t>
  </si>
  <si>
    <t>741372021</t>
  </si>
  <si>
    <t>Montáž svítidlo LED bytové přisazené nástěnné panelové do 0,09 m2</t>
  </si>
  <si>
    <t>946159397</t>
  </si>
  <si>
    <t>Montáž svítidel LED se zapojením vodičů bytových nebo společenských místností přisazených nástěnných panelových, obsahu do 0,09 m2</t>
  </si>
  <si>
    <t>7+4+6+7+12+1</t>
  </si>
  <si>
    <t>3481445V9</t>
  </si>
  <si>
    <t>LED svítidlo B zavěšené lustrové svítidlo se zdorjem 1x 40W, 4100lm, opálová skleněná koule d= 400mm</t>
  </si>
  <si>
    <t>1280889272</t>
  </si>
  <si>
    <t>viz. tech. listi č. 3</t>
  </si>
  <si>
    <t>34814453</t>
  </si>
  <si>
    <t>LED svitildo C, přisazené svítidlo kruhového trvaru  pr. 375mm, 27W, 2900 lm, 4000K,IP 44</t>
  </si>
  <si>
    <t>1266075648</t>
  </si>
  <si>
    <t xml:space="preserve">referenční výrobek: </t>
  </si>
  <si>
    <t>3481445V3</t>
  </si>
  <si>
    <t>LED svítidlo  F přisazené 1210x110x62 se zdrojem 1x25W, 3600 lm, 4000K, IP 54</t>
  </si>
  <si>
    <t>-1060367374</t>
  </si>
  <si>
    <t>3481445V5</t>
  </si>
  <si>
    <t>Nouzové LED svítidlo  N2 přisazené nouzové osvětlení, se zdrojem 3W, 320 lm, záložní bateri 60 min.</t>
  </si>
  <si>
    <t>-1484085741</t>
  </si>
  <si>
    <t>3481445V6</t>
  </si>
  <si>
    <t>Nouzové LED svítidlo  NP přisazené nouzové osvětlení s piktrogramem, se zdrojem 3W, 320 lm, záložní bateri 60 min.</t>
  </si>
  <si>
    <t>1730534733</t>
  </si>
  <si>
    <t>3481445V7</t>
  </si>
  <si>
    <t>Osvětlení pod kuchňskou linku - LED pásek se zdrojem</t>
  </si>
  <si>
    <t>-784643146</t>
  </si>
  <si>
    <t>741372111</t>
  </si>
  <si>
    <t>Montáž svítidlo LED bytové vestavné podhledové čtvercové do 0,09 m2</t>
  </si>
  <si>
    <t>-1671027780</t>
  </si>
  <si>
    <t>Montáž svítidel LED se zapojením vodičů bytových nebo společenských místností vestavných podhledových čtvercových nebo obdélníkových, obsahu do 0,09 m2</t>
  </si>
  <si>
    <t>20+7+8+3</t>
  </si>
  <si>
    <t>3481444V9</t>
  </si>
  <si>
    <t>LED svítidlo A zapuštěné do rastru 600X600, se zdrojem 1x52W, 5800 lm, 3800K, IP 40 DALI, včetně příslušenství</t>
  </si>
  <si>
    <t>-1610545196</t>
  </si>
  <si>
    <t>viz. tech. listi č. 2</t>
  </si>
  <si>
    <t>3481445V1</t>
  </si>
  <si>
    <t>LED svítidlo  D zapuštěné do rastru 600X600, se zdrojem 1x14W, 2000 lm, 4000K, hlubokozářičI 60° 1 linie</t>
  </si>
  <si>
    <t>745258315</t>
  </si>
  <si>
    <t>3481445V2</t>
  </si>
  <si>
    <t>LED svítidlo  E zapuštěné do rastru 600X600, se zdrojem 1x26W, 3800 lm, 4000K, hlubokozářičI 60° 2 linie</t>
  </si>
  <si>
    <t>768421432</t>
  </si>
  <si>
    <t>3481445V4</t>
  </si>
  <si>
    <t>Nouzové LED svítidlo  N1 zapuštěné protipanikové osvětlení, se zdrojem 3W, 350 lm, univerzální optika, záložní bateri 60 min.</t>
  </si>
  <si>
    <t>-1017963691</t>
  </si>
  <si>
    <t>741420031</t>
  </si>
  <si>
    <t>Montáž svorka hromosvodná na potrubí D do 200 mm se zhotovením</t>
  </si>
  <si>
    <t>-933861394</t>
  </si>
  <si>
    <t>35441998V0</t>
  </si>
  <si>
    <t>svorka na potrubí FeZn</t>
  </si>
  <si>
    <t>-433102822</t>
  </si>
  <si>
    <t>741810003</t>
  </si>
  <si>
    <t>Celková prohlídka elektrického rozvodu a zařízení do 1 milionu Kč</t>
  </si>
  <si>
    <t>1741967642</t>
  </si>
  <si>
    <t>Zkoušky a prohlídky elektrických rozvodů a zařízení celková prohlídka a vyhotovení revizní zprávy pro objem montážních prací přes 500 do 1000 tis. Kč</t>
  </si>
  <si>
    <t>998741101</t>
  </si>
  <si>
    <t>Přesun hmot tonážní pro silnoproud v objektech v do 6 m</t>
  </si>
  <si>
    <t>2016431866</t>
  </si>
  <si>
    <t>Přesun hmot pro silnoproud stanovený z hmotnosti přesunovaného materiálu vodorovná dopravní vzdálenost do 50 m v objektech výšky do 6 m</t>
  </si>
  <si>
    <t>PKR4</t>
  </si>
  <si>
    <t>Montážní a instalační materiál pro rozvaděče</t>
  </si>
  <si>
    <t>-1287472582</t>
  </si>
  <si>
    <t>Montážní a instalační materiál pro rozvaděče
- propojovací vodiče, montážní lišty a žlaby, popisné štítky, atd.)</t>
  </si>
  <si>
    <t>PKR7</t>
  </si>
  <si>
    <t>Montáž řídících jedntek</t>
  </si>
  <si>
    <t>403535450</t>
  </si>
  <si>
    <t>4VD36</t>
  </si>
  <si>
    <t>řídící jednotka pro systém řízení osvětlení DALI</t>
  </si>
  <si>
    <t>-2121108962</t>
  </si>
  <si>
    <t>74362930R8</t>
  </si>
  <si>
    <t>Montáž ekvipotencionální svorkovnice</t>
  </si>
  <si>
    <t>67961756</t>
  </si>
  <si>
    <t>35442110R2</t>
  </si>
  <si>
    <t>uzemňovací ekvipotencionální svorkovnice</t>
  </si>
  <si>
    <t>401454897</t>
  </si>
  <si>
    <t>PK.1</t>
  </si>
  <si>
    <t>Montáž protipožárních prostupů kabelů, včetně štítku a revize</t>
  </si>
  <si>
    <t>1868694496</t>
  </si>
  <si>
    <t>VD31</t>
  </si>
  <si>
    <t>Protipožární prostupy kabely komplet, štítky, revize</t>
  </si>
  <si>
    <t>-724572092</t>
  </si>
  <si>
    <t>747</t>
  </si>
  <si>
    <t>Elektromontáže - kompletace rozvodů</t>
  </si>
  <si>
    <t>34536490</t>
  </si>
  <si>
    <t xml:space="preserve">kryt spínače jednopáčkový jednoduchý pro spínače řazení 1,2,6,7,1/0 </t>
  </si>
  <si>
    <t>-1302568074</t>
  </si>
  <si>
    <t>10+5</t>
  </si>
  <si>
    <t>345364901</t>
  </si>
  <si>
    <t>kryt spínače dělený</t>
  </si>
  <si>
    <t>-1020898309</t>
  </si>
  <si>
    <t>34536700</t>
  </si>
  <si>
    <t>rámeček pro spínače a zásuvky  jednonásobný</t>
  </si>
  <si>
    <t>-1886573058</t>
  </si>
  <si>
    <t>18+2</t>
  </si>
  <si>
    <t>34536705</t>
  </si>
  <si>
    <t>rámeček pro spínače a zásuvky 3901A-B20 dvojnásobný, vodorovný</t>
  </si>
  <si>
    <t>885668141</t>
  </si>
  <si>
    <t>3453671V</t>
  </si>
  <si>
    <t>rámeček pro spínače a zásuvky 3901A-B30 čtiřinásobný, vodorovný</t>
  </si>
  <si>
    <t>-1282031602</t>
  </si>
  <si>
    <t>741310121</t>
  </si>
  <si>
    <t>Montáž přepínač (polo)zapuštěný bezšroubové připojení 5-seriový</t>
  </si>
  <si>
    <t>1841665503</t>
  </si>
  <si>
    <t>345354040</t>
  </si>
  <si>
    <t>přístroj přepínače sériového 10A 3559-A05345 bezšroubový</t>
  </si>
  <si>
    <t>-630640987</t>
  </si>
  <si>
    <t>741310122</t>
  </si>
  <si>
    <t>Montáž přepínač (polo)zapuštěný bezšroubové připojení 6-střídavý</t>
  </si>
  <si>
    <t>-1419200232</t>
  </si>
  <si>
    <t>345354080</t>
  </si>
  <si>
    <t>přístroj přepínače střídavého 10A 3559-A06345 bezšroubový</t>
  </si>
  <si>
    <t>1999346578</t>
  </si>
  <si>
    <t>741310212</t>
  </si>
  <si>
    <t>Montáž ovladač (polo)zapuštěný šroubové připojení 1/0-tlačítkový zapínací</t>
  </si>
  <si>
    <t>416219986</t>
  </si>
  <si>
    <t>34535402</t>
  </si>
  <si>
    <t>přístroj spínače jednopólového 10A</t>
  </si>
  <si>
    <t>-1328747000</t>
  </si>
  <si>
    <t>34535435</t>
  </si>
  <si>
    <t>přístroj tlačítkového ovládače zapínacího 10A 3558-A91342</t>
  </si>
  <si>
    <t>992399409</t>
  </si>
  <si>
    <t>74131022v1</t>
  </si>
  <si>
    <t>Montáž stmívač (polo)zapuštěný šroubové připojení</t>
  </si>
  <si>
    <t>1891714806</t>
  </si>
  <si>
    <t>Montáž spínačů jedno nebo dvoupólových polozapuštěných nebo zapuštěných se zapojením vodičů šroubové připojení, pro prostředí normální spínačů, řazení 2-pro žaluzie</t>
  </si>
  <si>
    <t>3455512V1</t>
  </si>
  <si>
    <t>přístroj stmívač s otočným ovladačem, s krytem</t>
  </si>
  <si>
    <t>576478977</t>
  </si>
  <si>
    <t>741313003</t>
  </si>
  <si>
    <t>Montáž zásuvka (polo)zapuštěná bezšroubové připojení 2x(2P+PE) dvojnásobná</t>
  </si>
  <si>
    <t>1971896519</t>
  </si>
  <si>
    <t>34555120</t>
  </si>
  <si>
    <t>zásuvka 2násobná 16A 3553-01289 bílá</t>
  </si>
  <si>
    <t>334326048</t>
  </si>
  <si>
    <t>741313001</t>
  </si>
  <si>
    <t>Montáž zásuvka (polo)zapuštěná bezšroubové připojení 2P+PE se zapojením vodičů</t>
  </si>
  <si>
    <t>-1508205358</t>
  </si>
  <si>
    <t>Montáž zásuvek domovních se zapojením vodičů bezšroubové připojení polozapuštěných nebo zapuštěných 10/16 A, provedení 2P + PE</t>
  </si>
  <si>
    <t>64+17</t>
  </si>
  <si>
    <t>34555100</t>
  </si>
  <si>
    <t>zásuvka 1násobná 16A 3553-01289 bílá</t>
  </si>
  <si>
    <t>660877570</t>
  </si>
  <si>
    <t>3455510V1</t>
  </si>
  <si>
    <t>zásuvka 1násobná modul 45x45 16A bílá</t>
  </si>
  <si>
    <t>2075566696</t>
  </si>
  <si>
    <t>8*4*2</t>
  </si>
  <si>
    <t>741313082</t>
  </si>
  <si>
    <t>Montáž zásuvka chráněná v krabici šroubové připojení 2P+PE prostředí venkovní, mokré</t>
  </si>
  <si>
    <t>-1611280179</t>
  </si>
  <si>
    <t>Montáž zásuvek domovních se zapojením vodičů šroubové připojení venkovní nebo mokré, provedení 2P + PE</t>
  </si>
  <si>
    <t>34551485</t>
  </si>
  <si>
    <t>zásuvka krytá pro vlhké prostředí šedá 1x DIN.IP44</t>
  </si>
  <si>
    <t>1663826408</t>
  </si>
  <si>
    <t>zásuvka krytá pro vlhké prostředí 5518-3929 S šedá 1x DIN.IP44</t>
  </si>
  <si>
    <t>741320105</t>
  </si>
  <si>
    <t>Montáž jistič jednopólový nn do 25 A ve skříni</t>
  </si>
  <si>
    <t>-310073455</t>
  </si>
  <si>
    <t>35822111</t>
  </si>
  <si>
    <t>jistič 1pólový-charakteristika B 16A</t>
  </si>
  <si>
    <t>-1023101343</t>
  </si>
  <si>
    <t>16+22+2+3</t>
  </si>
  <si>
    <t>35822107</t>
  </si>
  <si>
    <t>jistič 1pólový-charakteristika B 6A</t>
  </si>
  <si>
    <t>250165873</t>
  </si>
  <si>
    <t>741320115</t>
  </si>
  <si>
    <t>Montáž jistič jednopólový nn do 63 A ve skříni</t>
  </si>
  <si>
    <t>-944227322</t>
  </si>
  <si>
    <t>Montáž jističů se zapojením vodičů jednopólových nn do 63 A ve skříni</t>
  </si>
  <si>
    <t>35822404</t>
  </si>
  <si>
    <t>jistič 3pólový-charakteristika B 63A</t>
  </si>
  <si>
    <t>1708815135</t>
  </si>
  <si>
    <t>jistič 3pólový-charakteristika B 32A</t>
  </si>
  <si>
    <t>3582240V2</t>
  </si>
  <si>
    <t>jistič 3pólový-charakteristika B 40A</t>
  </si>
  <si>
    <t>-936091239</t>
  </si>
  <si>
    <t>jistič 3pólový-charakteristika B 20A</t>
  </si>
  <si>
    <t>741330001</t>
  </si>
  <si>
    <t>Montáž stykač stejnosměrný vestavný jednopólový do 40 A</t>
  </si>
  <si>
    <t>-1799450583</t>
  </si>
  <si>
    <t>Montáž stykačů nn se zapojením vodičů stejnosměrných vestavných jednopólových do 40 A</t>
  </si>
  <si>
    <t>3582211v2</t>
  </si>
  <si>
    <t>Stykač 230/20-20</t>
  </si>
  <si>
    <t>1900972647</t>
  </si>
  <si>
    <t>741321003</t>
  </si>
  <si>
    <t>Montáž proudových chráničů dvoupólových nn do 25 A ve skříni</t>
  </si>
  <si>
    <t>-1998918375</t>
  </si>
  <si>
    <t>3588920VV</t>
  </si>
  <si>
    <t>Proudový chránič s nadproudovou ochranou  OLI 10/2/003 typ A</t>
  </si>
  <si>
    <t>-609849527</t>
  </si>
  <si>
    <t>2+4</t>
  </si>
  <si>
    <t>741321043</t>
  </si>
  <si>
    <t>Montáž proudových chráničů čtyřpólových nn do 63 A ve skříni</t>
  </si>
  <si>
    <t>-1556611082</t>
  </si>
  <si>
    <t>3588921VV</t>
  </si>
  <si>
    <t>chránič proudový 4pólový LNF 40/4/003 typ A</t>
  </si>
  <si>
    <t>-2016139424</t>
  </si>
  <si>
    <t>2+2</t>
  </si>
  <si>
    <t>7413130V1</t>
  </si>
  <si>
    <t>Montáž elektrického pojezdu včetně zapojení</t>
  </si>
  <si>
    <t>932848420</t>
  </si>
  <si>
    <t>3455510v2</t>
  </si>
  <si>
    <t>elektrický pojezd d=2000mm, kotvední, pohonu, ovládání</t>
  </si>
  <si>
    <t>-976292720</t>
  </si>
  <si>
    <t xml:space="preserve">elektrický pohon s tíchím chodem hlučnost 42dB, plinulím rozjezdem, včetně napájecího transformátoru,
kolejnice AUL, délky 2000mm včetně kotvících prvků
příslušenství k ovládání ( relátka, případě dálkový ovaldač, atd.)
Nosnost 40kg/m
</t>
  </si>
  <si>
    <t>7471122V1</t>
  </si>
  <si>
    <t>Montáž transformátoru do instalační krabičky</t>
  </si>
  <si>
    <t>2042350873</t>
  </si>
  <si>
    <t>345357990V3</t>
  </si>
  <si>
    <t>Transformátor  FLM 1000</t>
  </si>
  <si>
    <t>16015560</t>
  </si>
  <si>
    <t>7471122V2</t>
  </si>
  <si>
    <t>Montáž signalizačního tlačítka</t>
  </si>
  <si>
    <t>1569841137</t>
  </si>
  <si>
    <t>345357990V4</t>
  </si>
  <si>
    <t>Signální tlačítko FAP 2001</t>
  </si>
  <si>
    <t>2030544836</t>
  </si>
  <si>
    <t>345357990V5</t>
  </si>
  <si>
    <t>Signální tlačítko tahové FAP 3002</t>
  </si>
  <si>
    <t>-1352826803</t>
  </si>
  <si>
    <t>7471122V4</t>
  </si>
  <si>
    <t>Montáž kontrolního modulu</t>
  </si>
  <si>
    <t>-1358568626</t>
  </si>
  <si>
    <t>345357990V7</t>
  </si>
  <si>
    <t>Kontrolní modul FEH 1001</t>
  </si>
  <si>
    <t>1363558712</t>
  </si>
  <si>
    <t>7471122V6</t>
  </si>
  <si>
    <t>Montáž signalizace</t>
  </si>
  <si>
    <t>-50042183</t>
  </si>
  <si>
    <t>345357990V9</t>
  </si>
  <si>
    <t>Optická (červená) a akustická signalizace</t>
  </si>
  <si>
    <t>838699910</t>
  </si>
  <si>
    <t>Práce a dodávky M</t>
  </si>
  <si>
    <t>014</t>
  </si>
  <si>
    <t>Prohlídka stávajících rozvodů</t>
  </si>
  <si>
    <t>-1230023965</t>
  </si>
  <si>
    <t>0155</t>
  </si>
  <si>
    <t>Úpravy stávající elektroinstalace, demontáže a zpětné montáže</t>
  </si>
  <si>
    <t>1082525471</t>
  </si>
  <si>
    <t>016</t>
  </si>
  <si>
    <t>Zednické práce, frézování drážek, prostupy, zapravení, začistění drážek a prostupů apod.</t>
  </si>
  <si>
    <t>-1845949661</t>
  </si>
  <si>
    <t>018.1</t>
  </si>
  <si>
    <t>Drobný materiál k zapravení, začistění drážek, prostupů apod.</t>
  </si>
  <si>
    <t>-1695244126</t>
  </si>
  <si>
    <t>74814510R2</t>
  </si>
  <si>
    <t>Demontáž stávajícího systému osvětlení</t>
  </si>
  <si>
    <t>1617637709</t>
  </si>
  <si>
    <t>cca 30 ks</t>
  </si>
  <si>
    <t>VD30</t>
  </si>
  <si>
    <t>Demontáž a ekologická likvidace stávajících elektrozařízení</t>
  </si>
  <si>
    <t>-1088510581</t>
  </si>
  <si>
    <t>748992300</t>
  </si>
  <si>
    <t>Měření intenzity osvětlení</t>
  </si>
  <si>
    <t>1527899850</t>
  </si>
  <si>
    <t>PR3</t>
  </si>
  <si>
    <t>Ostatní drobný el. montážní materiál</t>
  </si>
  <si>
    <t>1745452360</t>
  </si>
  <si>
    <t>wago svorky, vázací pásky, upevonovací materál, izolační pásky, atd.</t>
  </si>
  <si>
    <t>VL7</t>
  </si>
  <si>
    <t>Práce ve stávajícím rozvaděči</t>
  </si>
  <si>
    <t>1180317762</t>
  </si>
  <si>
    <t>VD31.1</t>
  </si>
  <si>
    <t xml:space="preserve">Demontáž el. rozvaděčů </t>
  </si>
  <si>
    <t>-330886646</t>
  </si>
  <si>
    <t>- Demontáž DT1, RMS
- zapojení stávajícícíh okruhů do RMS 
- demontáž kabelové trasy (úprava pozicie kabelové trasy)</t>
  </si>
  <si>
    <t>01E - Zařízení slaboproudé elektrotechniky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</si>
  <si>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Stavba doloží množství odpadu uloženého na skládce platným vážnými lístky - Tato část soupisu prací vychází dle vyhlášky 169/2016 Sb. z následujících grafických a textových částí projektové dokumentace:  1.4E.01 TECHNICKÁ ZPRÁVA – SLP 1.4E.02 PŮDORYS 1.NP – SLP</t>
  </si>
  <si>
    <t xml:space="preserve">    742 - Elektroinstalace - slaboproud</t>
  </si>
  <si>
    <t xml:space="preserve">    743 - Elektromontáže - hrubá montáž</t>
  </si>
  <si>
    <t xml:space="preserve">    743V - SKS </t>
  </si>
  <si>
    <t xml:space="preserve">    747 - Audio/video</t>
  </si>
  <si>
    <t xml:space="preserve">    21-M - Elektromontáže</t>
  </si>
  <si>
    <t>741110062</t>
  </si>
  <si>
    <t>Montáž trubka plastová ohebná D přes 23 do 35 mm uložená pod omítku</t>
  </si>
  <si>
    <t>-839817655</t>
  </si>
  <si>
    <t>34571073</t>
  </si>
  <si>
    <t>-890944137</t>
  </si>
  <si>
    <t>20+20+15</t>
  </si>
  <si>
    <t>Montáž krabice přístrojová kruhová/ čtyřhranná</t>
  </si>
  <si>
    <t>-800708456</t>
  </si>
  <si>
    <t>34571512</t>
  </si>
  <si>
    <t>krabice přístrojová instalační 500 V, 71x71x42mm</t>
  </si>
  <si>
    <t>-498583303</t>
  </si>
  <si>
    <t>34571523</t>
  </si>
  <si>
    <t>krabice přístrojová odbočná s víčkem z PH, D 103 mm x 50 mm</t>
  </si>
  <si>
    <t>-296038349</t>
  </si>
  <si>
    <t>741112063</t>
  </si>
  <si>
    <t>Montáž krabice přístrojová zapuštěná plastová čtyřhranná</t>
  </si>
  <si>
    <t>-1456812170</t>
  </si>
  <si>
    <t>krabice přístrojová odbočná s víčkem z PH, 132x132 mm, hloubka 72 mm</t>
  </si>
  <si>
    <t>-696997987</t>
  </si>
  <si>
    <t>741810001</t>
  </si>
  <si>
    <t>Celková prohlídka elektrického rozvodu a zařízení do 100 000,- Kč</t>
  </si>
  <si>
    <t>-1968651356</t>
  </si>
  <si>
    <t>216833203</t>
  </si>
  <si>
    <t>1111581367</t>
  </si>
  <si>
    <t>742</t>
  </si>
  <si>
    <t>Elektroinstalace - slaboproud</t>
  </si>
  <si>
    <t>742121001</t>
  </si>
  <si>
    <t>Montáž kabelů sdělovacích pro vnitřní rozvody do 15 žil</t>
  </si>
  <si>
    <t>1496287464</t>
  </si>
  <si>
    <t>Montáž kabelů sdělovacích pro vnitřní rozvody počtu žil do 15</t>
  </si>
  <si>
    <t>90+130+80+75</t>
  </si>
  <si>
    <t>34126011</t>
  </si>
  <si>
    <t>kabel sdělovací Cu UTP cat. 6a LSZH, B2ca s1 d1</t>
  </si>
  <si>
    <t>1987007061</t>
  </si>
  <si>
    <t>30+30+30</t>
  </si>
  <si>
    <t>34126012</t>
  </si>
  <si>
    <t>kabel sdělovací Cu UTP cat. 6 LSZH, B2ca s1 d1</t>
  </si>
  <si>
    <t>1210321359</t>
  </si>
  <si>
    <t>20+20+30+30+30</t>
  </si>
  <si>
    <t>3412601V2</t>
  </si>
  <si>
    <t>kabel audio Cu 2x1,5mm, B2ca s1 d1</t>
  </si>
  <si>
    <t>1842581470</t>
  </si>
  <si>
    <t>20+20+15+10+15</t>
  </si>
  <si>
    <t>3412601V3</t>
  </si>
  <si>
    <t>propojovací kabel HDMI  s konektory, HD 4K×2K@60hz, integrovaný zesilovač</t>
  </si>
  <si>
    <t>1128639438</t>
  </si>
  <si>
    <t xml:space="preserve">pozlacené koektroy
podpora 4Kx2K
</t>
  </si>
  <si>
    <t>30+20+25</t>
  </si>
  <si>
    <t>742430001</t>
  </si>
  <si>
    <t>Montáž držáku na projektor s uchycením na strop nebo na stěnu</t>
  </si>
  <si>
    <t>-608171577</t>
  </si>
  <si>
    <t>Montáž audiovizuální techniky projektoru včetně držáku a uchycením na strop nebo na stěnu
Projektro bude použit stávající</t>
  </si>
  <si>
    <t>743</t>
  </si>
  <si>
    <t>Elektromontáže - hrubá montáž</t>
  </si>
  <si>
    <t>74355212R</t>
  </si>
  <si>
    <t>Montáž kabelového žlabu, šířky do 250 mm bez víka</t>
  </si>
  <si>
    <t>-131966082</t>
  </si>
  <si>
    <t>34575494R9</t>
  </si>
  <si>
    <t>žlab drátěný kabelový 2m/ks 50x50 komplet včetně spojovacích a kotvících prvků</t>
  </si>
  <si>
    <t>-1815870025</t>
  </si>
  <si>
    <t>10+10+15</t>
  </si>
  <si>
    <t>743V</t>
  </si>
  <si>
    <t xml:space="preserve">SKS </t>
  </si>
  <si>
    <t>743612111V</t>
  </si>
  <si>
    <t>Montáž - datová/ tel.  zásuvka</t>
  </si>
  <si>
    <t>-578347419</t>
  </si>
  <si>
    <t>VD3745124V</t>
  </si>
  <si>
    <t>Datová zásuvka RJ45 - cat.6a</t>
  </si>
  <si>
    <t>-963696626</t>
  </si>
  <si>
    <t>VD3745124V3</t>
  </si>
  <si>
    <t>Datová zásuvka 2RJ45 - cat.6</t>
  </si>
  <si>
    <t>-1783479926</t>
  </si>
  <si>
    <t>VD3745124V4</t>
  </si>
  <si>
    <t>Datová zásuvka RJ45 - cat.6</t>
  </si>
  <si>
    <t>-1563159490</t>
  </si>
  <si>
    <t>791115821</t>
  </si>
  <si>
    <t>-1416151304</t>
  </si>
  <si>
    <t>793752111V42</t>
  </si>
  <si>
    <t>Montáž nástěného datvého rozvaděče</t>
  </si>
  <si>
    <t>-1555867527</t>
  </si>
  <si>
    <t>VD3745142V42</t>
  </si>
  <si>
    <t>Nástěný datový rozvaděč 19" 16U 600x600, uzmikatelná dvířka, venitlační jednotka</t>
  </si>
  <si>
    <t>-878627709</t>
  </si>
  <si>
    <t>799752211V</t>
  </si>
  <si>
    <t>Montáž - patch panelu do racku</t>
  </si>
  <si>
    <t>-1508902055</t>
  </si>
  <si>
    <t>VD3778142V</t>
  </si>
  <si>
    <t>Patch panel 24 portů, cat. 6</t>
  </si>
  <si>
    <t>1669138416</t>
  </si>
  <si>
    <t>799752212V</t>
  </si>
  <si>
    <t>Montáž zařízení do datového rozvaděče</t>
  </si>
  <si>
    <t>599503055</t>
  </si>
  <si>
    <t>VD3778143V</t>
  </si>
  <si>
    <t>HDMI splitr 1x vstup 4x výstpu, 4Kx2K</t>
  </si>
  <si>
    <t>1373919484</t>
  </si>
  <si>
    <t xml:space="preserve">- HDMI splitter 1-4 porty, kovové pouzdro, 4K, FULL HD, 3D. Jedná se o splitter obsahující jeden HDMI vstup a čtyři výstupy do koncových zařízení.
- HDMI verze 1.4a, kompatibilní s rozlišením 480i, 480p, 720i, 720p, 1080i a 1080p, 4K a módy VGA, SVGA, XGA, UXGA. </t>
  </si>
  <si>
    <t>799752292V</t>
  </si>
  <si>
    <t>Aplikace montážního příslušenství</t>
  </si>
  <si>
    <t>-2130746335</t>
  </si>
  <si>
    <t>VD3778542V</t>
  </si>
  <si>
    <t>Montážní příslušenství racku</t>
  </si>
  <si>
    <t>-198763702</t>
  </si>
  <si>
    <t>montážní materiál, popisky, svorky,l išty, šroubky atd.</t>
  </si>
  <si>
    <t>799753296V</t>
  </si>
  <si>
    <t>Montáž vyvazovacího panelu</t>
  </si>
  <si>
    <t>-1613350331</t>
  </si>
  <si>
    <t>VD37785410V</t>
  </si>
  <si>
    <t>vyvazovací panel  19" - 1U</t>
  </si>
  <si>
    <t>639330280</t>
  </si>
  <si>
    <t>799753297V</t>
  </si>
  <si>
    <t>Montáž police do racku</t>
  </si>
  <si>
    <t>-418956493</t>
  </si>
  <si>
    <t>VD37785411V</t>
  </si>
  <si>
    <t>police do racku 19" - 1U,</t>
  </si>
  <si>
    <t>-1049562015</t>
  </si>
  <si>
    <t>799753299V</t>
  </si>
  <si>
    <t>Montáž rozvodného panelu</t>
  </si>
  <si>
    <t>-1678764280</t>
  </si>
  <si>
    <t>VD37785412V</t>
  </si>
  <si>
    <t>rozvodný panel 19" 1U 8x 230V</t>
  </si>
  <si>
    <t>921759752</t>
  </si>
  <si>
    <t>825622V</t>
  </si>
  <si>
    <t>Montáž konektor RJ45 včetně proměření</t>
  </si>
  <si>
    <t>1797066471</t>
  </si>
  <si>
    <t>345123679VD</t>
  </si>
  <si>
    <t>konektor RJ45 včetně proměření</t>
  </si>
  <si>
    <t>1174766485</t>
  </si>
  <si>
    <t>8*2</t>
  </si>
  <si>
    <t>Audio/video</t>
  </si>
  <si>
    <t>742410061</t>
  </si>
  <si>
    <t>Montáž reproduktoru podhledového bez krytu rozhlasu</t>
  </si>
  <si>
    <t>-2125906695</t>
  </si>
  <si>
    <t>Montáž rozhlasu reproduktoru podhledového bez krytu</t>
  </si>
  <si>
    <t>VD3778541V9</t>
  </si>
  <si>
    <t>Pohledový reprroduktor s transformátorem, plastový, hifi, 25W/100V 90dB, 40-20000 Hz, d 280mm</t>
  </si>
  <si>
    <t>379553777</t>
  </si>
  <si>
    <t>Detailní popis
basový reproduktor 8“
výškový reproduktor 1“ kalotový
směrování výšk. reproduktoru ano
výhybka 2 pásmová, 12 dB / oct.
materiál membrány kevlar
výkon rms / max. bez transf. 60 / 100 W
výkon rms s transf. 25 W / 100 V
impedance bez tr. / s tr. 8 / 400 Ω
materiál koše bílý ABS plast
ekvivalentní citlivost 90 dB / 1W, 1m
frekvenční rozsah 40 – 20 000 Hz
pracovní teplota –25 – +70 °C
způsob uchycení 4 zatahovací klapky
stupeň krytí IP 30
rozměry Ø 280 × 90 mm
rozměry montážního otvoru Ø 245 mm
max. tloušťka stropu 35 mm
hmotnost 2,6 kg (verze bez transformátoru)
instalace do stropů, stěn, sádrokartonu</t>
  </si>
  <si>
    <t>742430031</t>
  </si>
  <si>
    <t>Montáž kabelu HDMI se zakončením v zásuvce nebo krabici</t>
  </si>
  <si>
    <t>-1087087634</t>
  </si>
  <si>
    <t>Montáž audiovizuální techniky kabelu HDMI protažením a se zakončením v zásuvce nebo krabici</t>
  </si>
  <si>
    <t>VD3745124V5</t>
  </si>
  <si>
    <t>Zásuvka komunikační HDMI</t>
  </si>
  <si>
    <t>1795027478</t>
  </si>
  <si>
    <t>742430021</t>
  </si>
  <si>
    <t>Montáž dvouzásuvky pro reproduktory</t>
  </si>
  <si>
    <t>1752520866</t>
  </si>
  <si>
    <t>Montáž audiovizuální techniky dvouzásuvky pro reproduktory</t>
  </si>
  <si>
    <t>VD3745124V6</t>
  </si>
  <si>
    <t>Zásuvka komunikační repro</t>
  </si>
  <si>
    <t>266169088</t>
  </si>
  <si>
    <t>21-M</t>
  </si>
  <si>
    <t>Elektromontáže</t>
  </si>
  <si>
    <t>01556</t>
  </si>
  <si>
    <t>Demontáž stávající slabpoproudé elektroinstalace, včetně ekologické likvidace materiálu</t>
  </si>
  <si>
    <t>-728059161</t>
  </si>
  <si>
    <t>998742101</t>
  </si>
  <si>
    <t>Přesun hmot tonážní pro slaboproud v objektech v do 6 m</t>
  </si>
  <si>
    <t>-643326838</t>
  </si>
  <si>
    <t>Přesun hmot pro slaboproud stanovený z hmotnosti přesunovaného materiálu vodorovná dopravní vzdálenost do 50 m v objektech výšky do 6 m</t>
  </si>
  <si>
    <t>Zednické práce, frézování drážek, prostupy, zapravení a začistění drážek a prostupů apod.</t>
  </si>
  <si>
    <t>699058467</t>
  </si>
  <si>
    <t>018</t>
  </si>
  <si>
    <t>Drobný materiál el. materál pro uchycení kab. tras</t>
  </si>
  <si>
    <t>-1581160619</t>
  </si>
  <si>
    <t>objímky,příchytky, kabelové držáky atd.</t>
  </si>
  <si>
    <t>Drobný materiál k zapravení a začistění drážek, prostupů apod.</t>
  </si>
  <si>
    <t>1586452497</t>
  </si>
  <si>
    <t>01R821.1</t>
  </si>
  <si>
    <t xml:space="preserve">Certifikované měření portů strukturované kabeláže, včetně tisku protokolu </t>
  </si>
  <si>
    <t>1527809596</t>
  </si>
  <si>
    <t>Měření všech portů strukturované kabeláže, včetně vystavení protokolů.
Měření jednotlivích portů musí byt vytištěno přímo z certivikovaného měříchho přístroj.</t>
  </si>
  <si>
    <t>SO-02 - Bezbariérový výtah</t>
  </si>
  <si>
    <t>02_00 - Bourací práce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</si>
  <si>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Stavba doloží množství odpadu uloženého na skládce platným vážnými lístky - Tato část soupisu prací vychází dle vyhlášky 169/2016 Sb. z následujících grafických a textových částí projektové dokumentace:  2.1.01 TECHNICKÁ ZPRÁVA  2.1.02 PŮDORYS 1.NP + ŘEZ A-Á – BOURANÉ KONSTRUKCE 2.1.03 PŮDORYS 1.NP, 2.NP – BOURANÉ KONSTRUKCE</t>
  </si>
  <si>
    <t xml:space="preserve">    764 - Konstrukce klempířské</t>
  </si>
  <si>
    <t>113107342</t>
  </si>
  <si>
    <t>Odstranění podkladu živičného tl 100 mm strojně pl do 50 m2</t>
  </si>
  <si>
    <t>1865537560</t>
  </si>
  <si>
    <t>Odstranění podkladů nebo krytů strojně plochy jednotlivě do 50 m2 s přemístěním hmot na skládku na vzdálenost do 3 m nebo s naložením na dopravní prostředek živičných, o tl. vrstvy přes 50 do 100 mm</t>
  </si>
  <si>
    <t>12,5*1,85</t>
  </si>
  <si>
    <t>7,5*3,57</t>
  </si>
  <si>
    <t>113107322</t>
  </si>
  <si>
    <t>Odstranění podkladu z kameniva drceného tl 200 mm strojně pl do 50 m2</t>
  </si>
  <si>
    <t>1991416280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</si>
  <si>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</si>
  <si>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113202111</t>
  </si>
  <si>
    <t>Vytrhání obrub krajníků obrubníků stojatých</t>
  </si>
  <si>
    <t>1379462812</t>
  </si>
  <si>
    <t>Vytrhání obrub  s vybouráním lože, s přemístěním hmot na skládku na vzdálenost do 3 m nebo s naložením na dopravní prostředek z krajníků nebo obrubníků stojatých</t>
  </si>
  <si>
    <t>5,4+6</t>
  </si>
  <si>
    <t>-328702959</t>
  </si>
  <si>
    <t>1np</t>
  </si>
  <si>
    <t>2,5*2</t>
  </si>
  <si>
    <t>3np</t>
  </si>
  <si>
    <t>919735112</t>
  </si>
  <si>
    <t>Řezání stávajícího živičného krytu hl do 100 mm</t>
  </si>
  <si>
    <t>958590961</t>
  </si>
  <si>
    <t>Řezání stávajícího živičného krytu nebo podkladu  hloubky přes 50 do 100 mm</t>
  </si>
  <si>
    <t>941112112</t>
  </si>
  <si>
    <t>Montáž lešení řadového trubkového lehkého bez podlah zatížení do 200 kg/m2 š do 0,9 m v do 25 m</t>
  </si>
  <si>
    <t>1202900116</t>
  </si>
  <si>
    <t>Montáž lešení řadového trubkového lehkého pracovního bez podlah  s provozním zatížením tř. 3 do 200 kg/m2 šířky tř. W06 přes 0,6 do 0,9 m, výšky přes 10 do 25 m</t>
  </si>
  <si>
    <t>6*15</t>
  </si>
  <si>
    <t>941112212A</t>
  </si>
  <si>
    <t>Příplatek k lešení řadovému trubkovému lehkému bez podlah š 0,9 m v 25m - pronájem</t>
  </si>
  <si>
    <t>-431816973</t>
  </si>
  <si>
    <t>-1904810252</t>
  </si>
  <si>
    <t>2*1,5</t>
  </si>
  <si>
    <t>2np</t>
  </si>
  <si>
    <t>962032231</t>
  </si>
  <si>
    <t>Bourání zdiva z cihel pálených nebo vápenopískových na MV nebo MVC přes 1 m3</t>
  </si>
  <si>
    <t>-58014584</t>
  </si>
  <si>
    <t>Bourání zdiva nadzákladového z cihel nebo tvárnic  z cihel pálených nebo vápenopískových, na maltu vápennou nebo vápenocementovou, objemu přes 1 m3</t>
  </si>
  <si>
    <t>1,15*0,8*1,25</t>
  </si>
  <si>
    <t>1,15*0,19*0,19/2</t>
  </si>
  <si>
    <t>1,15*0,8*1,2</t>
  </si>
  <si>
    <t>299042258</t>
  </si>
  <si>
    <t>(1,1+4,2*2)*0,3</t>
  </si>
  <si>
    <t>(1,2+2,05*2)*0,3</t>
  </si>
  <si>
    <t>968062356</t>
  </si>
  <si>
    <t>Vybourání dřevěných rámů oken dvojitých včetně křídel pl do 4 m2</t>
  </si>
  <si>
    <t>-574552145</t>
  </si>
  <si>
    <t>Vybourání dřevěných rámů oken s křídly, dveřních zárubní, vrat, stěn, ostění nebo obkladů  rámů oken s křídly dvojitých, plochy do 4 m2</t>
  </si>
  <si>
    <t>1,2*2,04</t>
  </si>
  <si>
    <t>Vybourání dřevěných dveřních zárubní pl přes 2 m2</t>
  </si>
  <si>
    <t>724313568</t>
  </si>
  <si>
    <t>1,1*4,2</t>
  </si>
  <si>
    <t>968062991</t>
  </si>
  <si>
    <t>Vybourání vnitřních deštění výkladů, ostění a obkladů stěn</t>
  </si>
  <si>
    <t>-1528531352</t>
  </si>
  <si>
    <t>Vybourání dřevěných rámů oken s křídly, dveřních zárubní, vrat, stěn, ostění nebo obkladů  vnitřních deštění výkladů, ostění a obkladů stěn jakékoliv plochy</t>
  </si>
  <si>
    <t>(1,2+2,04*2)*0,2</t>
  </si>
  <si>
    <t>973031325</t>
  </si>
  <si>
    <t>Vysekání kapes ve zdivu cihelném na MV nebo MVC pl do 0,10 m2 hl do 300 mm</t>
  </si>
  <si>
    <t>485165897</t>
  </si>
  <si>
    <t>Vysekání výklenků nebo kapes ve zdivu z cihel  na maltu vápennou nebo vápenocementovou kapes, plochy do 0,10 m2, hl. do 300 mm</t>
  </si>
  <si>
    <t>uložení I-nosičů</t>
  </si>
  <si>
    <t>973031335</t>
  </si>
  <si>
    <t>Vysekání kapes ve zdivu cihelném na MV nebo MVC pl do 0,16 m2 hl do 300 mm</t>
  </si>
  <si>
    <t>-197483649</t>
  </si>
  <si>
    <t>Vysekání výklenků nebo kapes ve zdivu z cihel  na maltu vápennou nebo vápenocementovou kapes, plochy do 0,16 m2, hl. do 300 mm</t>
  </si>
  <si>
    <t xml:space="preserve">3np </t>
  </si>
  <si>
    <t>997013154</t>
  </si>
  <si>
    <t>Vnitrostaveništní doprava suti a vybouraných hmot pro budovy v do 15 m s omezením mechanizace</t>
  </si>
  <si>
    <t>1179432365</t>
  </si>
  <si>
    <t>Vnitrostaveništní doprava suti a vybouraných hmot  vodorovně do 50 m svisle s omezením mechanizace pro budovy a haly výšky přes 12 do 15 m</t>
  </si>
  <si>
    <t>-1197793041</t>
  </si>
  <si>
    <t>-1950877577</t>
  </si>
  <si>
    <t>33,497*29</t>
  </si>
  <si>
    <t xml:space="preserve">Poplatek za uložení na skládce (skládkovné) stavebního odpadu  </t>
  </si>
  <si>
    <t>553315036</t>
  </si>
  <si>
    <t>33,497</t>
  </si>
  <si>
    <t>-1,005</t>
  </si>
  <si>
    <t>-10,995</t>
  </si>
  <si>
    <t>-14,494</t>
  </si>
  <si>
    <t>-0,574</t>
  </si>
  <si>
    <t xml:space="preserve">Poplatek za uložení na skládce (skládkovné) stavebního odpadu směsného  </t>
  </si>
  <si>
    <t>-1262727744</t>
  </si>
  <si>
    <t>Poplatek za uložení stavebního odpadu na skládce (skládkovné) směsného stavebního a demoličního</t>
  </si>
  <si>
    <t>3%</t>
  </si>
  <si>
    <t>33,497*0,03</t>
  </si>
  <si>
    <t>997013645</t>
  </si>
  <si>
    <t xml:space="preserve">Poplatek za uložení na skládce (skládkovné) odpadu asfaltového bez dehtu  </t>
  </si>
  <si>
    <t>820658558</t>
  </si>
  <si>
    <t xml:space="preserve">Poplatek za uložení stavebního odpadu na skládce (skládkovné) asfaltového bez obsahu dehtu </t>
  </si>
  <si>
    <t>043194000</t>
  </si>
  <si>
    <t>Ostatní zkoušky - zkouška výluhu asfaltu</t>
  </si>
  <si>
    <t>…</t>
  </si>
  <si>
    <t>1024</t>
  </si>
  <si>
    <t>860370582</t>
  </si>
  <si>
    <t>Ostatní zkoušky</t>
  </si>
  <si>
    <t>997013655</t>
  </si>
  <si>
    <t xml:space="preserve">Poplatek za uložení na skládce (skládkovné) zeminy a kamení  </t>
  </si>
  <si>
    <t>-1711671697</t>
  </si>
  <si>
    <t xml:space="preserve">Poplatek za uložení na skládce (skládkovné) stavebního odpadu ze skla  </t>
  </si>
  <si>
    <t>1265040510</t>
  </si>
  <si>
    <t>0,264</t>
  </si>
  <si>
    <t>0,310</t>
  </si>
  <si>
    <t>998018003</t>
  </si>
  <si>
    <t>Přesun hmot ruční pro budovy v do 24 m</t>
  </si>
  <si>
    <t>243946322</t>
  </si>
  <si>
    <t>Přesun hmot pro budovy občanské výstavby, bydlení, výrobu a služby  ruční - bez užití mechanizace vodorovná dopravní vzdálenost do 100 m pro budovy s jakoukoliv nosnou konstrukcí výšky přes 12 do 24 m</t>
  </si>
  <si>
    <t>764</t>
  </si>
  <si>
    <t>Konstrukce klempířské</t>
  </si>
  <si>
    <t>764002851</t>
  </si>
  <si>
    <t>Demontáž oplechování parapetů do suti</t>
  </si>
  <si>
    <t>-425156733</t>
  </si>
  <si>
    <t>Demontáž klempířských konstrukcí oplechování parapetů do suti</t>
  </si>
  <si>
    <t>1,25</t>
  </si>
  <si>
    <t>766441821</t>
  </si>
  <si>
    <t>Demontáž parapetních desek dřevěných nebo plastových šířky do 30 cm délky přes 1,0 m</t>
  </si>
  <si>
    <t>-1205411269</t>
  </si>
  <si>
    <t>Demontáž parapetních desek dřevěných nebo plastových šířky do 300 mm délky přes 1 m</t>
  </si>
  <si>
    <t>02_01 - Architektonicko - stavební řešení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</si>
  <si>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Stavba doloží množství odpadu uloženého na skládce platným vážnými lístky - Tato část soupisu prací vychází dle vyhlášky 169/2016 Sb. z následujících grafických a textových částí projektové dokumentace:  2.1.01 TECHNICKÁ ZPRÁVA  2.1.04 PŮDORYS 1.NP + ŘEZ A-Á – NAVRHOVANÉ KONSTRUKCE 2.1.05 PŮDORYS 1.NP, 2.NP – NAVRHOVANÉ KONSTRUKCE</t>
  </si>
  <si>
    <t xml:space="preserve">    5 - Komunikace pozemní</t>
  </si>
  <si>
    <t xml:space="preserve">    33-M - Montáže dopr.zaříz.,sklad. zař. a váh</t>
  </si>
  <si>
    <t>131251100</t>
  </si>
  <si>
    <t>Hloubení jam nezapažených v hornině třídy těžitelnosti I, skupiny 3 objem do 20 m3 strojně</t>
  </si>
  <si>
    <t>812140121</t>
  </si>
  <si>
    <t>Hloubení nezapažených jam a zářezů strojně s urovnáním dna do předepsaného profilu a spádu v hornině třídy těžitelnosti I skupiny 3 do 20 m3</t>
  </si>
  <si>
    <t>výtah</t>
  </si>
  <si>
    <t>4,04*3,45*1,7</t>
  </si>
  <si>
    <t>zpevněné plochy (plocha viz bourání 49,9m2)</t>
  </si>
  <si>
    <t>49,9*(0,46-0,3)</t>
  </si>
  <si>
    <t>-2,48*2,43*(0,46-0,3)</t>
  </si>
  <si>
    <t>131251102</t>
  </si>
  <si>
    <t>Hloubení jam nezapažených v hornině třídy těžitelnosti I, skupiny 3 objem do 50 m3 strojně</t>
  </si>
  <si>
    <t>6206063</t>
  </si>
  <si>
    <t>Hloubení nezapažených jam a zářezů strojně s urovnáním dna do předepsaného profilu a spádu v hornině třídy těžitelnosti I skupiny 3 přes 20 do 50 m3</t>
  </si>
  <si>
    <t>132212111</t>
  </si>
  <si>
    <t>Hloubení rýh š do 800 mm v soudržných horninách třídy těžitelnosti I, skupiny 3 ručně</t>
  </si>
  <si>
    <t>709319449</t>
  </si>
  <si>
    <t>Hloubení rýh šířky do 800 mm ručně zapažených i nezapažených, s urovnáním dna do předepsaného profilu a spádu v hornině třídy těžitelnosti I skupiny 3 soudržných</t>
  </si>
  <si>
    <t>(2,43+1,48+2,43)*0,5*1,2</t>
  </si>
  <si>
    <t>2,48*0,55*1,2</t>
  </si>
  <si>
    <t>-1199594613</t>
  </si>
  <si>
    <t>30,715</t>
  </si>
  <si>
    <t>5,441</t>
  </si>
  <si>
    <t>-12,818</t>
  </si>
  <si>
    <t>815751344</t>
  </si>
  <si>
    <t>23,338*20</t>
  </si>
  <si>
    <t>1883984111</t>
  </si>
  <si>
    <t>23,338*2,1</t>
  </si>
  <si>
    <t>175111201</t>
  </si>
  <si>
    <t>Obsypání objektu původním terénem sypaninou bez prohození, uloženou do 3 m ručně</t>
  </si>
  <si>
    <t>18175324</t>
  </si>
  <si>
    <t>Obsypání objektů původním terénem ručně sypaninou z vhodných hornin třídy těžitelnosti I a II, skupiny 1 až 4 nebo materiálem uloženým ve vzdálenosti do 3 m od vnějšího kraje objektu pro jakoukoliv míru zhutnění bez prohození sypaniny</t>
  </si>
  <si>
    <t>-2,58*2,48*1,7</t>
  </si>
  <si>
    <t>181951112</t>
  </si>
  <si>
    <t>Úprava pláně v hornině třídy těžitelnosti I, skupiny 1 až 3 se zhutněním</t>
  </si>
  <si>
    <t>-251517281</t>
  </si>
  <si>
    <t>Úprava pláně vyrovnáním výškových rozdílů strojně v hornině třídy těžitelnosti I, skupiny 1 až 3 se zhutněním</t>
  </si>
  <si>
    <t xml:space="preserve">viz bourání </t>
  </si>
  <si>
    <t>49,9</t>
  </si>
  <si>
    <t>271532212</t>
  </si>
  <si>
    <t>Podsyp pod základové konstrukce se zhutněním z hrubého kameniva frakce 0 až 32 mm</t>
  </si>
  <si>
    <t>259134308</t>
  </si>
  <si>
    <t>Podsyp pod základové konstrukce se zhutněním a urovnáním povrchu z kameniva hrubého, frakce 0 - 32 mm</t>
  </si>
  <si>
    <t>1,48*1,38*0,15</t>
  </si>
  <si>
    <t>273321511</t>
  </si>
  <si>
    <t>Základové desky ze ŽB bez zvýšených nároků na prostředí tř. C 25/30</t>
  </si>
  <si>
    <t>-1126831908</t>
  </si>
  <si>
    <t>Základy z betonu železového (bez výztuže) desky z betonu bez zvláštních nároků na prostředí tř. C 25/30</t>
  </si>
  <si>
    <t>2,48*2,43*0,1</t>
  </si>
  <si>
    <t>2,48*2,43*0,3</t>
  </si>
  <si>
    <t>273351121</t>
  </si>
  <si>
    <t>Zřízení bednění základových desek</t>
  </si>
  <si>
    <t>-1710668013</t>
  </si>
  <si>
    <t>Bednění základů desek zřízení</t>
  </si>
  <si>
    <t>(2,48+2,43*2)*0,1</t>
  </si>
  <si>
    <t>(2,48+2,43*2)*0,3</t>
  </si>
  <si>
    <t>273351122</t>
  </si>
  <si>
    <t>Odstranění bednění základových desek</t>
  </si>
  <si>
    <t>-1783836331</t>
  </si>
  <si>
    <t>Bednění základů desek odstranění</t>
  </si>
  <si>
    <t>616931610</t>
  </si>
  <si>
    <t>2,48*2,43*0,00444*2*1,15</t>
  </si>
  <si>
    <t>274313811</t>
  </si>
  <si>
    <t>Základové pásy z betonu tř. C 25/30</t>
  </si>
  <si>
    <t>1003347435</t>
  </si>
  <si>
    <t>Základy z betonu prostého pasy betonu kamenem neprokládaného tř. C 25/30</t>
  </si>
  <si>
    <t>(2,43+1,48+2,43)*0,5*1,3</t>
  </si>
  <si>
    <t>2,48*0,5*1,3</t>
  </si>
  <si>
    <t>274351121</t>
  </si>
  <si>
    <t>Zřízení bednění základových pasů rovného</t>
  </si>
  <si>
    <t>-2041552973</t>
  </si>
  <si>
    <t>Bednění základů pasů rovné zřízení</t>
  </si>
  <si>
    <t>(2,43+2,48+2,43)*0,1</t>
  </si>
  <si>
    <t>(1,48+1,38)*2*0,1</t>
  </si>
  <si>
    <t>274351122</t>
  </si>
  <si>
    <t>Odstranění bednění základových pasů rovného</t>
  </si>
  <si>
    <t>957334613</t>
  </si>
  <si>
    <t>Bednění základů pasů rovné odstranění</t>
  </si>
  <si>
    <t>279113152</t>
  </si>
  <si>
    <t>Základová zeď tl do 200 mm z tvárnic ztraceného bednění včetně výplně z betonu tř. C 25/30</t>
  </si>
  <si>
    <t>-2090272629</t>
  </si>
  <si>
    <t>Základové zdi z tvárnic ztraceného bednění včetně výplně z betonu  bez zvláštních nároků na vliv prostředí třídy C 25/30, tloušťky zdiva přes 150 do 200 mm</t>
  </si>
  <si>
    <t>(2,48+2,43)*2*1</t>
  </si>
  <si>
    <t>(2,48+2,43*2)*0,5</t>
  </si>
  <si>
    <t>279361821</t>
  </si>
  <si>
    <t>Výztuž základových zdí nosných betonářskou ocelí 10 505</t>
  </si>
  <si>
    <t>836152135</t>
  </si>
  <si>
    <t>Výztuž základových zdí nosných  svislých nebo odkloněných od svislice, rovinných nebo oblých, deskových nebo žebrových, včetně výztuže jejich žeber z betonářské oceli 10 505 (R) nebo BSt 500</t>
  </si>
  <si>
    <t>5% objemu betonu</t>
  </si>
  <si>
    <t>13,48*0,2*0,85*0,05</t>
  </si>
  <si>
    <t>311235151</t>
  </si>
  <si>
    <t>Zdivo jednovrstvé z cihel broušených do P10 na tenkovrstvou maltu tl 300 mm</t>
  </si>
  <si>
    <t>1006505197</t>
  </si>
  <si>
    <t>Zdivo jednovrstvé z cihel děrovaných broušených na celoplošnou tenkovrstvou maltu, pevnost cihel do P10, tl. zdiva 300 mm</t>
  </si>
  <si>
    <t>1,15*(4,2-2,25)</t>
  </si>
  <si>
    <t>311237161</t>
  </si>
  <si>
    <t>Zdivo jednovrstvé tepelně izolační z cihel broušených na tenkovrstvou maltu U přes 0,14 do 0,18 W/m2K tl zdiva 500 mm</t>
  </si>
  <si>
    <t>-587271371</t>
  </si>
  <si>
    <t>Zdivo jednovrstvé tepelně izolační z cihel děrovaných broušených na tenkovrstvou maltu, součinitel prostupu tepla U přes 0,14 do 0,18, tl. zdiva 500 mm</t>
  </si>
  <si>
    <t>1,15*0,83</t>
  </si>
  <si>
    <t>1,15*0,8</t>
  </si>
  <si>
    <t>-910603592</t>
  </si>
  <si>
    <t>1,6*0,2*0,1</t>
  </si>
  <si>
    <t>1,6*0,4*0,1</t>
  </si>
  <si>
    <t>34115492</t>
  </si>
  <si>
    <t>1,6*0,009*2</t>
  </si>
  <si>
    <t>1,6*0,009*3</t>
  </si>
  <si>
    <t>346253211</t>
  </si>
  <si>
    <t>Zaplentování rýh, potrubí, výklenků, nosníků nebo nik ve stěnách dřevocementovými deskami</t>
  </si>
  <si>
    <t>-849684901</t>
  </si>
  <si>
    <t>Zaplentování rýh, potrubí, výklenků nebo nik dřevocementovými deskami  jakékoliv tloušťky a tvaru, na maltu s překrytím rabicovým pletivem ve stěnách nebo před stěnami jakékoliv šířky</t>
  </si>
  <si>
    <t>1,15*1</t>
  </si>
  <si>
    <t>417321515</t>
  </si>
  <si>
    <t>Ztužující pásy a věnce ze ŽB tř. C 25/30</t>
  </si>
  <si>
    <t>-588999883</t>
  </si>
  <si>
    <t>Ztužující pásy a věnce z betonu železového (bez výztuže)  tř. C 25/30</t>
  </si>
  <si>
    <t>(2,48+2,43)*2*0,2*0,25</t>
  </si>
  <si>
    <t>417351115</t>
  </si>
  <si>
    <t>Zřízení bednění ztužujících věnců</t>
  </si>
  <si>
    <t>-591975944</t>
  </si>
  <si>
    <t>Bednění bočnic ztužujících pásů a věnců včetně vzpěr  zřízení</t>
  </si>
  <si>
    <t>(2,48+2,08+2,43+2,03)*2*0,25</t>
  </si>
  <si>
    <t>417351116</t>
  </si>
  <si>
    <t>Odstranění bednění ztužujících věnců</t>
  </si>
  <si>
    <t>1100070662</t>
  </si>
  <si>
    <t>Bednění bočnic ztužujících pásů a věnců včetně vzpěr  odstranění</t>
  </si>
  <si>
    <t>417361821</t>
  </si>
  <si>
    <t>Výztuž ztužujících pásů a věnců betonářskou ocelí 10 505</t>
  </si>
  <si>
    <t>-1642682873</t>
  </si>
  <si>
    <t>Výztuž ztužujících pásů a věnců  z betonářské oceli 10 505 (R) nebo BSt 500</t>
  </si>
  <si>
    <t>(2,48+2,43)*2*0,008</t>
  </si>
  <si>
    <t>Komunikace pozemní</t>
  </si>
  <si>
    <t>566901233</t>
  </si>
  <si>
    <t>Vyspravení podkladu po překopech ing sítí plochy přes 15 m2 štěrkodrtí tl. 200 mm</t>
  </si>
  <si>
    <t>-1533510051</t>
  </si>
  <si>
    <t>Vyspravení podkladu po překopech inženýrských sítí plochy přes 15 m2 s rozprostřením a zhutněním štěrkodrtí tl. 200 mm</t>
  </si>
  <si>
    <t>-2,48*2,43</t>
  </si>
  <si>
    <t>564962111</t>
  </si>
  <si>
    <t>Podklad z mechanicky zpevněného kameniva MZK tl 200 mm</t>
  </si>
  <si>
    <t>1119792885</t>
  </si>
  <si>
    <t>Podklad z mechanicky zpevněného kameniva MZK (minerální beton)  s rozprostřením a s hutněním, po zhutnění tl. 200 mm</t>
  </si>
  <si>
    <t>573191111</t>
  </si>
  <si>
    <t>Postřik infiltrační kationaktivní emulzí v množství 1 kg/m2</t>
  </si>
  <si>
    <t>-1962276978</t>
  </si>
  <si>
    <t>Postřik infiltrační kationaktivní emulzí v množství 1,00 kg/m2</t>
  </si>
  <si>
    <t>566901261</t>
  </si>
  <si>
    <t>Vyspravení podkladu po překopech ing sítí plochy přes 15 m2 obalovaným kamenivem ACP (OK) do tl. 100 mm</t>
  </si>
  <si>
    <t>-214925871</t>
  </si>
  <si>
    <t>Vyspravení podkladu po překopech inženýrských sítí plochy přes 15 m2 s rozprostřením a zhutněním obalovaným kamenivem ACP (OK) tl. 100 mm</t>
  </si>
  <si>
    <t>573211106</t>
  </si>
  <si>
    <t>Postřik živičný spojovací z asfaltu v množství 0,20 kg/m2</t>
  </si>
  <si>
    <t>808407588</t>
  </si>
  <si>
    <t>Postřik spojovací PS bez posypu kamenivem z asfaltu silničního, v množství 0,20 kg/m2</t>
  </si>
  <si>
    <t>572341111</t>
  </si>
  <si>
    <t>Vyspravení krytu komunikací po překopech plochy přes 15 m2 asfalt betonem ACO (AB) do tl 50 mm</t>
  </si>
  <si>
    <t>470727704</t>
  </si>
  <si>
    <t>Vyspravení krytu komunikací po překopech inženýrských sítí plochy přes 15 m2 asfaltovým betonem ACO (AB), po zhutnění tl. přes 30 do 50 mm</t>
  </si>
  <si>
    <t>612325122</t>
  </si>
  <si>
    <t>Vápenocementová štuková omítka rýh ve stěnách šířky do 300 mm</t>
  </si>
  <si>
    <t>1909269311</t>
  </si>
  <si>
    <t>Vápenocementová omítka rýh štuková ve stěnách, šířky rýhy přes 150 do 300 mm</t>
  </si>
  <si>
    <t>(0,3+0,3)*2,25</t>
  </si>
  <si>
    <t>612325123</t>
  </si>
  <si>
    <t>Vápenocementová štuková omítka rýh ve stěnách šířky přes 300 mm</t>
  </si>
  <si>
    <t>59000917</t>
  </si>
  <si>
    <t>Vápenocementová omítka rýh štuková ve stěnách, šířky rýhy přes 300 mm</t>
  </si>
  <si>
    <t>(0,8+0,8)*1,25</t>
  </si>
  <si>
    <t>(0,8+0,8)*1,2</t>
  </si>
  <si>
    <t>612325222</t>
  </si>
  <si>
    <t>Vápenocementová štuková omítka malých ploch do 0,25 m2 na stěnách</t>
  </si>
  <si>
    <t>-1449064282</t>
  </si>
  <si>
    <t>Vápenocementová omítka jednotlivých malých ploch štuková na stěnách, plochy jednotlivě přes 0,09 do 0,25 m2</t>
  </si>
  <si>
    <t>úprava uloženi I-nosičů</t>
  </si>
  <si>
    <t>2*3</t>
  </si>
  <si>
    <t>612325223</t>
  </si>
  <si>
    <t>Vápenocementová štuková omítka malých ploch do 1,0 m2 na stěnách</t>
  </si>
  <si>
    <t>-1969909048</t>
  </si>
  <si>
    <t>Vápenocementová omítka jednotlivých malých ploch štuková na stěnách, plochy jednotlivě přes 0,25 do 1 m2</t>
  </si>
  <si>
    <t>-1698563211</t>
  </si>
  <si>
    <t>622135002</t>
  </si>
  <si>
    <t>Vyrovnání podkladu vnějších stěn maltou cementovou tl do 10 mm</t>
  </si>
  <si>
    <t>-194932471</t>
  </si>
  <si>
    <t>Vyrovnání nerovností podkladu vnějších omítaných ploch  maltou, tloušťky do 10 mm cementovou stěn</t>
  </si>
  <si>
    <t>dilatace základy</t>
  </si>
  <si>
    <t>2,48*3</t>
  </si>
  <si>
    <t>622135092</t>
  </si>
  <si>
    <t>Příplatek k vyrovnání vnějších stěn maltou cementovou za každých dalších 5 mm tl</t>
  </si>
  <si>
    <t>-1227322773</t>
  </si>
  <si>
    <t>Vyrovnání nerovností podkladu vnějších omítaných ploch  tmelem, tloušťky do 2 mm Příplatek k ceně za každých dalších 5 mm tloušťky podkladní vrstvy přes 10 mm maltou cementovou stěn</t>
  </si>
  <si>
    <t>7,44*4</t>
  </si>
  <si>
    <t>622211011</t>
  </si>
  <si>
    <t>Montáž kontaktního zateplení vnějších stěn lepením a mechanickým kotvením polystyrénových desek tl do 80 mm</t>
  </si>
  <si>
    <t>-752758809</t>
  </si>
  <si>
    <t>(2,58+2,43*2)*2</t>
  </si>
  <si>
    <t>28376013</t>
  </si>
  <si>
    <t>deska fasádní polystyrénová soklová  tl 50mm</t>
  </si>
  <si>
    <t>-941462613</t>
  </si>
  <si>
    <t>14,88*1,02</t>
  </si>
  <si>
    <t>622325225</t>
  </si>
  <si>
    <t>1835345686</t>
  </si>
  <si>
    <t>622511111</t>
  </si>
  <si>
    <t>Tenkovrstvá akrylátová mozaiková střednězrnná omítka včetně penetrace vnějších stěn</t>
  </si>
  <si>
    <t>-634049089</t>
  </si>
  <si>
    <t>Omítka tenkovrstvá akrylátová vnějších ploch  probarvená, včetně penetrace podkladu mozaiková střednězrnná stěn</t>
  </si>
  <si>
    <t>(2,58+2,43*2)*0,4</t>
  </si>
  <si>
    <t>632450124</t>
  </si>
  <si>
    <t>Vyrovnávací cementový potěr tl do 50 mm ze suchých směsí provedený v pásu</t>
  </si>
  <si>
    <t>-1951432528</t>
  </si>
  <si>
    <t>Potěr cementový vyrovnávací ze suchých směsí  v pásu o průměrné (střední) tl. přes 40 do 50 mm</t>
  </si>
  <si>
    <t>0,25*0,3*2</t>
  </si>
  <si>
    <t>0,25*0,5*2</t>
  </si>
  <si>
    <t>632450134</t>
  </si>
  <si>
    <t>Vyrovnávací cementový potěr tl do 50 mm ze suchých směsí provedený v ploše</t>
  </si>
  <si>
    <t>1398311394</t>
  </si>
  <si>
    <t>Potěr cementový vyrovnávací ze suchých směsí  v ploše o průměrné (střední) tl. přes 40 do 50 mm</t>
  </si>
  <si>
    <t>919732211</t>
  </si>
  <si>
    <t>Styčná spára napojení nového živičného povrchu na stávající za tepla š 15 mm hl 25 mm s prořezáním</t>
  </si>
  <si>
    <t>1531251006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</si>
  <si>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</si>
  <si>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916231213</t>
  </si>
  <si>
    <t>Osazení chodníkového obrubníku betonového stojatého s boční opěrou do lože z betonu prostého</t>
  </si>
  <si>
    <t>-174298810</t>
  </si>
  <si>
    <t>Osazení chodníkového obrubníku betonového se zřízením lože, s vyplněním a zatřením spár cementovou maltou stojatého s boční opěrou z betonu prostého, do lože z betonu prostého</t>
  </si>
  <si>
    <t>3+2,5*2</t>
  </si>
  <si>
    <t>59217002</t>
  </si>
  <si>
    <t>obrubník betonový šedý 1000x50x200mm</t>
  </si>
  <si>
    <t>1687885029</t>
  </si>
  <si>
    <t>8*1,02</t>
  </si>
  <si>
    <t>916991121</t>
  </si>
  <si>
    <t>Lože pod obrubníky, krajníky nebo obruby z dlažebních kostek z betonu prostého</t>
  </si>
  <si>
    <t>-896344213</t>
  </si>
  <si>
    <t>Lože pod obrubníky, krajníky nebo obruby z dlažebních kostek  z betonu prostého tř. C 16/20</t>
  </si>
  <si>
    <t>8*0,25*0,1</t>
  </si>
  <si>
    <t>86041974</t>
  </si>
  <si>
    <t>941211812</t>
  </si>
  <si>
    <t>Demontáž lešení řadového rámového lehkého zatížení do 200 kg/m2 š do 0,9 m v do 25 m</t>
  </si>
  <si>
    <t>-1745765458</t>
  </si>
  <si>
    <t>Demontáž lešení řadového rámového lehkého pracovního  s provozním zatížením tř. 3 do 200 kg/m2 šířky tř. SW06 přes 0,6 do 0,9 m, výšky přes 10 do 25 m</t>
  </si>
  <si>
    <t>2061811970</t>
  </si>
  <si>
    <t>-210492535</t>
  </si>
  <si>
    <t>rozvaděč výtah</t>
  </si>
  <si>
    <t>44932211</t>
  </si>
  <si>
    <t xml:space="preserve">přístroj hasicí ruční sněhový  </t>
  </si>
  <si>
    <t>-83424813</t>
  </si>
  <si>
    <t>952901114</t>
  </si>
  <si>
    <t>Vyčištění budov bytové a občanské výstavby při výšce podlaží přes 4 m</t>
  </si>
  <si>
    <t>-576746243</t>
  </si>
  <si>
    <t>Vyčištění budov nebo objektů před předáním do užívání  budov bytové nebo občanské výstavby, světlé výšky podlaží přes 4 m</t>
  </si>
  <si>
    <t>953312125</t>
  </si>
  <si>
    <t>Vložky do svislých dilatačních spár z extrudovaných polystyrénových desek tl 50 mm</t>
  </si>
  <si>
    <t>-967524826</t>
  </si>
  <si>
    <t>Vložky svislé do dilatačních spár z polystyrenových desek  extrudovaných včetně dodání a osazení, v jakémkoliv zdivu přes 40 do 50 mm</t>
  </si>
  <si>
    <t>953966122</t>
  </si>
  <si>
    <t>Montáž ochranného rohového profilu na stěnu pomocí hmoždinek včetně ukončovacích systémových profilů, antibakteriální úprava.</t>
  </si>
  <si>
    <t>1047387365</t>
  </si>
  <si>
    <t>Montáž ochranných prvků stěn antibakteriálních (do zdravotnických zařízení) pomocí hmoždinek rohový profil</t>
  </si>
  <si>
    <t>1,5*2</t>
  </si>
  <si>
    <t>55343053</t>
  </si>
  <si>
    <t xml:space="preserve">Ochranný rohový profil  </t>
  </si>
  <si>
    <t>-575426873</t>
  </si>
  <si>
    <t>9*1,1 'Přepočtené koeficientem množství</t>
  </si>
  <si>
    <t>208719735</t>
  </si>
  <si>
    <t>93,16</t>
  </si>
  <si>
    <t>-59,223</t>
  </si>
  <si>
    <t>998225111</t>
  </si>
  <si>
    <t>Přesun hmot pro pozemní komunikace s krytem z kamene, monolitickým betonovým nebo živičným</t>
  </si>
  <si>
    <t>-2091341892</t>
  </si>
  <si>
    <t>Přesun hmot pro komunikace s krytem z kameniva, monolitickým betonovým nebo živičným  dopravní vzdálenost do 200 m jakékoliv délky objektu</t>
  </si>
  <si>
    <t>711111001</t>
  </si>
  <si>
    <t>Provedení izolace proti zemní vlhkosti vodorovné za studena nátěrem penetračním</t>
  </si>
  <si>
    <t>-1452334935</t>
  </si>
  <si>
    <t>Provedení izolace proti zemní vlhkosti natěradly a tmely za studena  na ploše vodorovné V nátěrem penetračním</t>
  </si>
  <si>
    <t>2,48*2,43</t>
  </si>
  <si>
    <t>711112001</t>
  </si>
  <si>
    <t>Provedení izolace proti zemní vlhkosti svislé za studena nátěrem penetračním</t>
  </si>
  <si>
    <t>130095413</t>
  </si>
  <si>
    <t>Provedení izolace proti zemní vlhkosti natěradly a tmely za studena  na ploše svislé S nátěrem penetračním</t>
  </si>
  <si>
    <t>(2,48+2,43)*2*1,7</t>
  </si>
  <si>
    <t>11163150</t>
  </si>
  <si>
    <t>lak asfaltový penetrační</t>
  </si>
  <si>
    <t>-1246027815</t>
  </si>
  <si>
    <t>6,026*0,0003</t>
  </si>
  <si>
    <t>16,694*0,00035</t>
  </si>
  <si>
    <t>711141559</t>
  </si>
  <si>
    <t>Provedení izolace proti zemní vlhkosti pásy přitavením vodorovné NAIP</t>
  </si>
  <si>
    <t>2144235997</t>
  </si>
  <si>
    <t>Provedení izolace proti zemní vlhkosti pásy přitavením  NAIP na ploše vodorovné V</t>
  </si>
  <si>
    <t>711142559</t>
  </si>
  <si>
    <t>Provedení izolace proti zemní vlhkosti pásy přitavením svislé NAIP</t>
  </si>
  <si>
    <t>-1632993629</t>
  </si>
  <si>
    <t>Provedení izolace proti zemní vlhkosti pásy přitavením  NAIP na ploše svislé S</t>
  </si>
  <si>
    <t>62852254</t>
  </si>
  <si>
    <t>pásy s modifikovaným asfaltem tl. 4,0 mm vložka polyesterové rouno minerální jemnozrnný posyp</t>
  </si>
  <si>
    <t>-1222096562</t>
  </si>
  <si>
    <t>6,026*1,15</t>
  </si>
  <si>
    <t>16,694*1,20</t>
  </si>
  <si>
    <t>711161112</t>
  </si>
  <si>
    <t>Izolace proti zemní vlhkosti nopovou fólií vodorovná, nopek v 8,0 mm, tl do 0,6 mm</t>
  </si>
  <si>
    <t>749212569</t>
  </si>
  <si>
    <t>Izolace proti zemní vlhkosti a beztlakové vodě nopovými fóliemi na ploše vodorovné V vrstva ochranná, odvětrávací a drenážní výška nopku 8,0 mm, tl. fólie do 0,6 mm</t>
  </si>
  <si>
    <t>(2,58+2,5*2)*1,7</t>
  </si>
  <si>
    <t>711161384</t>
  </si>
  <si>
    <t>Izolace proti zemní vlhkosti nopovou fólií ukončení provětrávací lištou</t>
  </si>
  <si>
    <t>337183369</t>
  </si>
  <si>
    <t>Izolace proti zemní vlhkosti a beztlakové vodě nopovými fóliemi ostatní ukončení izolace provětrávací lištou</t>
  </si>
  <si>
    <t>2,58+2,5*2</t>
  </si>
  <si>
    <t>998711103</t>
  </si>
  <si>
    <t>Přesun hmot tonážní pro izolace proti vodě, vlhkosti a plynům v objektech výšky do 60 m</t>
  </si>
  <si>
    <t>195716602</t>
  </si>
  <si>
    <t>Přesun hmot pro izolace proti vodě, vlhkosti a plynům  stanovený z hmotnosti přesunovaného materiálu vodorovná dopravní vzdálenost do 50 m v objektech výšky přes 12 do 60 m</t>
  </si>
  <si>
    <t>764218605</t>
  </si>
  <si>
    <t>Oplechování rovné římsy a ozdobných prvků mechanicky kotvené z Pz s upraveným povrchem rš 400 mm</t>
  </si>
  <si>
    <t>-99060840</t>
  </si>
  <si>
    <t>Oplechování říms a ozdobných prvků z pozinkovaného plechu s povrchovou úpravou rovných, bez rohů mechanicky kotvené rš 400 mm</t>
  </si>
  <si>
    <t>oplechovní horní hrany zdiva šachty</t>
  </si>
  <si>
    <t>2,48+2,43*2</t>
  </si>
  <si>
    <t>998764103</t>
  </si>
  <si>
    <t>Přesun hmot tonážní pro konstrukce klempířské v objektech v do 24 m</t>
  </si>
  <si>
    <t>1820336561</t>
  </si>
  <si>
    <t>Přesun hmot pro konstrukce klempířské stanovený z hmotnosti přesunovaného materiálu vodorovná dopravní vzdálenost do 50 m v objektech výšky přes 12 do 24 m</t>
  </si>
  <si>
    <t>-260047285</t>
  </si>
  <si>
    <t>771151011</t>
  </si>
  <si>
    <t>Samonivelační stěrka podlah pevnosti 20 MPa tl 3 mm</t>
  </si>
  <si>
    <t>-1796262588</t>
  </si>
  <si>
    <t>Příprava podkladu před provedením dlažby samonivelační stěrka min.pevnosti 20 MPa, tloušťky do 3 mm</t>
  </si>
  <si>
    <t>-1996446721</t>
  </si>
  <si>
    <t>1+1</t>
  </si>
  <si>
    <t>1270407406</t>
  </si>
  <si>
    <t>6*1,1</t>
  </si>
  <si>
    <t>737594714</t>
  </si>
  <si>
    <t>1557337713</t>
  </si>
  <si>
    <t>3,45*1,1</t>
  </si>
  <si>
    <t>771559191</t>
  </si>
  <si>
    <t>Příplatek k montáži podlah z dlaždic teracových za plochu do 5 m2</t>
  </si>
  <si>
    <t>2144995043</t>
  </si>
  <si>
    <t>Montáž podlah z dlaždic teracových Příplatek k cenám za plochu do 5 m2 jednotlivě</t>
  </si>
  <si>
    <t>771591115</t>
  </si>
  <si>
    <t>Podlahy spárování silikonem</t>
  </si>
  <si>
    <t>245576685</t>
  </si>
  <si>
    <t>Podlahy - dokončovací práce spárování silikonem</t>
  </si>
  <si>
    <t>998771103</t>
  </si>
  <si>
    <t>Přesun hmot tonážní pro podlahy z dlaždic v objektech v do 24 m</t>
  </si>
  <si>
    <t>1517916162</t>
  </si>
  <si>
    <t>Přesun hmot pro podlahy z dlaždic stanovený z hmotnosti přesunovaného materiálu vodorovná dopravní vzdálenost do 50 m v objektech výšky přes 12 do 24 m</t>
  </si>
  <si>
    <t>783823135</t>
  </si>
  <si>
    <t>Penetrační silikonový nátěr hladkých, tenkovrstvých zrnitých nebo štukových omítek</t>
  </si>
  <si>
    <t>233764326</t>
  </si>
  <si>
    <t>Penetrační nátěr omítek hladkých omítek hladkých, zrnitých tenkovrstvých nebo štukových stupně členitosti 1 a 2 silikonový</t>
  </si>
  <si>
    <t>783827425</t>
  </si>
  <si>
    <t>Krycí dvojnásobný silikonový nátěr omítek stupně členitosti 1 a 2</t>
  </si>
  <si>
    <t>1225205402</t>
  </si>
  <si>
    <t>Krycí (ochranný ) nátěr omítek dvojnásobný hladkých omítek hladkých, zrnitých tenkovrstvých nebo štukových stupně členitosti 1 a 2 silikonový</t>
  </si>
  <si>
    <t>-991224048</t>
  </si>
  <si>
    <t>388525451</t>
  </si>
  <si>
    <t>33-M</t>
  </si>
  <si>
    <t>Montáže dopr.zaříz.,sklad. zař. a váh</t>
  </si>
  <si>
    <t>3301</t>
  </si>
  <si>
    <t>M+D výtahu, šachta, pomocné lešení, zaškolení, statický výpočet, revize</t>
  </si>
  <si>
    <t>211521018</t>
  </si>
  <si>
    <t>02D - Zařízení silnoproudé elektrotechniky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</si>
  <si>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Stavba doloží množství odpadu uloženého na skládce platným vážnými lístky - Tato část soupisu prací vychází dle vyhlášky 169/2016 Sb. z následujících grafických a textových částí projektové dokumentace:  2.4D.01 TECHNICKÁ ZPRÁVA – EI PŘÍLOHA Č.1 PROTOKOL VV 2.4D.02 PŮDORYS 1.PP+1.NP – EI</t>
  </si>
  <si>
    <t>741110041</t>
  </si>
  <si>
    <t>Montáž trubka plastová ohebná D přes 11 do 23 mm uložená pevně</t>
  </si>
  <si>
    <t>-1854428735</t>
  </si>
  <si>
    <t>Montáž trubek elektroinstalačních s nasunutím nebo našroubováním do krabic plastových ohebných, uložených pevně, vnější Ø přes 11 do 23 mm</t>
  </si>
  <si>
    <t>2085326189</t>
  </si>
  <si>
    <t>4*30</t>
  </si>
  <si>
    <t>741120003</t>
  </si>
  <si>
    <t>Montáž vodič Cu izolovaný plný a laněný žíla 10-16 mm2 pod omítku (CY)</t>
  </si>
  <si>
    <t>-1924218424</t>
  </si>
  <si>
    <t>Montáž vodičů izolovaných měděných bez ukončení uložených pod omítku plných a laněných (CY), průřezu žíly 10 až 16 mm2</t>
  </si>
  <si>
    <t>34140850</t>
  </si>
  <si>
    <t>791344134</t>
  </si>
  <si>
    <t>vodič izolovaný s Cu jádrem 25mm2</t>
  </si>
  <si>
    <t>1026128214</t>
  </si>
  <si>
    <t>kabel silový s Cu jádrem 1 kV 3x1,5mm2</t>
  </si>
  <si>
    <t>-1660568734</t>
  </si>
  <si>
    <t>35*1,2</t>
  </si>
  <si>
    <t>45*1,2</t>
  </si>
  <si>
    <t>1322706322</t>
  </si>
  <si>
    <t xml:space="preserve">kabel silový s Cu jádrem 1 kV 5x6mm2 </t>
  </si>
  <si>
    <t>-1354309598</t>
  </si>
  <si>
    <t>30*1,2</t>
  </si>
  <si>
    <t>965536593</t>
  </si>
  <si>
    <t>-816491531</t>
  </si>
  <si>
    <t>-1557281999</t>
  </si>
  <si>
    <t>-230967136</t>
  </si>
  <si>
    <t>1510730740</t>
  </si>
  <si>
    <t>svitildo C, přisazené LED svítidlo kruhového trvaru  pr. 375mm, 27W, 2900 lm, 4000K,IP 44</t>
  </si>
  <si>
    <t>1692619315</t>
  </si>
  <si>
    <t>-556435451</t>
  </si>
  <si>
    <t>977481438</t>
  </si>
  <si>
    <t>-409452749</t>
  </si>
  <si>
    <t>1613350494</t>
  </si>
  <si>
    <t>1389865514</t>
  </si>
  <si>
    <t>1209422183</t>
  </si>
  <si>
    <t>35822109</t>
  </si>
  <si>
    <t>jistič 1pólový-charakteristika B 10A</t>
  </si>
  <si>
    <t>1916729218</t>
  </si>
  <si>
    <t>741320165</t>
  </si>
  <si>
    <t>Montáž jistič třípólový nn do 25 A ve skříni</t>
  </si>
  <si>
    <t>1413882003</t>
  </si>
  <si>
    <t>35822402</t>
  </si>
  <si>
    <t>497684239</t>
  </si>
  <si>
    <t>1914759686</t>
  </si>
  <si>
    <t>220079931</t>
  </si>
  <si>
    <t>1881246906</t>
  </si>
  <si>
    <t>156229072</t>
  </si>
  <si>
    <t>2105176720</t>
  </si>
  <si>
    <t>-130321997</t>
  </si>
  <si>
    <t>wago svorky, vázací pásky, upevonovací materál, izolační pásky,kabelové příchytky atd.</t>
  </si>
  <si>
    <t>1249092710</t>
  </si>
  <si>
    <t>-1269082487</t>
  </si>
  <si>
    <t>Zkoušky a prohlídky elektrických rozvodů a zařízení celková prohlídka a vyhotovení revizní zprávy pro objem montážních prací do 100 tis. Kč</t>
  </si>
  <si>
    <t>02D_1 - Bleskosvod</t>
  </si>
  <si>
    <t xml:space="preserve">    741 - Elektroinstalace -silnoproud</t>
  </si>
  <si>
    <t xml:space="preserve">    742 - Elektroinstalace - demontáž</t>
  </si>
  <si>
    <t xml:space="preserve">      743 - Elektromontáže - hrubá montáž</t>
  </si>
  <si>
    <t>Elektroinstalace -silnoproud</t>
  </si>
  <si>
    <t>741420001</t>
  </si>
  <si>
    <t>Montáž drát nebo lano hromosvodné svodové D do 10 mm s podpěrou</t>
  </si>
  <si>
    <t>1656630118</t>
  </si>
  <si>
    <t>35441077</t>
  </si>
  <si>
    <t>drát D 8mm AlMgSi</t>
  </si>
  <si>
    <t>kg</t>
  </si>
  <si>
    <t>-199818513</t>
  </si>
  <si>
    <t>30*0,135</t>
  </si>
  <si>
    <t>35441560</t>
  </si>
  <si>
    <t>podpěra vedení FeZn na plechové střechy 110 mm</t>
  </si>
  <si>
    <t>-1587570646</t>
  </si>
  <si>
    <t>35441700</t>
  </si>
  <si>
    <t>podpěry vedení hromosvodu do zdiva na hmoždinku - 6/50 mm, nerez</t>
  </si>
  <si>
    <t>771624893</t>
  </si>
  <si>
    <t>741420051</t>
  </si>
  <si>
    <t>Montáž vedení hromosvodné-úhelník nebo trubka s držáky do zdiva</t>
  </si>
  <si>
    <t>-1874537987</t>
  </si>
  <si>
    <t>35441831</t>
  </si>
  <si>
    <t>úhelník ochranný na ochranu svodu - 2000 mm, FeZn</t>
  </si>
  <si>
    <t>296386329</t>
  </si>
  <si>
    <t>35441836</t>
  </si>
  <si>
    <t>držák ochranného úhelníku do zdiva, FeZn</t>
  </si>
  <si>
    <t>-2006401825</t>
  </si>
  <si>
    <t>741420083</t>
  </si>
  <si>
    <t>Montáž vedení hromosvodné-štítek k označení svodu</t>
  </si>
  <si>
    <t>1818521245</t>
  </si>
  <si>
    <t>35442110</t>
  </si>
  <si>
    <t>štítek plastový  -  čísla svodů</t>
  </si>
  <si>
    <t>869600718</t>
  </si>
  <si>
    <t>-1645048047</t>
  </si>
  <si>
    <t>998741102</t>
  </si>
  <si>
    <t>Přesun hmot tonážní pro silnoproud v objektech v do 12 m</t>
  </si>
  <si>
    <t>-167785961</t>
  </si>
  <si>
    <t>Přesun hmot pro silnoproud stanovený z hmotnosti přesunovaného materiálu vodorovná dopravní vzdálenost do 50 m v objektech výšky přes 6 do 12 m</t>
  </si>
  <si>
    <t>Elektroinstalace - demontáž</t>
  </si>
  <si>
    <t>741421833</t>
  </si>
  <si>
    <t>Demontáž drátu nebo lana svodového vedení D přes 8 mm šikmá střecha</t>
  </si>
  <si>
    <t>258523812</t>
  </si>
  <si>
    <t>Demontáž hromosvodného vedení bez zachování funkčnosti svodových drátů nebo lan na šikmé střeše, průměru přes 8 mm</t>
  </si>
  <si>
    <t>741421843</t>
  </si>
  <si>
    <t>Demontáž svorky šroubové hromosvodné se 2 šrouby</t>
  </si>
  <si>
    <t>-1551266809</t>
  </si>
  <si>
    <t>Demontáž hromosvodného vedení bez zachování funkčnosti svorek šroubových se 2 šrouby</t>
  </si>
  <si>
    <t>741421851</t>
  </si>
  <si>
    <t>Demontáž vedení hromosvodné-podpěra střešní pod hřeben</t>
  </si>
  <si>
    <t>-1371842837</t>
  </si>
  <si>
    <t>Demontáž hromosvodného vedení podpěr střešního vedení pod hřeben</t>
  </si>
  <si>
    <t>741421863</t>
  </si>
  <si>
    <t>Demontáž vedení hromosvodné-podpěra svislého vedení zazděného</t>
  </si>
  <si>
    <t>992170628</t>
  </si>
  <si>
    <t>Demontáž hromosvodného vedení podpěr svislého vedení zazděného</t>
  </si>
  <si>
    <t>741421871</t>
  </si>
  <si>
    <t>Demontáž vedení hromosvodné-ochranného úhelníku</t>
  </si>
  <si>
    <t>1721127233</t>
  </si>
  <si>
    <t>Demontáž hromosvodného vedení doplňků ochranných úhelníků, délky do 1,4 m</t>
  </si>
  <si>
    <t>210220301</t>
  </si>
  <si>
    <t>Montáž svorek hromosvodných typu SS, SR 03 se 2 šrouby</t>
  </si>
  <si>
    <t>-897608588</t>
  </si>
  <si>
    <t>35442033</t>
  </si>
  <si>
    <t>svorka uzemnění nerez spojovací</t>
  </si>
  <si>
    <t>1412566027</t>
  </si>
  <si>
    <t>viz. tech. list č. 6</t>
  </si>
  <si>
    <t>210220302</t>
  </si>
  <si>
    <t>Montáž svorek hromosvodných typu ST, SJ, SK, SZ, SR 01, 02 se 3 a více šrouby</t>
  </si>
  <si>
    <t>98872366</t>
  </si>
  <si>
    <t>35442034</t>
  </si>
  <si>
    <t>svorka uzemnění nerez zkušební, 81 mm</t>
  </si>
  <si>
    <t>-252267430</t>
  </si>
  <si>
    <t>210220303</t>
  </si>
  <si>
    <t>Montáž svorek hromosvodných typu S0 na okapové žlaby</t>
  </si>
  <si>
    <t>1703157789</t>
  </si>
  <si>
    <t>35442042</t>
  </si>
  <si>
    <t>svorka uzemnění nerez na okapové žlaby</t>
  </si>
  <si>
    <t>-7855291</t>
  </si>
  <si>
    <t>IO-01 - Úprava trasy teplovodu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</si>
  <si>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Stavba doloží množství odpadu uloženého na skládce platným vážnými lístky</t>
  </si>
  <si>
    <t>132212211</t>
  </si>
  <si>
    <t>Hloubení rýh š do 2000 mm v soudržných horninách třídy těžitelnosti I, skupiny 3 ručně</t>
  </si>
  <si>
    <t>-363843355</t>
  </si>
  <si>
    <t>Hloubení rýh šířky přes 800 do 2 000 mm ručně zapažených i nezapažených, s urovnáním dna do předepsaného profilu a spádu v hornině třídy těžitelnosti I skupiny 3 soudržných</t>
  </si>
  <si>
    <t>původní potrubí</t>
  </si>
  <si>
    <t>5*1,3*1,1</t>
  </si>
  <si>
    <t>132251251</t>
  </si>
  <si>
    <t>Hloubení rýh nezapažených š do 2000 mm v hornině třídy těžitelnosti I, skupiny 3 objem do 20 m3 strojně</t>
  </si>
  <si>
    <t>10978487</t>
  </si>
  <si>
    <t>Hloubení nezapažených rýh šířky přes 800 do 2 000 mm strojně s urovnáním dna do předepsaného profilu a spádu v hornině třídy těžitelnosti I skupiny 3 do 20 m3</t>
  </si>
  <si>
    <t>nové potrubí</t>
  </si>
  <si>
    <t>8*1,3*1,1</t>
  </si>
  <si>
    <t>757011775</t>
  </si>
  <si>
    <t>7,15</t>
  </si>
  <si>
    <t>11,44</t>
  </si>
  <si>
    <t>-14,932</t>
  </si>
  <si>
    <t>-1044065595</t>
  </si>
  <si>
    <t>3,658*20</t>
  </si>
  <si>
    <t>Poplatek za uložení na skládce (skládkovné) zeminy a kamení</t>
  </si>
  <si>
    <t>582877923</t>
  </si>
  <si>
    <t>3,658*2,1</t>
  </si>
  <si>
    <t>Zásyp v prostorech sypaninou se zhutněním ručně</t>
  </si>
  <si>
    <t>-537759049</t>
  </si>
  <si>
    <t>Zásyp sypaninou z jakékoliv horniny ručně s uložením výkopku ve vrstvách se zhutněním v  prostorách s urovnáním povrchu zásypu</t>
  </si>
  <si>
    <t>-3,658</t>
  </si>
  <si>
    <t>310237291</t>
  </si>
  <si>
    <t>Zazdívka otvorů pl do 0,25 m2 ve zdivu nadzákladovém cihlami pálenými tl do 1050 mm</t>
  </si>
  <si>
    <t>2002239719</t>
  </si>
  <si>
    <t>Zazdívka otvorů ve zdivu nadzákladovém cihlami pálenými  plochy přes 0,09 m2 do 0,25 m2, ve zdi tl. přes 900 do 1050 mm</t>
  </si>
  <si>
    <t>-359555912</t>
  </si>
  <si>
    <t>7*1,1*(0,15+0,125+0,2)</t>
  </si>
  <si>
    <t>611325222</t>
  </si>
  <si>
    <t>Vápenocementová štuková omítka malých ploch do 0,25 m2 na stropech</t>
  </si>
  <si>
    <t>-764309318</t>
  </si>
  <si>
    <t>Vápenocementová omítka jednotlivých malých ploch štuková na stropech, plochy jednotlivě přes 0,09 do 0,25 m2</t>
  </si>
  <si>
    <t>850311811</t>
  </si>
  <si>
    <t>Bourání stávajícího potrubí z trub litinových do DN 150</t>
  </si>
  <si>
    <t>569883093</t>
  </si>
  <si>
    <t>Bourání stávajícího potrubí z trub litinových hrdlových nebo přírubových v otevřeném výkopu DN do 150</t>
  </si>
  <si>
    <t>866211003</t>
  </si>
  <si>
    <t>Montáž potrubí předizolovaného ocelového DN 50 vnějšího průměru D 125 mm</t>
  </si>
  <si>
    <t>407841721</t>
  </si>
  <si>
    <t>Montáž potrubí z trub ocelových předizolovaných DN 50, vnějšího průměru D 125 mm</t>
  </si>
  <si>
    <t>55271112</t>
  </si>
  <si>
    <t>potrubí předizolované kompaktní systém dl 6m DN 50/125 izolace tl 30mm</t>
  </si>
  <si>
    <t>-998520857</t>
  </si>
  <si>
    <t>867211003</t>
  </si>
  <si>
    <t>M+D Spojka potrubí předizolovaného ocelového DN 50 vnějšího průměru D 125 mm</t>
  </si>
  <si>
    <t>-762932083</t>
  </si>
  <si>
    <t>Spojky předizolovaného potrubí  DN 50, vnějšího průměru D 125 mm</t>
  </si>
  <si>
    <t>867211003A</t>
  </si>
  <si>
    <t>M+D Koleno potrubí předizolovaného ocelového 45st. DN 50 vnějšího průměru D 125 mm</t>
  </si>
  <si>
    <t>265470219</t>
  </si>
  <si>
    <t>867211004A</t>
  </si>
  <si>
    <t>M+D Koleno potrubí předizolovaného ocelového 90st. DN 50 vnějšího průměru D 125 mm</t>
  </si>
  <si>
    <t>468585375</t>
  </si>
  <si>
    <t>867211005A</t>
  </si>
  <si>
    <t>M+D Šupátko s ručním kolem pro potrubí předizolované ocelové DN 50 vnějšího průměru D 125 mm</t>
  </si>
  <si>
    <t>-1357361913</t>
  </si>
  <si>
    <t>867211006A</t>
  </si>
  <si>
    <t>M+D Vypouštěcí venti DN20</t>
  </si>
  <si>
    <t>2041525963</t>
  </si>
  <si>
    <t>899722112</t>
  </si>
  <si>
    <t>Krytí potrubí z plastů výstražnou fólií z PVC 25 cm</t>
  </si>
  <si>
    <t>-1732309772</t>
  </si>
  <si>
    <t>Krytí potrubí z plastů výstražnou fólií z PVC šířky 25 cm</t>
  </si>
  <si>
    <t>Tlaková zkouška potrubí</t>
  </si>
  <si>
    <t>224240667</t>
  </si>
  <si>
    <t>90002</t>
  </si>
  <si>
    <t>Utěsnění prostupu nového potrubí</t>
  </si>
  <si>
    <t>-644265246</t>
  </si>
  <si>
    <t>977151123</t>
  </si>
  <si>
    <t>Jádrové vrty diamantovými korunkami do D 150 mm do stavebních materiálů</t>
  </si>
  <si>
    <t>-1433043363</t>
  </si>
  <si>
    <t>Jádrové vrty diamantovými korunkami do stavebních materiálů (železobetonu, betonu, cihel, obkladů, dlažeb, kamene) průměru přes 130 do 150 mm</t>
  </si>
  <si>
    <t>-125259095</t>
  </si>
  <si>
    <t>1526456169</t>
  </si>
  <si>
    <t>997013511</t>
  </si>
  <si>
    <t>Odvoz suti a vybouraných hmot z meziskládky na skládku do 1 km s naložením a se složením</t>
  </si>
  <si>
    <t>233825851</t>
  </si>
  <si>
    <t>Odvoz suti a vybouraných hmot z meziskládky na skládku  s naložením a se složením, na vzdálenost do 1 km</t>
  </si>
  <si>
    <t>0,510*29</t>
  </si>
  <si>
    <t>796258878</t>
  </si>
  <si>
    <t>998272201</t>
  </si>
  <si>
    <t>Přesun hmot pro trubní vedení z ocelových trub svařovaných otevřený výkop</t>
  </si>
  <si>
    <t>-276489415</t>
  </si>
  <si>
    <t>Přesun hmot pro trubní vedení z ocelových trub svařovaných pro vodovody, plynovody, teplovody, shybky, produktovody v otevřeném výkopu dopravní vzdálenost do 15 m</t>
  </si>
  <si>
    <t>7110001</t>
  </si>
  <si>
    <t xml:space="preserve">Oprava svislých izolací proti vodě </t>
  </si>
  <si>
    <t>-1863602978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</si>
</sst>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4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4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 applyProtection="1">
      <alignment horizontal="center" vertical="center" wrapText="1"/>
      <protection locked="0"/>
    </xf>
    <xf numFmtId="0" fontId="24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5" fillId="0" borderId="12" xfId="0" applyNumberFormat="1" applyFont="1" applyBorder="1" applyAlignment="1">
      <alignment/>
    </xf>
    <xf numFmtId="166" fontId="35" fillId="0" borderId="13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3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166" fontId="9" fillId="0" borderId="20" xfId="0" applyNumberFormat="1" applyFont="1" applyBorder="1" applyAlignment="1">
      <alignment/>
    </xf>
    <xf numFmtId="166" fontId="9" fillId="0" borderId="21" xfId="0" applyNumberFormat="1" applyFon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18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2"/>
      <c r="D4" s="23" t="s">
        <v>9</v>
      </c>
      <c r="AR4" s="22"/>
      <c r="AS4" s="24" t="s">
        <v>10</v>
      </c>
      <c r="BE4" s="25" t="s">
        <v>11</v>
      </c>
      <c r="BS4" s="19" t="s">
        <v>12</v>
      </c>
    </row>
    <row r="5" spans="2:71" s="1" customFormat="1" ht="12" customHeight="1">
      <c r="B5" s="22"/>
      <c r="D5" s="26" t="s">
        <v>13</v>
      </c>
      <c r="K5" s="27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15</v>
      </c>
      <c r="BS5" s="19" t="s">
        <v>6</v>
      </c>
    </row>
    <row r="6" spans="2:71" s="1" customFormat="1" ht="36.95" customHeight="1">
      <c r="B6" s="22"/>
      <c r="D6" s="29" t="s">
        <v>16</v>
      </c>
      <c r="K6" s="30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6</v>
      </c>
    </row>
    <row r="7" spans="2:71" s="1" customFormat="1" ht="12" customHeight="1">
      <c r="B7" s="22"/>
      <c r="D7" s="32" t="s">
        <v>18</v>
      </c>
      <c r="K7" s="27" t="s">
        <v>1</v>
      </c>
      <c r="AK7" s="32" t="s">
        <v>19</v>
      </c>
      <c r="AN7" s="27" t="s">
        <v>1</v>
      </c>
      <c r="AR7" s="22"/>
      <c r="BE7" s="31"/>
      <c r="BS7" s="19" t="s">
        <v>6</v>
      </c>
    </row>
    <row r="8" spans="2:71" s="1" customFormat="1" ht="12" customHeight="1">
      <c r="B8" s="22"/>
      <c r="D8" s="32" t="s">
        <v>20</v>
      </c>
      <c r="K8" s="27" t="s">
        <v>21</v>
      </c>
      <c r="AK8" s="32" t="s">
        <v>22</v>
      </c>
      <c r="AN8" s="33" t="s">
        <v>23</v>
      </c>
      <c r="AR8" s="22"/>
      <c r="BE8" s="31"/>
      <c r="BS8" s="19" t="s">
        <v>6</v>
      </c>
    </row>
    <row r="9" spans="2:71" s="1" customFormat="1" ht="14.4" customHeight="1">
      <c r="B9" s="22"/>
      <c r="AR9" s="22"/>
      <c r="BE9" s="31"/>
      <c r="BS9" s="19" t="s">
        <v>6</v>
      </c>
    </row>
    <row r="10" spans="2:71" s="1" customFormat="1" ht="12" customHeight="1">
      <c r="B10" s="22"/>
      <c r="D10" s="32" t="s">
        <v>24</v>
      </c>
      <c r="AK10" s="32" t="s">
        <v>25</v>
      </c>
      <c r="AN10" s="27" t="s">
        <v>26</v>
      </c>
      <c r="AR10" s="22"/>
      <c r="BE10" s="31"/>
      <c r="BS10" s="19" t="s">
        <v>6</v>
      </c>
    </row>
    <row r="11" spans="2:71" s="1" customFormat="1" ht="18.45" customHeight="1">
      <c r="B11" s="22"/>
      <c r="E11" s="27" t="s">
        <v>27</v>
      </c>
      <c r="AK11" s="32" t="s">
        <v>28</v>
      </c>
      <c r="AN11" s="27" t="s">
        <v>29</v>
      </c>
      <c r="AR11" s="22"/>
      <c r="BE11" s="31"/>
      <c r="BS11" s="19" t="s">
        <v>6</v>
      </c>
    </row>
    <row r="12" spans="2:71" s="1" customFormat="1" ht="6.95" customHeight="1">
      <c r="B12" s="22"/>
      <c r="AR12" s="22"/>
      <c r="BE12" s="31"/>
      <c r="BS12" s="19" t="s">
        <v>6</v>
      </c>
    </row>
    <row r="13" spans="2:71" s="1" customFormat="1" ht="12" customHeight="1">
      <c r="B13" s="22"/>
      <c r="D13" s="32" t="s">
        <v>30</v>
      </c>
      <c r="AK13" s="32" t="s">
        <v>25</v>
      </c>
      <c r="AN13" s="34" t="s">
        <v>31</v>
      </c>
      <c r="AR13" s="22"/>
      <c r="BE13" s="31"/>
      <c r="BS13" s="19" t="s">
        <v>6</v>
      </c>
    </row>
    <row r="14" spans="2:71" ht="12">
      <c r="B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N14" s="34" t="s">
        <v>31</v>
      </c>
      <c r="AR14" s="22"/>
      <c r="BE14" s="31"/>
      <c r="BS14" s="19" t="s">
        <v>6</v>
      </c>
    </row>
    <row r="15" spans="2:71" s="1" customFormat="1" ht="6.95" customHeight="1">
      <c r="B15" s="22"/>
      <c r="AR15" s="22"/>
      <c r="BE15" s="31"/>
      <c r="BS15" s="19" t="s">
        <v>3</v>
      </c>
    </row>
    <row r="16" spans="2:71" s="1" customFormat="1" ht="12" customHeight="1">
      <c r="B16" s="22"/>
      <c r="D16" s="32" t="s">
        <v>32</v>
      </c>
      <c r="AK16" s="32" t="s">
        <v>25</v>
      </c>
      <c r="AN16" s="27" t="s">
        <v>33</v>
      </c>
      <c r="AR16" s="22"/>
      <c r="BE16" s="31"/>
      <c r="BS16" s="19" t="s">
        <v>3</v>
      </c>
    </row>
    <row r="17" spans="2:71" s="1" customFormat="1" ht="18.45" customHeight="1">
      <c r="B17" s="22"/>
      <c r="E17" s="27" t="s">
        <v>34</v>
      </c>
      <c r="AK17" s="32" t="s">
        <v>28</v>
      </c>
      <c r="AN17" s="27" t="s">
        <v>35</v>
      </c>
      <c r="AR17" s="22"/>
      <c r="BE17" s="31"/>
      <c r="BS17" s="19" t="s">
        <v>36</v>
      </c>
    </row>
    <row r="18" spans="2:71" s="1" customFormat="1" ht="6.95" customHeight="1">
      <c r="B18" s="22"/>
      <c r="AR18" s="22"/>
      <c r="BE18" s="31"/>
      <c r="BS18" s="19" t="s">
        <v>6</v>
      </c>
    </row>
    <row r="19" spans="2:71" s="1" customFormat="1" ht="12" customHeight="1">
      <c r="B19" s="22"/>
      <c r="D19" s="32" t="s">
        <v>37</v>
      </c>
      <c r="AK19" s="32" t="s">
        <v>25</v>
      </c>
      <c r="AN19" s="27" t="s">
        <v>1</v>
      </c>
      <c r="AR19" s="22"/>
      <c r="BE19" s="31"/>
      <c r="BS19" s="19" t="s">
        <v>6</v>
      </c>
    </row>
    <row r="20" spans="2:71" s="1" customFormat="1" ht="18.45" customHeight="1">
      <c r="B20" s="22"/>
      <c r="E20" s="27" t="s">
        <v>38</v>
      </c>
      <c r="AK20" s="32" t="s">
        <v>28</v>
      </c>
      <c r="AN20" s="27" t="s">
        <v>1</v>
      </c>
      <c r="AR20" s="22"/>
      <c r="BE20" s="31"/>
      <c r="BS20" s="19" t="s">
        <v>36</v>
      </c>
    </row>
    <row r="21" spans="2:57" s="1" customFormat="1" ht="6.95" customHeight="1">
      <c r="B21" s="22"/>
      <c r="AR21" s="22"/>
      <c r="BE21" s="31"/>
    </row>
    <row r="22" spans="2:57" s="1" customFormat="1" ht="12" customHeight="1">
      <c r="B22" s="22"/>
      <c r="D22" s="32" t="s">
        <v>39</v>
      </c>
      <c r="AR22" s="22"/>
      <c r="BE22" s="31"/>
    </row>
    <row r="23" spans="2:57" s="1" customFormat="1" ht="167.25" customHeight="1">
      <c r="B23" s="22"/>
      <c r="E23" s="36" t="s">
        <v>40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2"/>
      <c r="BE23" s="31"/>
    </row>
    <row r="24" spans="2:57" s="1" customFormat="1" ht="6.95" customHeight="1">
      <c r="B24" s="22"/>
      <c r="AR24" s="22"/>
      <c r="BE24" s="31"/>
    </row>
    <row r="25" spans="2:57" s="1" customFormat="1" ht="6.95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2"/>
      <c r="BE25" s="31"/>
    </row>
    <row r="26" spans="1:57" s="2" customFormat="1" ht="25.9" customHeight="1">
      <c r="A26" s="38"/>
      <c r="B26" s="39"/>
      <c r="C26" s="38"/>
      <c r="D26" s="40" t="s">
        <v>41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8"/>
      <c r="AQ26" s="38"/>
      <c r="AR26" s="39"/>
      <c r="BE26" s="31"/>
    </row>
    <row r="27" spans="1:57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1"/>
    </row>
    <row r="28" spans="1:57" s="2" customFormat="1" ht="12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42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43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44</v>
      </c>
      <c r="AL28" s="43"/>
      <c r="AM28" s="43"/>
      <c r="AN28" s="43"/>
      <c r="AO28" s="43"/>
      <c r="AP28" s="38"/>
      <c r="AQ28" s="38"/>
      <c r="AR28" s="39"/>
      <c r="BE28" s="31"/>
    </row>
    <row r="29" spans="1:57" s="3" customFormat="1" ht="14.4" customHeight="1">
      <c r="A29" s="3"/>
      <c r="B29" s="44"/>
      <c r="C29" s="3"/>
      <c r="D29" s="32" t="s">
        <v>45</v>
      </c>
      <c r="E29" s="3"/>
      <c r="F29" s="32" t="s">
        <v>46</v>
      </c>
      <c r="G29" s="3"/>
      <c r="H29" s="3"/>
      <c r="I29" s="3"/>
      <c r="J29" s="3"/>
      <c r="K29" s="3"/>
      <c r="L29" s="45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6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6">
        <f>ROUND(AV94,2)</f>
        <v>0</v>
      </c>
      <c r="AL29" s="3"/>
      <c r="AM29" s="3"/>
      <c r="AN29" s="3"/>
      <c r="AO29" s="3"/>
      <c r="AP29" s="3"/>
      <c r="AQ29" s="3"/>
      <c r="AR29" s="44"/>
      <c r="BE29" s="47"/>
    </row>
    <row r="30" spans="1:57" s="3" customFormat="1" ht="14.4" customHeight="1">
      <c r="A30" s="3"/>
      <c r="B30" s="44"/>
      <c r="C30" s="3"/>
      <c r="D30" s="3"/>
      <c r="E30" s="3"/>
      <c r="F30" s="32" t="s">
        <v>47</v>
      </c>
      <c r="G30" s="3"/>
      <c r="H30" s="3"/>
      <c r="I30" s="3"/>
      <c r="J30" s="3"/>
      <c r="K30" s="3"/>
      <c r="L30" s="45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6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6">
        <f>ROUND(AW94,2)</f>
        <v>0</v>
      </c>
      <c r="AL30" s="3"/>
      <c r="AM30" s="3"/>
      <c r="AN30" s="3"/>
      <c r="AO30" s="3"/>
      <c r="AP30" s="3"/>
      <c r="AQ30" s="3"/>
      <c r="AR30" s="44"/>
      <c r="BE30" s="47"/>
    </row>
    <row r="31" spans="1:57" s="3" customFormat="1" ht="14.4" customHeight="1" hidden="1">
      <c r="A31" s="3"/>
      <c r="B31" s="44"/>
      <c r="C31" s="3"/>
      <c r="D31" s="3"/>
      <c r="E31" s="3"/>
      <c r="F31" s="32" t="s">
        <v>48</v>
      </c>
      <c r="G31" s="3"/>
      <c r="H31" s="3"/>
      <c r="I31" s="3"/>
      <c r="J31" s="3"/>
      <c r="K31" s="3"/>
      <c r="L31" s="45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6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6">
        <v>0</v>
      </c>
      <c r="AL31" s="3"/>
      <c r="AM31" s="3"/>
      <c r="AN31" s="3"/>
      <c r="AO31" s="3"/>
      <c r="AP31" s="3"/>
      <c r="AQ31" s="3"/>
      <c r="AR31" s="44"/>
      <c r="BE31" s="47"/>
    </row>
    <row r="32" spans="1:57" s="3" customFormat="1" ht="14.4" customHeight="1" hidden="1">
      <c r="A32" s="3"/>
      <c r="B32" s="44"/>
      <c r="C32" s="3"/>
      <c r="D32" s="3"/>
      <c r="E32" s="3"/>
      <c r="F32" s="32" t="s">
        <v>49</v>
      </c>
      <c r="G32" s="3"/>
      <c r="H32" s="3"/>
      <c r="I32" s="3"/>
      <c r="J32" s="3"/>
      <c r="K32" s="3"/>
      <c r="L32" s="45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6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6">
        <v>0</v>
      </c>
      <c r="AL32" s="3"/>
      <c r="AM32" s="3"/>
      <c r="AN32" s="3"/>
      <c r="AO32" s="3"/>
      <c r="AP32" s="3"/>
      <c r="AQ32" s="3"/>
      <c r="AR32" s="44"/>
      <c r="BE32" s="47"/>
    </row>
    <row r="33" spans="1:57" s="3" customFormat="1" ht="14.4" customHeight="1" hidden="1">
      <c r="A33" s="3"/>
      <c r="B33" s="44"/>
      <c r="C33" s="3"/>
      <c r="D33" s="3"/>
      <c r="E33" s="3"/>
      <c r="F33" s="32" t="s">
        <v>50</v>
      </c>
      <c r="G33" s="3"/>
      <c r="H33" s="3"/>
      <c r="I33" s="3"/>
      <c r="J33" s="3"/>
      <c r="K33" s="3"/>
      <c r="L33" s="4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6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6">
        <v>0</v>
      </c>
      <c r="AL33" s="3"/>
      <c r="AM33" s="3"/>
      <c r="AN33" s="3"/>
      <c r="AO33" s="3"/>
      <c r="AP33" s="3"/>
      <c r="AQ33" s="3"/>
      <c r="AR33" s="44"/>
      <c r="BE33" s="47"/>
    </row>
    <row r="34" spans="1:57" s="2" customFormat="1" ht="6.95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1"/>
    </row>
    <row r="35" spans="1:57" s="2" customFormat="1" ht="25.9" customHeight="1">
      <c r="A35" s="38"/>
      <c r="B35" s="39"/>
      <c r="C35" s="48"/>
      <c r="D35" s="49" t="s">
        <v>51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52</v>
      </c>
      <c r="U35" s="50"/>
      <c r="V35" s="50"/>
      <c r="W35" s="50"/>
      <c r="X35" s="52" t="s">
        <v>53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9"/>
      <c r="BE35" s="38"/>
    </row>
    <row r="36" spans="1:57" s="2" customFormat="1" ht="6.95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pans="1:57" s="2" customFormat="1" ht="14.4" customHeight="1">
      <c r="A37" s="38"/>
      <c r="B37" s="39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BE37" s="38"/>
    </row>
    <row r="38" spans="2:44" s="1" customFormat="1" ht="14.4" customHeight="1">
      <c r="B38" s="22"/>
      <c r="AR38" s="22"/>
    </row>
    <row r="39" spans="2:44" s="1" customFormat="1" ht="14.4" customHeight="1">
      <c r="B39" s="22"/>
      <c r="AR39" s="22"/>
    </row>
    <row r="40" spans="2:44" s="1" customFormat="1" ht="14.4" customHeight="1">
      <c r="B40" s="22"/>
      <c r="AR40" s="22"/>
    </row>
    <row r="41" spans="2:44" s="1" customFormat="1" ht="14.4" customHeight="1">
      <c r="B41" s="22"/>
      <c r="AR41" s="22"/>
    </row>
    <row r="42" spans="2:44" s="1" customFormat="1" ht="14.4" customHeight="1">
      <c r="B42" s="22"/>
      <c r="AR42" s="22"/>
    </row>
    <row r="43" spans="2:44" s="1" customFormat="1" ht="14.4" customHeight="1">
      <c r="B43" s="22"/>
      <c r="AR43" s="22"/>
    </row>
    <row r="44" spans="2:44" s="1" customFormat="1" ht="14.4" customHeight="1">
      <c r="B44" s="22"/>
      <c r="AR44" s="22"/>
    </row>
    <row r="45" spans="2:44" s="1" customFormat="1" ht="14.4" customHeight="1">
      <c r="B45" s="22"/>
      <c r="AR45" s="22"/>
    </row>
    <row r="46" spans="2:44" s="1" customFormat="1" ht="14.4" customHeight="1">
      <c r="B46" s="22"/>
      <c r="AR46" s="22"/>
    </row>
    <row r="47" spans="2:44" s="1" customFormat="1" ht="14.4" customHeight="1">
      <c r="B47" s="22"/>
      <c r="AR47" s="22"/>
    </row>
    <row r="48" spans="2:44" s="1" customFormat="1" ht="14.4" customHeight="1">
      <c r="B48" s="22"/>
      <c r="AR48" s="22"/>
    </row>
    <row r="49" spans="2:44" s="2" customFormat="1" ht="14.4" customHeight="1">
      <c r="B49" s="55"/>
      <c r="D49" s="56" t="s">
        <v>54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55</v>
      </c>
      <c r="AI49" s="57"/>
      <c r="AJ49" s="57"/>
      <c r="AK49" s="57"/>
      <c r="AL49" s="57"/>
      <c r="AM49" s="57"/>
      <c r="AN49" s="57"/>
      <c r="AO49" s="57"/>
      <c r="AR49" s="55"/>
    </row>
    <row r="50" spans="2:44" ht="12">
      <c r="B50" s="22"/>
      <c r="AR50" s="22"/>
    </row>
    <row r="51" spans="2:44" ht="12">
      <c r="B51" s="22"/>
      <c r="AR51" s="22"/>
    </row>
    <row r="52" spans="2:44" ht="12">
      <c r="B52" s="22"/>
      <c r="AR52" s="22"/>
    </row>
    <row r="53" spans="2:44" ht="12">
      <c r="B53" s="22"/>
      <c r="AR53" s="22"/>
    </row>
    <row r="54" spans="2:44" ht="12">
      <c r="B54" s="22"/>
      <c r="AR54" s="22"/>
    </row>
    <row r="55" spans="2:44" ht="12">
      <c r="B55" s="22"/>
      <c r="AR55" s="22"/>
    </row>
    <row r="56" spans="2:44" ht="12">
      <c r="B56" s="22"/>
      <c r="AR56" s="22"/>
    </row>
    <row r="57" spans="2:44" ht="12">
      <c r="B57" s="22"/>
      <c r="AR57" s="22"/>
    </row>
    <row r="58" spans="2:44" ht="12">
      <c r="B58" s="22"/>
      <c r="AR58" s="22"/>
    </row>
    <row r="59" spans="2:44" ht="12">
      <c r="B59" s="22"/>
      <c r="AR59" s="22"/>
    </row>
    <row r="60" spans="1:57" s="2" customFormat="1" ht="12">
      <c r="A60" s="38"/>
      <c r="B60" s="39"/>
      <c r="C60" s="38"/>
      <c r="D60" s="58" t="s">
        <v>56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58" t="s">
        <v>57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58" t="s">
        <v>56</v>
      </c>
      <c r="AI60" s="41"/>
      <c r="AJ60" s="41"/>
      <c r="AK60" s="41"/>
      <c r="AL60" s="41"/>
      <c r="AM60" s="58" t="s">
        <v>57</v>
      </c>
      <c r="AN60" s="41"/>
      <c r="AO60" s="41"/>
      <c r="AP60" s="38"/>
      <c r="AQ60" s="38"/>
      <c r="AR60" s="39"/>
      <c r="BE60" s="38"/>
    </row>
    <row r="61" spans="2:44" ht="12">
      <c r="B61" s="22"/>
      <c r="AR61" s="22"/>
    </row>
    <row r="62" spans="2:44" ht="12">
      <c r="B62" s="22"/>
      <c r="AR62" s="22"/>
    </row>
    <row r="63" spans="2:44" ht="12">
      <c r="B63" s="22"/>
      <c r="AR63" s="22"/>
    </row>
    <row r="64" spans="1:57" s="2" customFormat="1" ht="12">
      <c r="A64" s="38"/>
      <c r="B64" s="39"/>
      <c r="C64" s="38"/>
      <c r="D64" s="56" t="s">
        <v>58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6" t="s">
        <v>59</v>
      </c>
      <c r="AI64" s="59"/>
      <c r="AJ64" s="59"/>
      <c r="AK64" s="59"/>
      <c r="AL64" s="59"/>
      <c r="AM64" s="59"/>
      <c r="AN64" s="59"/>
      <c r="AO64" s="59"/>
      <c r="AP64" s="38"/>
      <c r="AQ64" s="38"/>
      <c r="AR64" s="39"/>
      <c r="BE64" s="38"/>
    </row>
    <row r="65" spans="2:44" ht="12">
      <c r="B65" s="22"/>
      <c r="AR65" s="22"/>
    </row>
    <row r="66" spans="2:44" ht="12">
      <c r="B66" s="22"/>
      <c r="AR66" s="22"/>
    </row>
    <row r="67" spans="2:44" ht="12">
      <c r="B67" s="22"/>
      <c r="AR67" s="22"/>
    </row>
    <row r="68" spans="2:44" ht="12">
      <c r="B68" s="22"/>
      <c r="AR68" s="22"/>
    </row>
    <row r="69" spans="2:44" ht="12">
      <c r="B69" s="22"/>
      <c r="AR69" s="22"/>
    </row>
    <row r="70" spans="2:44" ht="12">
      <c r="B70" s="22"/>
      <c r="AR70" s="22"/>
    </row>
    <row r="71" spans="2:44" ht="12">
      <c r="B71" s="22"/>
      <c r="AR71" s="22"/>
    </row>
    <row r="72" spans="2:44" ht="12">
      <c r="B72" s="22"/>
      <c r="AR72" s="22"/>
    </row>
    <row r="73" spans="2:44" ht="12">
      <c r="B73" s="22"/>
      <c r="AR73" s="22"/>
    </row>
    <row r="74" spans="2:44" ht="12">
      <c r="B74" s="22"/>
      <c r="AR74" s="22"/>
    </row>
    <row r="75" spans="1:57" s="2" customFormat="1" ht="12">
      <c r="A75" s="38"/>
      <c r="B75" s="39"/>
      <c r="C75" s="38"/>
      <c r="D75" s="58" t="s">
        <v>56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58" t="s">
        <v>57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58" t="s">
        <v>56</v>
      </c>
      <c r="AI75" s="41"/>
      <c r="AJ75" s="41"/>
      <c r="AK75" s="41"/>
      <c r="AL75" s="41"/>
      <c r="AM75" s="58" t="s">
        <v>57</v>
      </c>
      <c r="AN75" s="41"/>
      <c r="AO75" s="41"/>
      <c r="AP75" s="38"/>
      <c r="AQ75" s="38"/>
      <c r="AR75" s="39"/>
      <c r="BE75" s="38"/>
    </row>
    <row r="76" spans="1:57" s="2" customFormat="1" ht="12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  <c r="BE76" s="38"/>
    </row>
    <row r="77" spans="1:57" s="2" customFormat="1" ht="6.95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39"/>
      <c r="BE77" s="38"/>
    </row>
    <row r="81" spans="1:57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39"/>
      <c r="BE81" s="38"/>
    </row>
    <row r="82" spans="1:57" s="2" customFormat="1" ht="24.95" customHeight="1">
      <c r="A82" s="38"/>
      <c r="B82" s="39"/>
      <c r="C82" s="23" t="s">
        <v>60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  <c r="BE82" s="38"/>
    </row>
    <row r="83" spans="1:57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  <c r="BE83" s="38"/>
    </row>
    <row r="84" spans="1:57" s="4" customFormat="1" ht="12" customHeight="1">
      <c r="A84" s="4"/>
      <c r="B84" s="64"/>
      <c r="C84" s="32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19-058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4"/>
      <c r="BE84" s="4"/>
    </row>
    <row r="85" spans="1:57" s="5" customFormat="1" ht="36.95" customHeight="1">
      <c r="A85" s="5"/>
      <c r="B85" s="65"/>
      <c r="C85" s="66" t="s">
        <v>16</v>
      </c>
      <c r="D85" s="5"/>
      <c r="E85" s="5"/>
      <c r="F85" s="5"/>
      <c r="G85" s="5"/>
      <c r="H85" s="5"/>
      <c r="I85" s="5"/>
      <c r="J85" s="5"/>
      <c r="K85" s="5"/>
      <c r="L85" s="67" t="str">
        <f>K6</f>
        <v xml:space="preserve">SPŠ a SOU Pelhřimov  - stavební úpravy auly vč. jejího zázemí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5"/>
      <c r="BE85" s="5"/>
    </row>
    <row r="86" spans="1:57" s="2" customFormat="1" ht="6.95" customHeight="1">
      <c r="A86" s="38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9"/>
      <c r="BE86" s="38"/>
    </row>
    <row r="87" spans="1:57" s="2" customFormat="1" ht="12" customHeight="1">
      <c r="A87" s="38"/>
      <c r="B87" s="39"/>
      <c r="C87" s="32" t="s">
        <v>20</v>
      </c>
      <c r="D87" s="38"/>
      <c r="E87" s="38"/>
      <c r="F87" s="38"/>
      <c r="G87" s="38"/>
      <c r="H87" s="38"/>
      <c r="I87" s="38"/>
      <c r="J87" s="38"/>
      <c r="K87" s="38"/>
      <c r="L87" s="68" t="str">
        <f>IF(K8="","",K8)</f>
        <v>Pelhřimov, ul. Růžová č.p. 34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2" t="s">
        <v>22</v>
      </c>
      <c r="AJ87" s="38"/>
      <c r="AK87" s="38"/>
      <c r="AL87" s="38"/>
      <c r="AM87" s="69" t="str">
        <f>IF(AN8="","",AN8)</f>
        <v>10. 1. 2020</v>
      </c>
      <c r="AN87" s="69"/>
      <c r="AO87" s="38"/>
      <c r="AP87" s="38"/>
      <c r="AQ87" s="38"/>
      <c r="AR87" s="39"/>
      <c r="BE87" s="38"/>
    </row>
    <row r="88" spans="1:57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  <c r="BE88" s="38"/>
    </row>
    <row r="89" spans="1:57" s="2" customFormat="1" ht="25.65" customHeight="1">
      <c r="A89" s="38"/>
      <c r="B89" s="39"/>
      <c r="C89" s="32" t="s">
        <v>24</v>
      </c>
      <c r="D89" s="38"/>
      <c r="E89" s="38"/>
      <c r="F89" s="38"/>
      <c r="G89" s="38"/>
      <c r="H89" s="38"/>
      <c r="I89" s="38"/>
      <c r="J89" s="38"/>
      <c r="K89" s="38"/>
      <c r="L89" s="4" t="str">
        <f>IF(E11="","",E11)</f>
        <v>KRAJ VYSOČINA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2" t="s">
        <v>32</v>
      </c>
      <c r="AJ89" s="38"/>
      <c r="AK89" s="38"/>
      <c r="AL89" s="38"/>
      <c r="AM89" s="70" t="str">
        <f>IF(E17="","",E17)</f>
        <v>PROJEKT CENTRUM NOVA s.r.o.</v>
      </c>
      <c r="AN89" s="4"/>
      <c r="AO89" s="4"/>
      <c r="AP89" s="4"/>
      <c r="AQ89" s="38"/>
      <c r="AR89" s="39"/>
      <c r="AS89" s="71" t="s">
        <v>61</v>
      </c>
      <c r="AT89" s="72"/>
      <c r="AU89" s="73"/>
      <c r="AV89" s="73"/>
      <c r="AW89" s="73"/>
      <c r="AX89" s="73"/>
      <c r="AY89" s="73"/>
      <c r="AZ89" s="73"/>
      <c r="BA89" s="73"/>
      <c r="BB89" s="73"/>
      <c r="BC89" s="73"/>
      <c r="BD89" s="74"/>
      <c r="BE89" s="38"/>
    </row>
    <row r="90" spans="1:57" s="2" customFormat="1" ht="15.15" customHeight="1">
      <c r="A90" s="38"/>
      <c r="B90" s="39"/>
      <c r="C90" s="32" t="s">
        <v>30</v>
      </c>
      <c r="D90" s="38"/>
      <c r="E90" s="38"/>
      <c r="F90" s="38"/>
      <c r="G90" s="38"/>
      <c r="H90" s="38"/>
      <c r="I90" s="38"/>
      <c r="J90" s="38"/>
      <c r="K90" s="38"/>
      <c r="L90" s="4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2" t="s">
        <v>37</v>
      </c>
      <c r="AJ90" s="38"/>
      <c r="AK90" s="38"/>
      <c r="AL90" s="38"/>
      <c r="AM90" s="70" t="str">
        <f>IF(E20="","",E20)</f>
        <v xml:space="preserve"> </v>
      </c>
      <c r="AN90" s="4"/>
      <c r="AO90" s="4"/>
      <c r="AP90" s="4"/>
      <c r="AQ90" s="38"/>
      <c r="AR90" s="39"/>
      <c r="AS90" s="75"/>
      <c r="AT90" s="76"/>
      <c r="AU90" s="77"/>
      <c r="AV90" s="77"/>
      <c r="AW90" s="77"/>
      <c r="AX90" s="77"/>
      <c r="AY90" s="77"/>
      <c r="AZ90" s="77"/>
      <c r="BA90" s="77"/>
      <c r="BB90" s="77"/>
      <c r="BC90" s="77"/>
      <c r="BD90" s="78"/>
      <c r="BE90" s="38"/>
    </row>
    <row r="91" spans="1:57" s="2" customFormat="1" ht="10.8" customHeight="1">
      <c r="A91" s="38"/>
      <c r="B91" s="39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9"/>
      <c r="AS91" s="75"/>
      <c r="AT91" s="76"/>
      <c r="AU91" s="77"/>
      <c r="AV91" s="77"/>
      <c r="AW91" s="77"/>
      <c r="AX91" s="77"/>
      <c r="AY91" s="77"/>
      <c r="AZ91" s="77"/>
      <c r="BA91" s="77"/>
      <c r="BB91" s="77"/>
      <c r="BC91" s="77"/>
      <c r="BD91" s="78"/>
      <c r="BE91" s="38"/>
    </row>
    <row r="92" spans="1:57" s="2" customFormat="1" ht="29.25" customHeight="1">
      <c r="A92" s="38"/>
      <c r="B92" s="39"/>
      <c r="C92" s="79" t="s">
        <v>62</v>
      </c>
      <c r="D92" s="80"/>
      <c r="E92" s="80"/>
      <c r="F92" s="80"/>
      <c r="G92" s="80"/>
      <c r="H92" s="81"/>
      <c r="I92" s="82" t="s">
        <v>63</v>
      </c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3" t="s">
        <v>64</v>
      </c>
      <c r="AH92" s="80"/>
      <c r="AI92" s="80"/>
      <c r="AJ92" s="80"/>
      <c r="AK92" s="80"/>
      <c r="AL92" s="80"/>
      <c r="AM92" s="80"/>
      <c r="AN92" s="82" t="s">
        <v>65</v>
      </c>
      <c r="AO92" s="80"/>
      <c r="AP92" s="84"/>
      <c r="AQ92" s="85" t="s">
        <v>66</v>
      </c>
      <c r="AR92" s="39"/>
      <c r="AS92" s="86" t="s">
        <v>67</v>
      </c>
      <c r="AT92" s="87" t="s">
        <v>68</v>
      </c>
      <c r="AU92" s="87" t="s">
        <v>69</v>
      </c>
      <c r="AV92" s="87" t="s">
        <v>70</v>
      </c>
      <c r="AW92" s="87" t="s">
        <v>71</v>
      </c>
      <c r="AX92" s="87" t="s">
        <v>72</v>
      </c>
      <c r="AY92" s="87" t="s">
        <v>73</v>
      </c>
      <c r="AZ92" s="87" t="s">
        <v>74</v>
      </c>
      <c r="BA92" s="87" t="s">
        <v>75</v>
      </c>
      <c r="BB92" s="87" t="s">
        <v>76</v>
      </c>
      <c r="BC92" s="87" t="s">
        <v>77</v>
      </c>
      <c r="BD92" s="88" t="s">
        <v>78</v>
      </c>
      <c r="BE92" s="38"/>
    </row>
    <row r="93" spans="1:57" s="2" customFormat="1" ht="10.8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9"/>
      <c r="AS93" s="89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1"/>
      <c r="BE93" s="38"/>
    </row>
    <row r="94" spans="1:90" s="6" customFormat="1" ht="32.4" customHeight="1">
      <c r="A94" s="6"/>
      <c r="B94" s="92"/>
      <c r="C94" s="93" t="s">
        <v>79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5">
        <f>ROUND(AG95+AG97+AG105+AG110,2)</f>
        <v>0</v>
      </c>
      <c r="AH94" s="95"/>
      <c r="AI94" s="95"/>
      <c r="AJ94" s="95"/>
      <c r="AK94" s="95"/>
      <c r="AL94" s="95"/>
      <c r="AM94" s="95"/>
      <c r="AN94" s="96">
        <f>SUM(AG94,AT94)</f>
        <v>0</v>
      </c>
      <c r="AO94" s="96"/>
      <c r="AP94" s="96"/>
      <c r="AQ94" s="97" t="s">
        <v>1</v>
      </c>
      <c r="AR94" s="92"/>
      <c r="AS94" s="98">
        <f>ROUND(AS95+AS97+AS105+AS110,2)</f>
        <v>0</v>
      </c>
      <c r="AT94" s="99">
        <f>ROUND(SUM(AV94:AW94),2)</f>
        <v>0</v>
      </c>
      <c r="AU94" s="100">
        <f>ROUND(AU95+AU97+AU105+AU110,5)</f>
        <v>0</v>
      </c>
      <c r="AV94" s="99">
        <f>ROUND(AZ94*L29,2)</f>
        <v>0</v>
      </c>
      <c r="AW94" s="99">
        <f>ROUND(BA94*L30,2)</f>
        <v>0</v>
      </c>
      <c r="AX94" s="99">
        <f>ROUND(BB94*L29,2)</f>
        <v>0</v>
      </c>
      <c r="AY94" s="99">
        <f>ROUND(BC94*L30,2)</f>
        <v>0</v>
      </c>
      <c r="AZ94" s="99">
        <f>ROUND(AZ95+AZ97+AZ105+AZ110,2)</f>
        <v>0</v>
      </c>
      <c r="BA94" s="99">
        <f>ROUND(BA95+BA97+BA105+BA110,2)</f>
        <v>0</v>
      </c>
      <c r="BB94" s="99">
        <f>ROUND(BB95+BB97+BB105+BB110,2)</f>
        <v>0</v>
      </c>
      <c r="BC94" s="99">
        <f>ROUND(BC95+BC97+BC105+BC110,2)</f>
        <v>0</v>
      </c>
      <c r="BD94" s="101">
        <f>ROUND(BD95+BD97+BD105+BD110,2)</f>
        <v>0</v>
      </c>
      <c r="BE94" s="6"/>
      <c r="BS94" s="102" t="s">
        <v>80</v>
      </c>
      <c r="BT94" s="102" t="s">
        <v>81</v>
      </c>
      <c r="BU94" s="103" t="s">
        <v>82</v>
      </c>
      <c r="BV94" s="102" t="s">
        <v>83</v>
      </c>
      <c r="BW94" s="102" t="s">
        <v>4</v>
      </c>
      <c r="BX94" s="102" t="s">
        <v>84</v>
      </c>
      <c r="CL94" s="102" t="s">
        <v>1</v>
      </c>
    </row>
    <row r="95" spans="1:91" s="7" customFormat="1" ht="16.5" customHeight="1">
      <c r="A95" s="7"/>
      <c r="B95" s="104"/>
      <c r="C95" s="105"/>
      <c r="D95" s="106" t="s">
        <v>85</v>
      </c>
      <c r="E95" s="106"/>
      <c r="F95" s="106"/>
      <c r="G95" s="106"/>
      <c r="H95" s="106"/>
      <c r="I95" s="107"/>
      <c r="J95" s="106" t="s">
        <v>86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ROUND(AG96,2)</f>
        <v>0</v>
      </c>
      <c r="AH95" s="107"/>
      <c r="AI95" s="107"/>
      <c r="AJ95" s="107"/>
      <c r="AK95" s="107"/>
      <c r="AL95" s="107"/>
      <c r="AM95" s="107"/>
      <c r="AN95" s="109">
        <f>SUM(AG95,AT95)</f>
        <v>0</v>
      </c>
      <c r="AO95" s="107"/>
      <c r="AP95" s="107"/>
      <c r="AQ95" s="110" t="s">
        <v>87</v>
      </c>
      <c r="AR95" s="104"/>
      <c r="AS95" s="111">
        <f>ROUND(AS96,2)</f>
        <v>0</v>
      </c>
      <c r="AT95" s="112">
        <f>ROUND(SUM(AV95:AW95),2)</f>
        <v>0</v>
      </c>
      <c r="AU95" s="113">
        <f>ROUND(AU96,5)</f>
        <v>0</v>
      </c>
      <c r="AV95" s="112">
        <f>ROUND(AZ95*L29,2)</f>
        <v>0</v>
      </c>
      <c r="AW95" s="112">
        <f>ROUND(BA95*L30,2)</f>
        <v>0</v>
      </c>
      <c r="AX95" s="112">
        <f>ROUND(BB95*L29,2)</f>
        <v>0</v>
      </c>
      <c r="AY95" s="112">
        <f>ROUND(BC95*L30,2)</f>
        <v>0</v>
      </c>
      <c r="AZ95" s="112">
        <f>ROUND(AZ96,2)</f>
        <v>0</v>
      </c>
      <c r="BA95" s="112">
        <f>ROUND(BA96,2)</f>
        <v>0</v>
      </c>
      <c r="BB95" s="112">
        <f>ROUND(BB96,2)</f>
        <v>0</v>
      </c>
      <c r="BC95" s="112">
        <f>ROUND(BC96,2)</f>
        <v>0</v>
      </c>
      <c r="BD95" s="114">
        <f>ROUND(BD96,2)</f>
        <v>0</v>
      </c>
      <c r="BE95" s="7"/>
      <c r="BS95" s="115" t="s">
        <v>80</v>
      </c>
      <c r="BT95" s="115" t="s">
        <v>88</v>
      </c>
      <c r="BU95" s="115" t="s">
        <v>82</v>
      </c>
      <c r="BV95" s="115" t="s">
        <v>83</v>
      </c>
      <c r="BW95" s="115" t="s">
        <v>89</v>
      </c>
      <c r="BX95" s="115" t="s">
        <v>4</v>
      </c>
      <c r="CL95" s="115" t="s">
        <v>1</v>
      </c>
      <c r="CM95" s="115" t="s">
        <v>90</v>
      </c>
    </row>
    <row r="96" spans="1:90" s="4" customFormat="1" ht="16.5" customHeight="1">
      <c r="A96" s="116" t="s">
        <v>91</v>
      </c>
      <c r="B96" s="64"/>
      <c r="C96" s="10"/>
      <c r="D96" s="10"/>
      <c r="E96" s="117" t="s">
        <v>85</v>
      </c>
      <c r="F96" s="117"/>
      <c r="G96" s="117"/>
      <c r="H96" s="117"/>
      <c r="I96" s="117"/>
      <c r="J96" s="10"/>
      <c r="K96" s="117" t="s">
        <v>86</v>
      </c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8">
        <f>'VRN - Vedlejší a ostatní ...'!J32</f>
        <v>0</v>
      </c>
      <c r="AH96" s="10"/>
      <c r="AI96" s="10"/>
      <c r="AJ96" s="10"/>
      <c r="AK96" s="10"/>
      <c r="AL96" s="10"/>
      <c r="AM96" s="10"/>
      <c r="AN96" s="118">
        <f>SUM(AG96,AT96)</f>
        <v>0</v>
      </c>
      <c r="AO96" s="10"/>
      <c r="AP96" s="10"/>
      <c r="AQ96" s="119" t="s">
        <v>92</v>
      </c>
      <c r="AR96" s="64"/>
      <c r="AS96" s="120">
        <v>0</v>
      </c>
      <c r="AT96" s="121">
        <f>ROUND(SUM(AV96:AW96),2)</f>
        <v>0</v>
      </c>
      <c r="AU96" s="122">
        <f>'VRN - Vedlejší a ostatní ...'!P122</f>
        <v>0</v>
      </c>
      <c r="AV96" s="121">
        <f>'VRN - Vedlejší a ostatní ...'!J35</f>
        <v>0</v>
      </c>
      <c r="AW96" s="121">
        <f>'VRN - Vedlejší a ostatní ...'!J36</f>
        <v>0</v>
      </c>
      <c r="AX96" s="121">
        <f>'VRN - Vedlejší a ostatní ...'!J37</f>
        <v>0</v>
      </c>
      <c r="AY96" s="121">
        <f>'VRN - Vedlejší a ostatní ...'!J38</f>
        <v>0</v>
      </c>
      <c r="AZ96" s="121">
        <f>'VRN - Vedlejší a ostatní ...'!F35</f>
        <v>0</v>
      </c>
      <c r="BA96" s="121">
        <f>'VRN - Vedlejší a ostatní ...'!F36</f>
        <v>0</v>
      </c>
      <c r="BB96" s="121">
        <f>'VRN - Vedlejší a ostatní ...'!F37</f>
        <v>0</v>
      </c>
      <c r="BC96" s="121">
        <f>'VRN - Vedlejší a ostatní ...'!F38</f>
        <v>0</v>
      </c>
      <c r="BD96" s="123">
        <f>'VRN - Vedlejší a ostatní ...'!F39</f>
        <v>0</v>
      </c>
      <c r="BE96" s="4"/>
      <c r="BT96" s="27" t="s">
        <v>90</v>
      </c>
      <c r="BV96" s="27" t="s">
        <v>83</v>
      </c>
      <c r="BW96" s="27" t="s">
        <v>93</v>
      </c>
      <c r="BX96" s="27" t="s">
        <v>89</v>
      </c>
      <c r="CL96" s="27" t="s">
        <v>1</v>
      </c>
    </row>
    <row r="97" spans="1:91" s="7" customFormat="1" ht="16.5" customHeight="1">
      <c r="A97" s="7"/>
      <c r="B97" s="104"/>
      <c r="C97" s="105"/>
      <c r="D97" s="106" t="s">
        <v>94</v>
      </c>
      <c r="E97" s="106"/>
      <c r="F97" s="106"/>
      <c r="G97" s="106"/>
      <c r="H97" s="106"/>
      <c r="I97" s="107"/>
      <c r="J97" s="106" t="s">
        <v>95</v>
      </c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8">
        <f>ROUND(SUM(AG98:AG104),2)</f>
        <v>0</v>
      </c>
      <c r="AH97" s="107"/>
      <c r="AI97" s="107"/>
      <c r="AJ97" s="107"/>
      <c r="AK97" s="107"/>
      <c r="AL97" s="107"/>
      <c r="AM97" s="107"/>
      <c r="AN97" s="109">
        <f>SUM(AG97,AT97)</f>
        <v>0</v>
      </c>
      <c r="AO97" s="107"/>
      <c r="AP97" s="107"/>
      <c r="AQ97" s="110" t="s">
        <v>96</v>
      </c>
      <c r="AR97" s="104"/>
      <c r="AS97" s="111">
        <f>ROUND(SUM(AS98:AS104),2)</f>
        <v>0</v>
      </c>
      <c r="AT97" s="112">
        <f>ROUND(SUM(AV97:AW97),2)</f>
        <v>0</v>
      </c>
      <c r="AU97" s="113">
        <f>ROUND(SUM(AU98:AU104),5)</f>
        <v>0</v>
      </c>
      <c r="AV97" s="112">
        <f>ROUND(AZ97*L29,2)</f>
        <v>0</v>
      </c>
      <c r="AW97" s="112">
        <f>ROUND(BA97*L30,2)</f>
        <v>0</v>
      </c>
      <c r="AX97" s="112">
        <f>ROUND(BB97*L29,2)</f>
        <v>0</v>
      </c>
      <c r="AY97" s="112">
        <f>ROUND(BC97*L30,2)</f>
        <v>0</v>
      </c>
      <c r="AZ97" s="112">
        <f>ROUND(SUM(AZ98:AZ104),2)</f>
        <v>0</v>
      </c>
      <c r="BA97" s="112">
        <f>ROUND(SUM(BA98:BA104),2)</f>
        <v>0</v>
      </c>
      <c r="BB97" s="112">
        <f>ROUND(SUM(BB98:BB104),2)</f>
        <v>0</v>
      </c>
      <c r="BC97" s="112">
        <f>ROUND(SUM(BC98:BC104),2)</f>
        <v>0</v>
      </c>
      <c r="BD97" s="114">
        <f>ROUND(SUM(BD98:BD104),2)</f>
        <v>0</v>
      </c>
      <c r="BE97" s="7"/>
      <c r="BS97" s="115" t="s">
        <v>80</v>
      </c>
      <c r="BT97" s="115" t="s">
        <v>88</v>
      </c>
      <c r="BU97" s="115" t="s">
        <v>82</v>
      </c>
      <c r="BV97" s="115" t="s">
        <v>83</v>
      </c>
      <c r="BW97" s="115" t="s">
        <v>97</v>
      </c>
      <c r="BX97" s="115" t="s">
        <v>4</v>
      </c>
      <c r="CL97" s="115" t="s">
        <v>98</v>
      </c>
      <c r="CM97" s="115" t="s">
        <v>90</v>
      </c>
    </row>
    <row r="98" spans="1:90" s="4" customFormat="1" ht="16.5" customHeight="1">
      <c r="A98" s="116" t="s">
        <v>91</v>
      </c>
      <c r="B98" s="64"/>
      <c r="C98" s="10"/>
      <c r="D98" s="10"/>
      <c r="E98" s="117" t="s">
        <v>99</v>
      </c>
      <c r="F98" s="117"/>
      <c r="G98" s="117"/>
      <c r="H98" s="117"/>
      <c r="I98" s="117"/>
      <c r="J98" s="10"/>
      <c r="K98" s="117" t="s">
        <v>100</v>
      </c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8">
        <f>'01_00 - Bourací práce'!J32</f>
        <v>0</v>
      </c>
      <c r="AH98" s="10"/>
      <c r="AI98" s="10"/>
      <c r="AJ98" s="10"/>
      <c r="AK98" s="10"/>
      <c r="AL98" s="10"/>
      <c r="AM98" s="10"/>
      <c r="AN98" s="118">
        <f>SUM(AG98,AT98)</f>
        <v>0</v>
      </c>
      <c r="AO98" s="10"/>
      <c r="AP98" s="10"/>
      <c r="AQ98" s="119" t="s">
        <v>92</v>
      </c>
      <c r="AR98" s="64"/>
      <c r="AS98" s="120">
        <v>0</v>
      </c>
      <c r="AT98" s="121">
        <f>ROUND(SUM(AV98:AW98),2)</f>
        <v>0</v>
      </c>
      <c r="AU98" s="122">
        <f>'01_00 - Bourací práce'!P133</f>
        <v>0</v>
      </c>
      <c r="AV98" s="121">
        <f>'01_00 - Bourací práce'!J35</f>
        <v>0</v>
      </c>
      <c r="AW98" s="121">
        <f>'01_00 - Bourací práce'!J36</f>
        <v>0</v>
      </c>
      <c r="AX98" s="121">
        <f>'01_00 - Bourací práce'!J37</f>
        <v>0</v>
      </c>
      <c r="AY98" s="121">
        <f>'01_00 - Bourací práce'!J38</f>
        <v>0</v>
      </c>
      <c r="AZ98" s="121">
        <f>'01_00 - Bourací práce'!F35</f>
        <v>0</v>
      </c>
      <c r="BA98" s="121">
        <f>'01_00 - Bourací práce'!F36</f>
        <v>0</v>
      </c>
      <c r="BB98" s="121">
        <f>'01_00 - Bourací práce'!F37</f>
        <v>0</v>
      </c>
      <c r="BC98" s="121">
        <f>'01_00 - Bourací práce'!F38</f>
        <v>0</v>
      </c>
      <c r="BD98" s="123">
        <f>'01_00 - Bourací práce'!F39</f>
        <v>0</v>
      </c>
      <c r="BE98" s="4"/>
      <c r="BT98" s="27" t="s">
        <v>90</v>
      </c>
      <c r="BV98" s="27" t="s">
        <v>83</v>
      </c>
      <c r="BW98" s="27" t="s">
        <v>101</v>
      </c>
      <c r="BX98" s="27" t="s">
        <v>97</v>
      </c>
      <c r="CL98" s="27" t="s">
        <v>98</v>
      </c>
    </row>
    <row r="99" spans="1:90" s="4" customFormat="1" ht="16.5" customHeight="1">
      <c r="A99" s="116" t="s">
        <v>91</v>
      </c>
      <c r="B99" s="64"/>
      <c r="C99" s="10"/>
      <c r="D99" s="10"/>
      <c r="E99" s="117" t="s">
        <v>102</v>
      </c>
      <c r="F99" s="117"/>
      <c r="G99" s="117"/>
      <c r="H99" s="117"/>
      <c r="I99" s="117"/>
      <c r="J99" s="10"/>
      <c r="K99" s="117" t="s">
        <v>103</v>
      </c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8">
        <f>'01_01 - Architektonicko -...'!J32</f>
        <v>0</v>
      </c>
      <c r="AH99" s="10"/>
      <c r="AI99" s="10"/>
      <c r="AJ99" s="10"/>
      <c r="AK99" s="10"/>
      <c r="AL99" s="10"/>
      <c r="AM99" s="10"/>
      <c r="AN99" s="118">
        <f>SUM(AG99,AT99)</f>
        <v>0</v>
      </c>
      <c r="AO99" s="10"/>
      <c r="AP99" s="10"/>
      <c r="AQ99" s="119" t="s">
        <v>92</v>
      </c>
      <c r="AR99" s="64"/>
      <c r="AS99" s="120">
        <v>0</v>
      </c>
      <c r="AT99" s="121">
        <f>ROUND(SUM(AV99:AW99),2)</f>
        <v>0</v>
      </c>
      <c r="AU99" s="122">
        <f>'01_01 - Architektonicko -...'!P149</f>
        <v>0</v>
      </c>
      <c r="AV99" s="121">
        <f>'01_01 - Architektonicko -...'!J35</f>
        <v>0</v>
      </c>
      <c r="AW99" s="121">
        <f>'01_01 - Architektonicko -...'!J36</f>
        <v>0</v>
      </c>
      <c r="AX99" s="121">
        <f>'01_01 - Architektonicko -...'!J37</f>
        <v>0</v>
      </c>
      <c r="AY99" s="121">
        <f>'01_01 - Architektonicko -...'!J38</f>
        <v>0</v>
      </c>
      <c r="AZ99" s="121">
        <f>'01_01 - Architektonicko -...'!F35</f>
        <v>0</v>
      </c>
      <c r="BA99" s="121">
        <f>'01_01 - Architektonicko -...'!F36</f>
        <v>0</v>
      </c>
      <c r="BB99" s="121">
        <f>'01_01 - Architektonicko -...'!F37</f>
        <v>0</v>
      </c>
      <c r="BC99" s="121">
        <f>'01_01 - Architektonicko -...'!F38</f>
        <v>0</v>
      </c>
      <c r="BD99" s="123">
        <f>'01_01 - Architektonicko -...'!F39</f>
        <v>0</v>
      </c>
      <c r="BE99" s="4"/>
      <c r="BT99" s="27" t="s">
        <v>90</v>
      </c>
      <c r="BV99" s="27" t="s">
        <v>83</v>
      </c>
      <c r="BW99" s="27" t="s">
        <v>104</v>
      </c>
      <c r="BX99" s="27" t="s">
        <v>97</v>
      </c>
      <c r="CL99" s="27" t="s">
        <v>98</v>
      </c>
    </row>
    <row r="100" spans="1:90" s="4" customFormat="1" ht="16.5" customHeight="1">
      <c r="A100" s="116" t="s">
        <v>91</v>
      </c>
      <c r="B100" s="64"/>
      <c r="C100" s="10"/>
      <c r="D100" s="10"/>
      <c r="E100" s="117" t="s">
        <v>105</v>
      </c>
      <c r="F100" s="117"/>
      <c r="G100" s="117"/>
      <c r="H100" s="117"/>
      <c r="I100" s="117"/>
      <c r="J100" s="10"/>
      <c r="K100" s="117" t="s">
        <v>106</v>
      </c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8">
        <f>'01A - Zařízení pro vytápě...'!J32</f>
        <v>0</v>
      </c>
      <c r="AH100" s="10"/>
      <c r="AI100" s="10"/>
      <c r="AJ100" s="10"/>
      <c r="AK100" s="10"/>
      <c r="AL100" s="10"/>
      <c r="AM100" s="10"/>
      <c r="AN100" s="118">
        <f>SUM(AG100,AT100)</f>
        <v>0</v>
      </c>
      <c r="AO100" s="10"/>
      <c r="AP100" s="10"/>
      <c r="AQ100" s="119" t="s">
        <v>92</v>
      </c>
      <c r="AR100" s="64"/>
      <c r="AS100" s="120">
        <v>0</v>
      </c>
      <c r="AT100" s="121">
        <f>ROUND(SUM(AV100:AW100),2)</f>
        <v>0</v>
      </c>
      <c r="AU100" s="122">
        <f>'01A - Zařízení pro vytápě...'!P127</f>
        <v>0</v>
      </c>
      <c r="AV100" s="121">
        <f>'01A - Zařízení pro vytápě...'!J35</f>
        <v>0</v>
      </c>
      <c r="AW100" s="121">
        <f>'01A - Zařízení pro vytápě...'!J36</f>
        <v>0</v>
      </c>
      <c r="AX100" s="121">
        <f>'01A - Zařízení pro vytápě...'!J37</f>
        <v>0</v>
      </c>
      <c r="AY100" s="121">
        <f>'01A - Zařízení pro vytápě...'!J38</f>
        <v>0</v>
      </c>
      <c r="AZ100" s="121">
        <f>'01A - Zařízení pro vytápě...'!F35</f>
        <v>0</v>
      </c>
      <c r="BA100" s="121">
        <f>'01A - Zařízení pro vytápě...'!F36</f>
        <v>0</v>
      </c>
      <c r="BB100" s="121">
        <f>'01A - Zařízení pro vytápě...'!F37</f>
        <v>0</v>
      </c>
      <c r="BC100" s="121">
        <f>'01A - Zařízení pro vytápě...'!F38</f>
        <v>0</v>
      </c>
      <c r="BD100" s="123">
        <f>'01A - Zařízení pro vytápě...'!F39</f>
        <v>0</v>
      </c>
      <c r="BE100" s="4"/>
      <c r="BT100" s="27" t="s">
        <v>90</v>
      </c>
      <c r="BV100" s="27" t="s">
        <v>83</v>
      </c>
      <c r="BW100" s="27" t="s">
        <v>107</v>
      </c>
      <c r="BX100" s="27" t="s">
        <v>97</v>
      </c>
      <c r="CL100" s="27" t="s">
        <v>98</v>
      </c>
    </row>
    <row r="101" spans="1:90" s="4" customFormat="1" ht="16.5" customHeight="1">
      <c r="A101" s="116" t="s">
        <v>91</v>
      </c>
      <c r="B101" s="64"/>
      <c r="C101" s="10"/>
      <c r="D101" s="10"/>
      <c r="E101" s="117" t="s">
        <v>108</v>
      </c>
      <c r="F101" s="117"/>
      <c r="G101" s="117"/>
      <c r="H101" s="117"/>
      <c r="I101" s="117"/>
      <c r="J101" s="10"/>
      <c r="K101" s="117" t="s">
        <v>109</v>
      </c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8">
        <f>'01B - Zařízení vzduchotec...'!J32</f>
        <v>0</v>
      </c>
      <c r="AH101" s="10"/>
      <c r="AI101" s="10"/>
      <c r="AJ101" s="10"/>
      <c r="AK101" s="10"/>
      <c r="AL101" s="10"/>
      <c r="AM101" s="10"/>
      <c r="AN101" s="118">
        <f>SUM(AG101,AT101)</f>
        <v>0</v>
      </c>
      <c r="AO101" s="10"/>
      <c r="AP101" s="10"/>
      <c r="AQ101" s="119" t="s">
        <v>92</v>
      </c>
      <c r="AR101" s="64"/>
      <c r="AS101" s="120">
        <v>0</v>
      </c>
      <c r="AT101" s="121">
        <f>ROUND(SUM(AV101:AW101),2)</f>
        <v>0</v>
      </c>
      <c r="AU101" s="122">
        <f>'01B - Zařízení vzduchotec...'!P123</f>
        <v>0</v>
      </c>
      <c r="AV101" s="121">
        <f>'01B - Zařízení vzduchotec...'!J35</f>
        <v>0</v>
      </c>
      <c r="AW101" s="121">
        <f>'01B - Zařízení vzduchotec...'!J36</f>
        <v>0</v>
      </c>
      <c r="AX101" s="121">
        <f>'01B - Zařízení vzduchotec...'!J37</f>
        <v>0</v>
      </c>
      <c r="AY101" s="121">
        <f>'01B - Zařízení vzduchotec...'!J38</f>
        <v>0</v>
      </c>
      <c r="AZ101" s="121">
        <f>'01B - Zařízení vzduchotec...'!F35</f>
        <v>0</v>
      </c>
      <c r="BA101" s="121">
        <f>'01B - Zařízení vzduchotec...'!F36</f>
        <v>0</v>
      </c>
      <c r="BB101" s="121">
        <f>'01B - Zařízení vzduchotec...'!F37</f>
        <v>0</v>
      </c>
      <c r="BC101" s="121">
        <f>'01B - Zařízení vzduchotec...'!F38</f>
        <v>0</v>
      </c>
      <c r="BD101" s="123">
        <f>'01B - Zařízení vzduchotec...'!F39</f>
        <v>0</v>
      </c>
      <c r="BE101" s="4"/>
      <c r="BT101" s="27" t="s">
        <v>90</v>
      </c>
      <c r="BV101" s="27" t="s">
        <v>83</v>
      </c>
      <c r="BW101" s="27" t="s">
        <v>110</v>
      </c>
      <c r="BX101" s="27" t="s">
        <v>97</v>
      </c>
      <c r="CL101" s="27" t="s">
        <v>98</v>
      </c>
    </row>
    <row r="102" spans="1:90" s="4" customFormat="1" ht="16.5" customHeight="1">
      <c r="A102" s="116" t="s">
        <v>91</v>
      </c>
      <c r="B102" s="64"/>
      <c r="C102" s="10"/>
      <c r="D102" s="10"/>
      <c r="E102" s="117" t="s">
        <v>111</v>
      </c>
      <c r="F102" s="117"/>
      <c r="G102" s="117"/>
      <c r="H102" s="117"/>
      <c r="I102" s="117"/>
      <c r="J102" s="10"/>
      <c r="K102" s="117" t="s">
        <v>112</v>
      </c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8">
        <f>'01C - Zařízení zdravotně ...'!J32</f>
        <v>0</v>
      </c>
      <c r="AH102" s="10"/>
      <c r="AI102" s="10"/>
      <c r="AJ102" s="10"/>
      <c r="AK102" s="10"/>
      <c r="AL102" s="10"/>
      <c r="AM102" s="10"/>
      <c r="AN102" s="118">
        <f>SUM(AG102,AT102)</f>
        <v>0</v>
      </c>
      <c r="AO102" s="10"/>
      <c r="AP102" s="10"/>
      <c r="AQ102" s="119" t="s">
        <v>92</v>
      </c>
      <c r="AR102" s="64"/>
      <c r="AS102" s="120">
        <v>0</v>
      </c>
      <c r="AT102" s="121">
        <f>ROUND(SUM(AV102:AW102),2)</f>
        <v>0</v>
      </c>
      <c r="AU102" s="122">
        <f>'01C - Zařízení zdravotně ...'!P134</f>
        <v>0</v>
      </c>
      <c r="AV102" s="121">
        <f>'01C - Zařízení zdravotně ...'!J35</f>
        <v>0</v>
      </c>
      <c r="AW102" s="121">
        <f>'01C - Zařízení zdravotně ...'!J36</f>
        <v>0</v>
      </c>
      <c r="AX102" s="121">
        <f>'01C - Zařízení zdravotně ...'!J37</f>
        <v>0</v>
      </c>
      <c r="AY102" s="121">
        <f>'01C - Zařízení zdravotně ...'!J38</f>
        <v>0</v>
      </c>
      <c r="AZ102" s="121">
        <f>'01C - Zařízení zdravotně ...'!F35</f>
        <v>0</v>
      </c>
      <c r="BA102" s="121">
        <f>'01C - Zařízení zdravotně ...'!F36</f>
        <v>0</v>
      </c>
      <c r="BB102" s="121">
        <f>'01C - Zařízení zdravotně ...'!F37</f>
        <v>0</v>
      </c>
      <c r="BC102" s="121">
        <f>'01C - Zařízení zdravotně ...'!F38</f>
        <v>0</v>
      </c>
      <c r="BD102" s="123">
        <f>'01C - Zařízení zdravotně ...'!F39</f>
        <v>0</v>
      </c>
      <c r="BE102" s="4"/>
      <c r="BT102" s="27" t="s">
        <v>90</v>
      </c>
      <c r="BV102" s="27" t="s">
        <v>83</v>
      </c>
      <c r="BW102" s="27" t="s">
        <v>113</v>
      </c>
      <c r="BX102" s="27" t="s">
        <v>97</v>
      </c>
      <c r="CL102" s="27" t="s">
        <v>98</v>
      </c>
    </row>
    <row r="103" spans="1:90" s="4" customFormat="1" ht="16.5" customHeight="1">
      <c r="A103" s="116" t="s">
        <v>91</v>
      </c>
      <c r="B103" s="64"/>
      <c r="C103" s="10"/>
      <c r="D103" s="10"/>
      <c r="E103" s="117" t="s">
        <v>114</v>
      </c>
      <c r="F103" s="117"/>
      <c r="G103" s="117"/>
      <c r="H103" s="117"/>
      <c r="I103" s="117"/>
      <c r="J103" s="10"/>
      <c r="K103" s="117" t="s">
        <v>115</v>
      </c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8">
        <f>'01D - Zařízení silnoproud...'!J32</f>
        <v>0</v>
      </c>
      <c r="AH103" s="10"/>
      <c r="AI103" s="10"/>
      <c r="AJ103" s="10"/>
      <c r="AK103" s="10"/>
      <c r="AL103" s="10"/>
      <c r="AM103" s="10"/>
      <c r="AN103" s="118">
        <f>SUM(AG103,AT103)</f>
        <v>0</v>
      </c>
      <c r="AO103" s="10"/>
      <c r="AP103" s="10"/>
      <c r="AQ103" s="119" t="s">
        <v>92</v>
      </c>
      <c r="AR103" s="64"/>
      <c r="AS103" s="120">
        <v>0</v>
      </c>
      <c r="AT103" s="121">
        <f>ROUND(SUM(AV103:AW103),2)</f>
        <v>0</v>
      </c>
      <c r="AU103" s="122">
        <f>'01D - Zařízení silnoproud...'!P125</f>
        <v>0</v>
      </c>
      <c r="AV103" s="121">
        <f>'01D - Zařízení silnoproud...'!J35</f>
        <v>0</v>
      </c>
      <c r="AW103" s="121">
        <f>'01D - Zařízení silnoproud...'!J36</f>
        <v>0</v>
      </c>
      <c r="AX103" s="121">
        <f>'01D - Zařízení silnoproud...'!J37</f>
        <v>0</v>
      </c>
      <c r="AY103" s="121">
        <f>'01D - Zařízení silnoproud...'!J38</f>
        <v>0</v>
      </c>
      <c r="AZ103" s="121">
        <f>'01D - Zařízení silnoproud...'!F35</f>
        <v>0</v>
      </c>
      <c r="BA103" s="121">
        <f>'01D - Zařízení silnoproud...'!F36</f>
        <v>0</v>
      </c>
      <c r="BB103" s="121">
        <f>'01D - Zařízení silnoproud...'!F37</f>
        <v>0</v>
      </c>
      <c r="BC103" s="121">
        <f>'01D - Zařízení silnoproud...'!F38</f>
        <v>0</v>
      </c>
      <c r="BD103" s="123">
        <f>'01D - Zařízení silnoproud...'!F39</f>
        <v>0</v>
      </c>
      <c r="BE103" s="4"/>
      <c r="BT103" s="27" t="s">
        <v>90</v>
      </c>
      <c r="BV103" s="27" t="s">
        <v>83</v>
      </c>
      <c r="BW103" s="27" t="s">
        <v>116</v>
      </c>
      <c r="BX103" s="27" t="s">
        <v>97</v>
      </c>
      <c r="CL103" s="27" t="s">
        <v>98</v>
      </c>
    </row>
    <row r="104" spans="1:90" s="4" customFormat="1" ht="16.5" customHeight="1">
      <c r="A104" s="116" t="s">
        <v>91</v>
      </c>
      <c r="B104" s="64"/>
      <c r="C104" s="10"/>
      <c r="D104" s="10"/>
      <c r="E104" s="117" t="s">
        <v>117</v>
      </c>
      <c r="F104" s="117"/>
      <c r="G104" s="117"/>
      <c r="H104" s="117"/>
      <c r="I104" s="117"/>
      <c r="J104" s="10"/>
      <c r="K104" s="117" t="s">
        <v>118</v>
      </c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8">
        <f>'01E - Zařízení slaboproud...'!J32</f>
        <v>0</v>
      </c>
      <c r="AH104" s="10"/>
      <c r="AI104" s="10"/>
      <c r="AJ104" s="10"/>
      <c r="AK104" s="10"/>
      <c r="AL104" s="10"/>
      <c r="AM104" s="10"/>
      <c r="AN104" s="118">
        <f>SUM(AG104,AT104)</f>
        <v>0</v>
      </c>
      <c r="AO104" s="10"/>
      <c r="AP104" s="10"/>
      <c r="AQ104" s="119" t="s">
        <v>92</v>
      </c>
      <c r="AR104" s="64"/>
      <c r="AS104" s="120">
        <v>0</v>
      </c>
      <c r="AT104" s="121">
        <f>ROUND(SUM(AV104:AW104),2)</f>
        <v>0</v>
      </c>
      <c r="AU104" s="122">
        <f>'01E - Zařízení slaboproud...'!P127</f>
        <v>0</v>
      </c>
      <c r="AV104" s="121">
        <f>'01E - Zařízení slaboproud...'!J35</f>
        <v>0</v>
      </c>
      <c r="AW104" s="121">
        <f>'01E - Zařízení slaboproud...'!J36</f>
        <v>0</v>
      </c>
      <c r="AX104" s="121">
        <f>'01E - Zařízení slaboproud...'!J37</f>
        <v>0</v>
      </c>
      <c r="AY104" s="121">
        <f>'01E - Zařízení slaboproud...'!J38</f>
        <v>0</v>
      </c>
      <c r="AZ104" s="121">
        <f>'01E - Zařízení slaboproud...'!F35</f>
        <v>0</v>
      </c>
      <c r="BA104" s="121">
        <f>'01E - Zařízení slaboproud...'!F36</f>
        <v>0</v>
      </c>
      <c r="BB104" s="121">
        <f>'01E - Zařízení slaboproud...'!F37</f>
        <v>0</v>
      </c>
      <c r="BC104" s="121">
        <f>'01E - Zařízení slaboproud...'!F38</f>
        <v>0</v>
      </c>
      <c r="BD104" s="123">
        <f>'01E - Zařízení slaboproud...'!F39</f>
        <v>0</v>
      </c>
      <c r="BE104" s="4"/>
      <c r="BT104" s="27" t="s">
        <v>90</v>
      </c>
      <c r="BV104" s="27" t="s">
        <v>83</v>
      </c>
      <c r="BW104" s="27" t="s">
        <v>119</v>
      </c>
      <c r="BX104" s="27" t="s">
        <v>97</v>
      </c>
      <c r="CL104" s="27" t="s">
        <v>98</v>
      </c>
    </row>
    <row r="105" spans="1:91" s="7" customFormat="1" ht="16.5" customHeight="1">
      <c r="A105" s="7"/>
      <c r="B105" s="104"/>
      <c r="C105" s="105"/>
      <c r="D105" s="106" t="s">
        <v>120</v>
      </c>
      <c r="E105" s="106"/>
      <c r="F105" s="106"/>
      <c r="G105" s="106"/>
      <c r="H105" s="106"/>
      <c r="I105" s="107"/>
      <c r="J105" s="106" t="s">
        <v>121</v>
      </c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8">
        <f>ROUND(SUM(AG106:AG109),2)</f>
        <v>0</v>
      </c>
      <c r="AH105" s="107"/>
      <c r="AI105" s="107"/>
      <c r="AJ105" s="107"/>
      <c r="AK105" s="107"/>
      <c r="AL105" s="107"/>
      <c r="AM105" s="107"/>
      <c r="AN105" s="109">
        <f>SUM(AG105,AT105)</f>
        <v>0</v>
      </c>
      <c r="AO105" s="107"/>
      <c r="AP105" s="107"/>
      <c r="AQ105" s="110" t="s">
        <v>96</v>
      </c>
      <c r="AR105" s="104"/>
      <c r="AS105" s="111">
        <f>ROUND(SUM(AS106:AS109),2)</f>
        <v>0</v>
      </c>
      <c r="AT105" s="112">
        <f>ROUND(SUM(AV105:AW105),2)</f>
        <v>0</v>
      </c>
      <c r="AU105" s="113">
        <f>ROUND(SUM(AU106:AU109),5)</f>
        <v>0</v>
      </c>
      <c r="AV105" s="112">
        <f>ROUND(AZ105*L29,2)</f>
        <v>0</v>
      </c>
      <c r="AW105" s="112">
        <f>ROUND(BA105*L30,2)</f>
        <v>0</v>
      </c>
      <c r="AX105" s="112">
        <f>ROUND(BB105*L29,2)</f>
        <v>0</v>
      </c>
      <c r="AY105" s="112">
        <f>ROUND(BC105*L30,2)</f>
        <v>0</v>
      </c>
      <c r="AZ105" s="112">
        <f>ROUND(SUM(AZ106:AZ109),2)</f>
        <v>0</v>
      </c>
      <c r="BA105" s="112">
        <f>ROUND(SUM(BA106:BA109),2)</f>
        <v>0</v>
      </c>
      <c r="BB105" s="112">
        <f>ROUND(SUM(BB106:BB109),2)</f>
        <v>0</v>
      </c>
      <c r="BC105" s="112">
        <f>ROUND(SUM(BC106:BC109),2)</f>
        <v>0</v>
      </c>
      <c r="BD105" s="114">
        <f>ROUND(SUM(BD106:BD109),2)</f>
        <v>0</v>
      </c>
      <c r="BE105" s="7"/>
      <c r="BS105" s="115" t="s">
        <v>80</v>
      </c>
      <c r="BT105" s="115" t="s">
        <v>88</v>
      </c>
      <c r="BU105" s="115" t="s">
        <v>82</v>
      </c>
      <c r="BV105" s="115" t="s">
        <v>83</v>
      </c>
      <c r="BW105" s="115" t="s">
        <v>122</v>
      </c>
      <c r="BX105" s="115" t="s">
        <v>4</v>
      </c>
      <c r="CL105" s="115" t="s">
        <v>1</v>
      </c>
      <c r="CM105" s="115" t="s">
        <v>90</v>
      </c>
    </row>
    <row r="106" spans="1:90" s="4" customFormat="1" ht="16.5" customHeight="1">
      <c r="A106" s="116" t="s">
        <v>91</v>
      </c>
      <c r="B106" s="64"/>
      <c r="C106" s="10"/>
      <c r="D106" s="10"/>
      <c r="E106" s="117" t="s">
        <v>123</v>
      </c>
      <c r="F106" s="117"/>
      <c r="G106" s="117"/>
      <c r="H106" s="117"/>
      <c r="I106" s="117"/>
      <c r="J106" s="10"/>
      <c r="K106" s="117" t="s">
        <v>100</v>
      </c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8">
        <f>'02_00 - Bourací práce'!J32</f>
        <v>0</v>
      </c>
      <c r="AH106" s="10"/>
      <c r="AI106" s="10"/>
      <c r="AJ106" s="10"/>
      <c r="AK106" s="10"/>
      <c r="AL106" s="10"/>
      <c r="AM106" s="10"/>
      <c r="AN106" s="118">
        <f>SUM(AG106,AT106)</f>
        <v>0</v>
      </c>
      <c r="AO106" s="10"/>
      <c r="AP106" s="10"/>
      <c r="AQ106" s="119" t="s">
        <v>92</v>
      </c>
      <c r="AR106" s="64"/>
      <c r="AS106" s="120">
        <v>0</v>
      </c>
      <c r="AT106" s="121">
        <f>ROUND(SUM(AV106:AW106),2)</f>
        <v>0</v>
      </c>
      <c r="AU106" s="122">
        <f>'02_00 - Bourací práce'!P129</f>
        <v>0</v>
      </c>
      <c r="AV106" s="121">
        <f>'02_00 - Bourací práce'!J35</f>
        <v>0</v>
      </c>
      <c r="AW106" s="121">
        <f>'02_00 - Bourací práce'!J36</f>
        <v>0</v>
      </c>
      <c r="AX106" s="121">
        <f>'02_00 - Bourací práce'!J37</f>
        <v>0</v>
      </c>
      <c r="AY106" s="121">
        <f>'02_00 - Bourací práce'!J38</f>
        <v>0</v>
      </c>
      <c r="AZ106" s="121">
        <f>'02_00 - Bourací práce'!F35</f>
        <v>0</v>
      </c>
      <c r="BA106" s="121">
        <f>'02_00 - Bourací práce'!F36</f>
        <v>0</v>
      </c>
      <c r="BB106" s="121">
        <f>'02_00 - Bourací práce'!F37</f>
        <v>0</v>
      </c>
      <c r="BC106" s="121">
        <f>'02_00 - Bourací práce'!F38</f>
        <v>0</v>
      </c>
      <c r="BD106" s="123">
        <f>'02_00 - Bourací práce'!F39</f>
        <v>0</v>
      </c>
      <c r="BE106" s="4"/>
      <c r="BT106" s="27" t="s">
        <v>90</v>
      </c>
      <c r="BV106" s="27" t="s">
        <v>83</v>
      </c>
      <c r="BW106" s="27" t="s">
        <v>124</v>
      </c>
      <c r="BX106" s="27" t="s">
        <v>122</v>
      </c>
      <c r="CL106" s="27" t="s">
        <v>98</v>
      </c>
    </row>
    <row r="107" spans="1:90" s="4" customFormat="1" ht="16.5" customHeight="1">
      <c r="A107" s="116" t="s">
        <v>91</v>
      </c>
      <c r="B107" s="64"/>
      <c r="C107" s="10"/>
      <c r="D107" s="10"/>
      <c r="E107" s="117" t="s">
        <v>125</v>
      </c>
      <c r="F107" s="117"/>
      <c r="G107" s="117"/>
      <c r="H107" s="117"/>
      <c r="I107" s="117"/>
      <c r="J107" s="10"/>
      <c r="K107" s="117" t="s">
        <v>103</v>
      </c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8">
        <f>'02_01 - Architektonicko -...'!J32</f>
        <v>0</v>
      </c>
      <c r="AH107" s="10"/>
      <c r="AI107" s="10"/>
      <c r="AJ107" s="10"/>
      <c r="AK107" s="10"/>
      <c r="AL107" s="10"/>
      <c r="AM107" s="10"/>
      <c r="AN107" s="118">
        <f>SUM(AG107,AT107)</f>
        <v>0</v>
      </c>
      <c r="AO107" s="10"/>
      <c r="AP107" s="10"/>
      <c r="AQ107" s="119" t="s">
        <v>92</v>
      </c>
      <c r="AR107" s="64"/>
      <c r="AS107" s="120">
        <v>0</v>
      </c>
      <c r="AT107" s="121">
        <f>ROUND(SUM(AV107:AW107),2)</f>
        <v>0</v>
      </c>
      <c r="AU107" s="122">
        <f>'02_01 - Architektonicko -...'!P140</f>
        <v>0</v>
      </c>
      <c r="AV107" s="121">
        <f>'02_01 - Architektonicko -...'!J35</f>
        <v>0</v>
      </c>
      <c r="AW107" s="121">
        <f>'02_01 - Architektonicko -...'!J36</f>
        <v>0</v>
      </c>
      <c r="AX107" s="121">
        <f>'02_01 - Architektonicko -...'!J37</f>
        <v>0</v>
      </c>
      <c r="AY107" s="121">
        <f>'02_01 - Architektonicko -...'!J38</f>
        <v>0</v>
      </c>
      <c r="AZ107" s="121">
        <f>'02_01 - Architektonicko -...'!F35</f>
        <v>0</v>
      </c>
      <c r="BA107" s="121">
        <f>'02_01 - Architektonicko -...'!F36</f>
        <v>0</v>
      </c>
      <c r="BB107" s="121">
        <f>'02_01 - Architektonicko -...'!F37</f>
        <v>0</v>
      </c>
      <c r="BC107" s="121">
        <f>'02_01 - Architektonicko -...'!F38</f>
        <v>0</v>
      </c>
      <c r="BD107" s="123">
        <f>'02_01 - Architektonicko -...'!F39</f>
        <v>0</v>
      </c>
      <c r="BE107" s="4"/>
      <c r="BT107" s="27" t="s">
        <v>90</v>
      </c>
      <c r="BV107" s="27" t="s">
        <v>83</v>
      </c>
      <c r="BW107" s="27" t="s">
        <v>126</v>
      </c>
      <c r="BX107" s="27" t="s">
        <v>122</v>
      </c>
      <c r="CL107" s="27" t="s">
        <v>98</v>
      </c>
    </row>
    <row r="108" spans="1:90" s="4" customFormat="1" ht="16.5" customHeight="1">
      <c r="A108" s="116" t="s">
        <v>91</v>
      </c>
      <c r="B108" s="64"/>
      <c r="C108" s="10"/>
      <c r="D108" s="10"/>
      <c r="E108" s="117" t="s">
        <v>127</v>
      </c>
      <c r="F108" s="117"/>
      <c r="G108" s="117"/>
      <c r="H108" s="117"/>
      <c r="I108" s="117"/>
      <c r="J108" s="10"/>
      <c r="K108" s="117" t="s">
        <v>115</v>
      </c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8">
        <f>'02D - Zařízení silnoproud...'!J32</f>
        <v>0</v>
      </c>
      <c r="AH108" s="10"/>
      <c r="AI108" s="10"/>
      <c r="AJ108" s="10"/>
      <c r="AK108" s="10"/>
      <c r="AL108" s="10"/>
      <c r="AM108" s="10"/>
      <c r="AN108" s="118">
        <f>SUM(AG108,AT108)</f>
        <v>0</v>
      </c>
      <c r="AO108" s="10"/>
      <c r="AP108" s="10"/>
      <c r="AQ108" s="119" t="s">
        <v>92</v>
      </c>
      <c r="AR108" s="64"/>
      <c r="AS108" s="120">
        <v>0</v>
      </c>
      <c r="AT108" s="121">
        <f>ROUND(SUM(AV108:AW108),2)</f>
        <v>0</v>
      </c>
      <c r="AU108" s="122">
        <f>'02D - Zařízení silnoproud...'!P124</f>
        <v>0</v>
      </c>
      <c r="AV108" s="121">
        <f>'02D - Zařízení silnoproud...'!J35</f>
        <v>0</v>
      </c>
      <c r="AW108" s="121">
        <f>'02D - Zařízení silnoproud...'!J36</f>
        <v>0</v>
      </c>
      <c r="AX108" s="121">
        <f>'02D - Zařízení silnoproud...'!J37</f>
        <v>0</v>
      </c>
      <c r="AY108" s="121">
        <f>'02D - Zařízení silnoproud...'!J38</f>
        <v>0</v>
      </c>
      <c r="AZ108" s="121">
        <f>'02D - Zařízení silnoproud...'!F35</f>
        <v>0</v>
      </c>
      <c r="BA108" s="121">
        <f>'02D - Zařízení silnoproud...'!F36</f>
        <v>0</v>
      </c>
      <c r="BB108" s="121">
        <f>'02D - Zařízení silnoproud...'!F37</f>
        <v>0</v>
      </c>
      <c r="BC108" s="121">
        <f>'02D - Zařízení silnoproud...'!F38</f>
        <v>0</v>
      </c>
      <c r="BD108" s="123">
        <f>'02D - Zařízení silnoproud...'!F39</f>
        <v>0</v>
      </c>
      <c r="BE108" s="4"/>
      <c r="BT108" s="27" t="s">
        <v>90</v>
      </c>
      <c r="BV108" s="27" t="s">
        <v>83</v>
      </c>
      <c r="BW108" s="27" t="s">
        <v>128</v>
      </c>
      <c r="BX108" s="27" t="s">
        <v>122</v>
      </c>
      <c r="CL108" s="27" t="s">
        <v>98</v>
      </c>
    </row>
    <row r="109" spans="1:90" s="4" customFormat="1" ht="16.5" customHeight="1">
      <c r="A109" s="116" t="s">
        <v>91</v>
      </c>
      <c r="B109" s="64"/>
      <c r="C109" s="10"/>
      <c r="D109" s="10"/>
      <c r="E109" s="117" t="s">
        <v>129</v>
      </c>
      <c r="F109" s="117"/>
      <c r="G109" s="117"/>
      <c r="H109" s="117"/>
      <c r="I109" s="117"/>
      <c r="J109" s="10"/>
      <c r="K109" s="117" t="s">
        <v>130</v>
      </c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8">
        <f>'02D_1 - Bleskosvod'!J32</f>
        <v>0</v>
      </c>
      <c r="AH109" s="10"/>
      <c r="AI109" s="10"/>
      <c r="AJ109" s="10"/>
      <c r="AK109" s="10"/>
      <c r="AL109" s="10"/>
      <c r="AM109" s="10"/>
      <c r="AN109" s="118">
        <f>SUM(AG109,AT109)</f>
        <v>0</v>
      </c>
      <c r="AO109" s="10"/>
      <c r="AP109" s="10"/>
      <c r="AQ109" s="119" t="s">
        <v>92</v>
      </c>
      <c r="AR109" s="64"/>
      <c r="AS109" s="120">
        <v>0</v>
      </c>
      <c r="AT109" s="121">
        <f>ROUND(SUM(AV109:AW109),2)</f>
        <v>0</v>
      </c>
      <c r="AU109" s="122">
        <f>'02D_1 - Bleskosvod'!P126</f>
        <v>0</v>
      </c>
      <c r="AV109" s="121">
        <f>'02D_1 - Bleskosvod'!J35</f>
        <v>0</v>
      </c>
      <c r="AW109" s="121">
        <f>'02D_1 - Bleskosvod'!J36</f>
        <v>0</v>
      </c>
      <c r="AX109" s="121">
        <f>'02D_1 - Bleskosvod'!J37</f>
        <v>0</v>
      </c>
      <c r="AY109" s="121">
        <f>'02D_1 - Bleskosvod'!J38</f>
        <v>0</v>
      </c>
      <c r="AZ109" s="121">
        <f>'02D_1 - Bleskosvod'!F35</f>
        <v>0</v>
      </c>
      <c r="BA109" s="121">
        <f>'02D_1 - Bleskosvod'!F36</f>
        <v>0</v>
      </c>
      <c r="BB109" s="121">
        <f>'02D_1 - Bleskosvod'!F37</f>
        <v>0</v>
      </c>
      <c r="BC109" s="121">
        <f>'02D_1 - Bleskosvod'!F38</f>
        <v>0</v>
      </c>
      <c r="BD109" s="123">
        <f>'02D_1 - Bleskosvod'!F39</f>
        <v>0</v>
      </c>
      <c r="BE109" s="4"/>
      <c r="BT109" s="27" t="s">
        <v>90</v>
      </c>
      <c r="BV109" s="27" t="s">
        <v>83</v>
      </c>
      <c r="BW109" s="27" t="s">
        <v>131</v>
      </c>
      <c r="BX109" s="27" t="s">
        <v>122</v>
      </c>
      <c r="CL109" s="27" t="s">
        <v>98</v>
      </c>
    </row>
    <row r="110" spans="1:91" s="7" customFormat="1" ht="16.5" customHeight="1">
      <c r="A110" s="7"/>
      <c r="B110" s="104"/>
      <c r="C110" s="105"/>
      <c r="D110" s="106" t="s">
        <v>132</v>
      </c>
      <c r="E110" s="106"/>
      <c r="F110" s="106"/>
      <c r="G110" s="106"/>
      <c r="H110" s="106"/>
      <c r="I110" s="107"/>
      <c r="J110" s="106" t="s">
        <v>133</v>
      </c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8">
        <f>ROUND(AG111,2)</f>
        <v>0</v>
      </c>
      <c r="AH110" s="107"/>
      <c r="AI110" s="107"/>
      <c r="AJ110" s="107"/>
      <c r="AK110" s="107"/>
      <c r="AL110" s="107"/>
      <c r="AM110" s="107"/>
      <c r="AN110" s="109">
        <f>SUM(AG110,AT110)</f>
        <v>0</v>
      </c>
      <c r="AO110" s="107"/>
      <c r="AP110" s="107"/>
      <c r="AQ110" s="110" t="s">
        <v>134</v>
      </c>
      <c r="AR110" s="104"/>
      <c r="AS110" s="111">
        <f>ROUND(AS111,2)</f>
        <v>0</v>
      </c>
      <c r="AT110" s="112">
        <f>ROUND(SUM(AV110:AW110),2)</f>
        <v>0</v>
      </c>
      <c r="AU110" s="113">
        <f>ROUND(AU111,5)</f>
        <v>0</v>
      </c>
      <c r="AV110" s="112">
        <f>ROUND(AZ110*L29,2)</f>
        <v>0</v>
      </c>
      <c r="AW110" s="112">
        <f>ROUND(BA110*L30,2)</f>
        <v>0</v>
      </c>
      <c r="AX110" s="112">
        <f>ROUND(BB110*L29,2)</f>
        <v>0</v>
      </c>
      <c r="AY110" s="112">
        <f>ROUND(BC110*L30,2)</f>
        <v>0</v>
      </c>
      <c r="AZ110" s="112">
        <f>ROUND(AZ111,2)</f>
        <v>0</v>
      </c>
      <c r="BA110" s="112">
        <f>ROUND(BA111,2)</f>
        <v>0</v>
      </c>
      <c r="BB110" s="112">
        <f>ROUND(BB111,2)</f>
        <v>0</v>
      </c>
      <c r="BC110" s="112">
        <f>ROUND(BC111,2)</f>
        <v>0</v>
      </c>
      <c r="BD110" s="114">
        <f>ROUND(BD111,2)</f>
        <v>0</v>
      </c>
      <c r="BE110" s="7"/>
      <c r="BS110" s="115" t="s">
        <v>80</v>
      </c>
      <c r="BT110" s="115" t="s">
        <v>88</v>
      </c>
      <c r="BU110" s="115" t="s">
        <v>82</v>
      </c>
      <c r="BV110" s="115" t="s">
        <v>83</v>
      </c>
      <c r="BW110" s="115" t="s">
        <v>135</v>
      </c>
      <c r="BX110" s="115" t="s">
        <v>4</v>
      </c>
      <c r="CL110" s="115" t="s">
        <v>1</v>
      </c>
      <c r="CM110" s="115" t="s">
        <v>90</v>
      </c>
    </row>
    <row r="111" spans="1:90" s="4" customFormat="1" ht="16.5" customHeight="1">
      <c r="A111" s="116" t="s">
        <v>91</v>
      </c>
      <c r="B111" s="64"/>
      <c r="C111" s="10"/>
      <c r="D111" s="10"/>
      <c r="E111" s="117" t="s">
        <v>132</v>
      </c>
      <c r="F111" s="117"/>
      <c r="G111" s="117"/>
      <c r="H111" s="117"/>
      <c r="I111" s="117"/>
      <c r="J111" s="10"/>
      <c r="K111" s="117" t="s">
        <v>133</v>
      </c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8">
        <f>'IO-01 - Úprava trasy tepl...'!J32</f>
        <v>0</v>
      </c>
      <c r="AH111" s="10"/>
      <c r="AI111" s="10"/>
      <c r="AJ111" s="10"/>
      <c r="AK111" s="10"/>
      <c r="AL111" s="10"/>
      <c r="AM111" s="10"/>
      <c r="AN111" s="118">
        <f>SUM(AG111,AT111)</f>
        <v>0</v>
      </c>
      <c r="AO111" s="10"/>
      <c r="AP111" s="10"/>
      <c r="AQ111" s="119" t="s">
        <v>92</v>
      </c>
      <c r="AR111" s="64"/>
      <c r="AS111" s="124">
        <v>0</v>
      </c>
      <c r="AT111" s="125">
        <f>ROUND(SUM(AV111:AW111),2)</f>
        <v>0</v>
      </c>
      <c r="AU111" s="126">
        <f>'IO-01 - Úprava trasy tepl...'!P131</f>
        <v>0</v>
      </c>
      <c r="AV111" s="125">
        <f>'IO-01 - Úprava trasy tepl...'!J35</f>
        <v>0</v>
      </c>
      <c r="AW111" s="125">
        <f>'IO-01 - Úprava trasy tepl...'!J36</f>
        <v>0</v>
      </c>
      <c r="AX111" s="125">
        <f>'IO-01 - Úprava trasy tepl...'!J37</f>
        <v>0</v>
      </c>
      <c r="AY111" s="125">
        <f>'IO-01 - Úprava trasy tepl...'!J38</f>
        <v>0</v>
      </c>
      <c r="AZ111" s="125">
        <f>'IO-01 - Úprava trasy tepl...'!F35</f>
        <v>0</v>
      </c>
      <c r="BA111" s="125">
        <f>'IO-01 - Úprava trasy tepl...'!F36</f>
        <v>0</v>
      </c>
      <c r="BB111" s="125">
        <f>'IO-01 - Úprava trasy tepl...'!F37</f>
        <v>0</v>
      </c>
      <c r="BC111" s="125">
        <f>'IO-01 - Úprava trasy tepl...'!F38</f>
        <v>0</v>
      </c>
      <c r="BD111" s="127">
        <f>'IO-01 - Úprava trasy tepl...'!F39</f>
        <v>0</v>
      </c>
      <c r="BE111" s="4"/>
      <c r="BT111" s="27" t="s">
        <v>90</v>
      </c>
      <c r="BV111" s="27" t="s">
        <v>83</v>
      </c>
      <c r="BW111" s="27" t="s">
        <v>136</v>
      </c>
      <c r="BX111" s="27" t="s">
        <v>135</v>
      </c>
      <c r="CL111" s="27" t="s">
        <v>137</v>
      </c>
    </row>
    <row r="112" spans="1:57" s="2" customFormat="1" ht="30" customHeight="1">
      <c r="A112" s="38"/>
      <c r="B112" s="39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9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s="2" customFormat="1" ht="6.95" customHeight="1">
      <c r="A113" s="38"/>
      <c r="B113" s="60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39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</sheetData>
  <mergeCells count="106">
    <mergeCell ref="C92:G92"/>
    <mergeCell ref="D97:H97"/>
    <mergeCell ref="D95:H95"/>
    <mergeCell ref="E99:I99"/>
    <mergeCell ref="E96:I96"/>
    <mergeCell ref="E100:I100"/>
    <mergeCell ref="E101:I101"/>
    <mergeCell ref="E102:I102"/>
    <mergeCell ref="E103:I103"/>
    <mergeCell ref="E104:I104"/>
    <mergeCell ref="E98:I98"/>
    <mergeCell ref="I92:AF92"/>
    <mergeCell ref="J97:AF97"/>
    <mergeCell ref="J95:AF95"/>
    <mergeCell ref="K100:AF100"/>
    <mergeCell ref="K102:AF102"/>
    <mergeCell ref="K103:AF103"/>
    <mergeCell ref="K99:AF99"/>
    <mergeCell ref="K98:AF98"/>
    <mergeCell ref="K101:AF101"/>
    <mergeCell ref="K104:AF104"/>
    <mergeCell ref="K96:AF96"/>
    <mergeCell ref="L85:AO85"/>
    <mergeCell ref="D105:H105"/>
    <mergeCell ref="J105:AF105"/>
    <mergeCell ref="E106:I106"/>
    <mergeCell ref="K106:AF106"/>
    <mergeCell ref="E107:I107"/>
    <mergeCell ref="K107:AF107"/>
    <mergeCell ref="E108:I108"/>
    <mergeCell ref="K108:AF108"/>
    <mergeCell ref="E109:I109"/>
    <mergeCell ref="K109:AF109"/>
    <mergeCell ref="D110:H110"/>
    <mergeCell ref="J110:AF110"/>
    <mergeCell ref="E111:I111"/>
    <mergeCell ref="K111:AF111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AK30:AO30"/>
    <mergeCell ref="W30:AE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103:AM103"/>
    <mergeCell ref="AG102:AM102"/>
    <mergeCell ref="AG101:AM101"/>
    <mergeCell ref="AG92:AM92"/>
    <mergeCell ref="AG97:AM97"/>
    <mergeCell ref="AG95:AM95"/>
    <mergeCell ref="AG100:AM100"/>
    <mergeCell ref="AG99:AM99"/>
    <mergeCell ref="AG104:AM104"/>
    <mergeCell ref="AG98:AM98"/>
    <mergeCell ref="AG96:AM96"/>
    <mergeCell ref="AM87:AN87"/>
    <mergeCell ref="AM89:AP89"/>
    <mergeCell ref="AM90:AP90"/>
    <mergeCell ref="AN104:AP104"/>
    <mergeCell ref="AN103:AP103"/>
    <mergeCell ref="AN92:AP92"/>
    <mergeCell ref="AN96:AP96"/>
    <mergeCell ref="AN102:AP102"/>
    <mergeCell ref="AN101:AP101"/>
    <mergeCell ref="AN98:AP98"/>
    <mergeCell ref="AN99:AP99"/>
    <mergeCell ref="AN100:AP100"/>
    <mergeCell ref="AN95:AP95"/>
    <mergeCell ref="AN97:AP97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N94:AP94"/>
  </mergeCells>
  <hyperlinks>
    <hyperlink ref="A96" location="'VRN - Vedlejší a ostatní ...'!C2" display="/"/>
    <hyperlink ref="A98" location="'01_00 - Bourací práce'!C2" display="/"/>
    <hyperlink ref="A99" location="'01_01 - Architektonicko -...'!C2" display="/"/>
    <hyperlink ref="A100" location="'01A - Zařízení pro vytápě...'!C2" display="/"/>
    <hyperlink ref="A101" location="'01B - Zařízení vzduchotec...'!C2" display="/"/>
    <hyperlink ref="A102" location="'01C - Zařízení zdravotně ...'!C2" display="/"/>
    <hyperlink ref="A103" location="'01D - Zařízení silnoproud...'!C2" display="/"/>
    <hyperlink ref="A104" location="'01E - Zařízení slaboproud...'!C2" display="/"/>
    <hyperlink ref="A106" location="'02_00 - Bourací práce'!C2" display="/"/>
    <hyperlink ref="A107" location="'02_01 - Architektonicko -...'!C2" display="/"/>
    <hyperlink ref="A108" location="'02D - Zařízení silnoproud...'!C2" display="/"/>
    <hyperlink ref="A109" location="'02D_1 - Bleskosvod'!C2" display="/"/>
    <hyperlink ref="A111" location="'IO-01 - Úprava trasy tepl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124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129"/>
      <c r="J3" s="21"/>
      <c r="K3" s="21"/>
      <c r="L3" s="22"/>
      <c r="AT3" s="19" t="s">
        <v>90</v>
      </c>
    </row>
    <row r="4" spans="2:46" s="1" customFormat="1" ht="24.95" customHeight="1">
      <c r="B4" s="22"/>
      <c r="D4" s="23" t="s">
        <v>138</v>
      </c>
      <c r="I4" s="128"/>
      <c r="L4" s="22"/>
      <c r="M4" s="130" t="s">
        <v>10</v>
      </c>
      <c r="AT4" s="19" t="s">
        <v>3</v>
      </c>
    </row>
    <row r="5" spans="2:12" s="1" customFormat="1" ht="6.95" customHeight="1">
      <c r="B5" s="22"/>
      <c r="I5" s="128"/>
      <c r="L5" s="22"/>
    </row>
    <row r="6" spans="2:12" s="1" customFormat="1" ht="12" customHeight="1">
      <c r="B6" s="22"/>
      <c r="D6" s="32" t="s">
        <v>16</v>
      </c>
      <c r="I6" s="128"/>
      <c r="L6" s="22"/>
    </row>
    <row r="7" spans="2:12" s="1" customFormat="1" ht="16.5" customHeight="1">
      <c r="B7" s="22"/>
      <c r="E7" s="131" t="str">
        <f>'Rekapitulace stavby'!K6</f>
        <v xml:space="preserve">SPŠ a SOU Pelhřimov  - stavební úpravy auly vč. jejího zázemí</v>
      </c>
      <c r="F7" s="32"/>
      <c r="G7" s="32"/>
      <c r="H7" s="32"/>
      <c r="I7" s="128"/>
      <c r="L7" s="22"/>
    </row>
    <row r="8" spans="2:12" s="1" customFormat="1" ht="12" customHeight="1">
      <c r="B8" s="22"/>
      <c r="D8" s="32" t="s">
        <v>139</v>
      </c>
      <c r="I8" s="128"/>
      <c r="L8" s="22"/>
    </row>
    <row r="9" spans="1:31" s="2" customFormat="1" ht="16.5" customHeight="1">
      <c r="A9" s="38"/>
      <c r="B9" s="39"/>
      <c r="C9" s="38"/>
      <c r="D9" s="38"/>
      <c r="E9" s="131" t="s">
        <v>3430</v>
      </c>
      <c r="F9" s="38"/>
      <c r="G9" s="38"/>
      <c r="H9" s="38"/>
      <c r="I9" s="132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141</v>
      </c>
      <c r="E10" s="38"/>
      <c r="F10" s="38"/>
      <c r="G10" s="38"/>
      <c r="H10" s="38"/>
      <c r="I10" s="132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3431</v>
      </c>
      <c r="F11" s="38"/>
      <c r="G11" s="38"/>
      <c r="H11" s="38"/>
      <c r="I11" s="132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132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98</v>
      </c>
      <c r="G13" s="38"/>
      <c r="H13" s="38"/>
      <c r="I13" s="133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133" t="s">
        <v>22</v>
      </c>
      <c r="J14" s="69" t="str">
        <f>'Rekapitulace stavby'!AN8</f>
        <v>10. 1. 2020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132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133" t="s">
        <v>25</v>
      </c>
      <c r="J16" s="27" t="s">
        <v>26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27</v>
      </c>
      <c r="F17" s="38"/>
      <c r="G17" s="38"/>
      <c r="H17" s="38"/>
      <c r="I17" s="133" t="s">
        <v>28</v>
      </c>
      <c r="J17" s="27" t="s">
        <v>29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132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30</v>
      </c>
      <c r="E19" s="38"/>
      <c r="F19" s="38"/>
      <c r="G19" s="38"/>
      <c r="H19" s="38"/>
      <c r="I19" s="133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133" t="s">
        <v>28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132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32</v>
      </c>
      <c r="E22" s="38"/>
      <c r="F22" s="38"/>
      <c r="G22" s="38"/>
      <c r="H22" s="38"/>
      <c r="I22" s="133" t="s">
        <v>25</v>
      </c>
      <c r="J22" s="27" t="s">
        <v>33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34</v>
      </c>
      <c r="F23" s="38"/>
      <c r="G23" s="38"/>
      <c r="H23" s="38"/>
      <c r="I23" s="133" t="s">
        <v>28</v>
      </c>
      <c r="J23" s="27" t="s">
        <v>35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132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37</v>
      </c>
      <c r="E25" s="38"/>
      <c r="F25" s="38"/>
      <c r="G25" s="38"/>
      <c r="H25" s="38"/>
      <c r="I25" s="133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133" t="s">
        <v>28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132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39</v>
      </c>
      <c r="E28" s="38"/>
      <c r="F28" s="38"/>
      <c r="G28" s="38"/>
      <c r="H28" s="38"/>
      <c r="I28" s="132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286.5" customHeight="1">
      <c r="A29" s="134"/>
      <c r="B29" s="135"/>
      <c r="C29" s="134"/>
      <c r="D29" s="134"/>
      <c r="E29" s="36" t="s">
        <v>3432</v>
      </c>
      <c r="F29" s="36"/>
      <c r="G29" s="36"/>
      <c r="H29" s="36"/>
      <c r="I29" s="136"/>
      <c r="J29" s="134"/>
      <c r="K29" s="134"/>
      <c r="L29" s="137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132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138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9" t="s">
        <v>41</v>
      </c>
      <c r="E32" s="38"/>
      <c r="F32" s="38"/>
      <c r="G32" s="38"/>
      <c r="H32" s="38"/>
      <c r="I32" s="132"/>
      <c r="J32" s="96">
        <f>ROUND(J129,2)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138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43</v>
      </c>
      <c r="G34" s="38"/>
      <c r="H34" s="38"/>
      <c r="I34" s="140" t="s">
        <v>42</v>
      </c>
      <c r="J34" s="43" t="s">
        <v>44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41" t="s">
        <v>45</v>
      </c>
      <c r="E35" s="32" t="s">
        <v>46</v>
      </c>
      <c r="F35" s="142">
        <f>ROUND((SUM(BE129:BE273)),2)</f>
        <v>0</v>
      </c>
      <c r="G35" s="38"/>
      <c r="H35" s="38"/>
      <c r="I35" s="143">
        <v>0.21</v>
      </c>
      <c r="J35" s="142">
        <f>ROUND(((SUM(BE129:BE273))*I35),2)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47</v>
      </c>
      <c r="F36" s="142">
        <f>ROUND((SUM(BF129:BF273)),2)</f>
        <v>0</v>
      </c>
      <c r="G36" s="38"/>
      <c r="H36" s="38"/>
      <c r="I36" s="143">
        <v>0.15</v>
      </c>
      <c r="J36" s="142">
        <f>ROUND(((SUM(BF129:BF273))*I36),2)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48</v>
      </c>
      <c r="F37" s="142">
        <f>ROUND((SUM(BG129:BG273)),2)</f>
        <v>0</v>
      </c>
      <c r="G37" s="38"/>
      <c r="H37" s="38"/>
      <c r="I37" s="143">
        <v>0.21</v>
      </c>
      <c r="J37" s="142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49</v>
      </c>
      <c r="F38" s="142">
        <f>ROUND((SUM(BH129:BH273)),2)</f>
        <v>0</v>
      </c>
      <c r="G38" s="38"/>
      <c r="H38" s="38"/>
      <c r="I38" s="143">
        <v>0.15</v>
      </c>
      <c r="J38" s="142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50</v>
      </c>
      <c r="F39" s="142">
        <f>ROUND((SUM(BI129:BI273)),2)</f>
        <v>0</v>
      </c>
      <c r="G39" s="38"/>
      <c r="H39" s="38"/>
      <c r="I39" s="143">
        <v>0</v>
      </c>
      <c r="J39" s="142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132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44"/>
      <c r="D41" s="145" t="s">
        <v>51</v>
      </c>
      <c r="E41" s="81"/>
      <c r="F41" s="81"/>
      <c r="G41" s="146" t="s">
        <v>52</v>
      </c>
      <c r="H41" s="147" t="s">
        <v>53</v>
      </c>
      <c r="I41" s="148"/>
      <c r="J41" s="149">
        <f>SUM(J32:J39)</f>
        <v>0</v>
      </c>
      <c r="K41" s="150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132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I43" s="128"/>
      <c r="L43" s="22"/>
    </row>
    <row r="44" spans="2:12" s="1" customFormat="1" ht="14.4" customHeight="1">
      <c r="B44" s="22"/>
      <c r="I44" s="128"/>
      <c r="L44" s="22"/>
    </row>
    <row r="45" spans="2:12" s="1" customFormat="1" ht="14.4" customHeight="1">
      <c r="B45" s="22"/>
      <c r="I45" s="128"/>
      <c r="L45" s="22"/>
    </row>
    <row r="46" spans="2:12" s="1" customFormat="1" ht="14.4" customHeight="1">
      <c r="B46" s="22"/>
      <c r="I46" s="128"/>
      <c r="L46" s="22"/>
    </row>
    <row r="47" spans="2:12" s="1" customFormat="1" ht="14.4" customHeight="1">
      <c r="B47" s="22"/>
      <c r="I47" s="128"/>
      <c r="L47" s="22"/>
    </row>
    <row r="48" spans="2:12" s="1" customFormat="1" ht="14.4" customHeight="1">
      <c r="B48" s="22"/>
      <c r="I48" s="128"/>
      <c r="L48" s="22"/>
    </row>
    <row r="49" spans="2:12" s="1" customFormat="1" ht="14.4" customHeight="1">
      <c r="B49" s="22"/>
      <c r="I49" s="128"/>
      <c r="L49" s="22"/>
    </row>
    <row r="50" spans="2:12" s="2" customFormat="1" ht="14.4" customHeight="1">
      <c r="B50" s="55"/>
      <c r="D50" s="56" t="s">
        <v>54</v>
      </c>
      <c r="E50" s="57"/>
      <c r="F50" s="57"/>
      <c r="G50" s="56" t="s">
        <v>55</v>
      </c>
      <c r="H50" s="57"/>
      <c r="I50" s="151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56</v>
      </c>
      <c r="E61" s="41"/>
      <c r="F61" s="152" t="s">
        <v>57</v>
      </c>
      <c r="G61" s="58" t="s">
        <v>56</v>
      </c>
      <c r="H61" s="41"/>
      <c r="I61" s="153"/>
      <c r="J61" s="154" t="s">
        <v>57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58</v>
      </c>
      <c r="E65" s="59"/>
      <c r="F65" s="59"/>
      <c r="G65" s="56" t="s">
        <v>59</v>
      </c>
      <c r="H65" s="59"/>
      <c r="I65" s="155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56</v>
      </c>
      <c r="E76" s="41"/>
      <c r="F76" s="152" t="s">
        <v>57</v>
      </c>
      <c r="G76" s="58" t="s">
        <v>56</v>
      </c>
      <c r="H76" s="41"/>
      <c r="I76" s="153"/>
      <c r="J76" s="154" t="s">
        <v>57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156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157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143</v>
      </c>
      <c r="D82" s="38"/>
      <c r="E82" s="38"/>
      <c r="F82" s="38"/>
      <c r="G82" s="38"/>
      <c r="H82" s="38"/>
      <c r="I82" s="132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132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132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31" t="str">
        <f>E7</f>
        <v xml:space="preserve">SPŠ a SOU Pelhřimov  - stavební úpravy auly vč. jejího zázemí</v>
      </c>
      <c r="F85" s="32"/>
      <c r="G85" s="32"/>
      <c r="H85" s="32"/>
      <c r="I85" s="132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139</v>
      </c>
      <c r="I86" s="128"/>
      <c r="L86" s="22"/>
    </row>
    <row r="87" spans="1:31" s="2" customFormat="1" ht="16.5" customHeight="1">
      <c r="A87" s="38"/>
      <c r="B87" s="39"/>
      <c r="C87" s="38"/>
      <c r="D87" s="38"/>
      <c r="E87" s="131" t="s">
        <v>3430</v>
      </c>
      <c r="F87" s="38"/>
      <c r="G87" s="38"/>
      <c r="H87" s="38"/>
      <c r="I87" s="132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141</v>
      </c>
      <c r="D88" s="38"/>
      <c r="E88" s="38"/>
      <c r="F88" s="38"/>
      <c r="G88" s="38"/>
      <c r="H88" s="38"/>
      <c r="I88" s="132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02_00 - Bourací práce</v>
      </c>
      <c r="F89" s="38"/>
      <c r="G89" s="38"/>
      <c r="H89" s="38"/>
      <c r="I89" s="132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132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>Pelhřimov, ul. Růžová č.p. 34</v>
      </c>
      <c r="G91" s="38"/>
      <c r="H91" s="38"/>
      <c r="I91" s="133" t="s">
        <v>22</v>
      </c>
      <c r="J91" s="69" t="str">
        <f>IF(J14="","",J14)</f>
        <v>10. 1. 2020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132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KRAJ VYSOČINA</v>
      </c>
      <c r="G93" s="38"/>
      <c r="H93" s="38"/>
      <c r="I93" s="133" t="s">
        <v>32</v>
      </c>
      <c r="J93" s="36" t="str">
        <f>E23</f>
        <v>PROJEKT CENTRUM NOVA s.r.o.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30</v>
      </c>
      <c r="D94" s="38"/>
      <c r="E94" s="38"/>
      <c r="F94" s="27" t="str">
        <f>IF(E20="","",E20)</f>
        <v>Vyplň údaj</v>
      </c>
      <c r="G94" s="38"/>
      <c r="H94" s="38"/>
      <c r="I94" s="133" t="s">
        <v>37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132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58" t="s">
        <v>144</v>
      </c>
      <c r="D96" s="144"/>
      <c r="E96" s="144"/>
      <c r="F96" s="144"/>
      <c r="G96" s="144"/>
      <c r="H96" s="144"/>
      <c r="I96" s="159"/>
      <c r="J96" s="160" t="s">
        <v>145</v>
      </c>
      <c r="K96" s="144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132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61" t="s">
        <v>146</v>
      </c>
      <c r="D98" s="38"/>
      <c r="E98" s="38"/>
      <c r="F98" s="38"/>
      <c r="G98" s="38"/>
      <c r="H98" s="38"/>
      <c r="I98" s="132"/>
      <c r="J98" s="96">
        <f>J129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147</v>
      </c>
    </row>
    <row r="99" spans="1:31" s="9" customFormat="1" ht="24.95" customHeight="1">
      <c r="A99" s="9"/>
      <c r="B99" s="162"/>
      <c r="C99" s="9"/>
      <c r="D99" s="163" t="s">
        <v>261</v>
      </c>
      <c r="E99" s="164"/>
      <c r="F99" s="164"/>
      <c r="G99" s="164"/>
      <c r="H99" s="164"/>
      <c r="I99" s="165"/>
      <c r="J99" s="166">
        <f>J130</f>
        <v>0</v>
      </c>
      <c r="K99" s="9"/>
      <c r="L99" s="16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67"/>
      <c r="C100" s="10"/>
      <c r="D100" s="168" t="s">
        <v>813</v>
      </c>
      <c r="E100" s="169"/>
      <c r="F100" s="169"/>
      <c r="G100" s="169"/>
      <c r="H100" s="169"/>
      <c r="I100" s="170"/>
      <c r="J100" s="171">
        <f>J131</f>
        <v>0</v>
      </c>
      <c r="K100" s="10"/>
      <c r="L100" s="16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67"/>
      <c r="C101" s="10"/>
      <c r="D101" s="168" t="s">
        <v>263</v>
      </c>
      <c r="E101" s="169"/>
      <c r="F101" s="169"/>
      <c r="G101" s="169"/>
      <c r="H101" s="169"/>
      <c r="I101" s="170"/>
      <c r="J101" s="171">
        <f>J143</f>
        <v>0</v>
      </c>
      <c r="K101" s="10"/>
      <c r="L101" s="16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67"/>
      <c r="C102" s="10"/>
      <c r="D102" s="168" t="s">
        <v>264</v>
      </c>
      <c r="E102" s="169"/>
      <c r="F102" s="169"/>
      <c r="G102" s="169"/>
      <c r="H102" s="169"/>
      <c r="I102" s="170"/>
      <c r="J102" s="171">
        <f>J153</f>
        <v>0</v>
      </c>
      <c r="K102" s="10"/>
      <c r="L102" s="16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67"/>
      <c r="C103" s="10"/>
      <c r="D103" s="168" t="s">
        <v>265</v>
      </c>
      <c r="E103" s="169"/>
      <c r="F103" s="169"/>
      <c r="G103" s="169"/>
      <c r="H103" s="169"/>
      <c r="I103" s="170"/>
      <c r="J103" s="171">
        <f>J221</f>
        <v>0</v>
      </c>
      <c r="K103" s="10"/>
      <c r="L103" s="16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67"/>
      <c r="C104" s="10"/>
      <c r="D104" s="168" t="s">
        <v>266</v>
      </c>
      <c r="E104" s="169"/>
      <c r="F104" s="169"/>
      <c r="G104" s="169"/>
      <c r="H104" s="169"/>
      <c r="I104" s="170"/>
      <c r="J104" s="171">
        <f>J254</f>
        <v>0</v>
      </c>
      <c r="K104" s="10"/>
      <c r="L104" s="16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62"/>
      <c r="C105" s="9"/>
      <c r="D105" s="163" t="s">
        <v>267</v>
      </c>
      <c r="E105" s="164"/>
      <c r="F105" s="164"/>
      <c r="G105" s="164"/>
      <c r="H105" s="164"/>
      <c r="I105" s="165"/>
      <c r="J105" s="166">
        <f>J257</f>
        <v>0</v>
      </c>
      <c r="K105" s="9"/>
      <c r="L105" s="162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67"/>
      <c r="C106" s="10"/>
      <c r="D106" s="168" t="s">
        <v>3433</v>
      </c>
      <c r="E106" s="169"/>
      <c r="F106" s="169"/>
      <c r="G106" s="169"/>
      <c r="H106" s="169"/>
      <c r="I106" s="170"/>
      <c r="J106" s="171">
        <f>J258</f>
        <v>0</v>
      </c>
      <c r="K106" s="10"/>
      <c r="L106" s="16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67"/>
      <c r="C107" s="10"/>
      <c r="D107" s="168" t="s">
        <v>271</v>
      </c>
      <c r="E107" s="169"/>
      <c r="F107" s="169"/>
      <c r="G107" s="169"/>
      <c r="H107" s="169"/>
      <c r="I107" s="170"/>
      <c r="J107" s="171">
        <f>J266</f>
        <v>0</v>
      </c>
      <c r="K107" s="10"/>
      <c r="L107" s="16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38"/>
      <c r="D108" s="38"/>
      <c r="E108" s="38"/>
      <c r="F108" s="38"/>
      <c r="G108" s="38"/>
      <c r="H108" s="38"/>
      <c r="I108" s="132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0"/>
      <c r="C109" s="61"/>
      <c r="D109" s="61"/>
      <c r="E109" s="61"/>
      <c r="F109" s="61"/>
      <c r="G109" s="61"/>
      <c r="H109" s="61"/>
      <c r="I109" s="156"/>
      <c r="J109" s="61"/>
      <c r="K109" s="61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2"/>
      <c r="C113" s="63"/>
      <c r="D113" s="63"/>
      <c r="E113" s="63"/>
      <c r="F113" s="63"/>
      <c r="G113" s="63"/>
      <c r="H113" s="63"/>
      <c r="I113" s="157"/>
      <c r="J113" s="63"/>
      <c r="K113" s="63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150</v>
      </c>
      <c r="D114" s="38"/>
      <c r="E114" s="38"/>
      <c r="F114" s="38"/>
      <c r="G114" s="38"/>
      <c r="H114" s="38"/>
      <c r="I114" s="132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38"/>
      <c r="D115" s="38"/>
      <c r="E115" s="38"/>
      <c r="F115" s="38"/>
      <c r="G115" s="38"/>
      <c r="H115" s="38"/>
      <c r="I115" s="132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38"/>
      <c r="E116" s="38"/>
      <c r="F116" s="38"/>
      <c r="G116" s="38"/>
      <c r="H116" s="38"/>
      <c r="I116" s="132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38"/>
      <c r="D117" s="38"/>
      <c r="E117" s="131" t="str">
        <f>E7</f>
        <v xml:space="preserve">SPŠ a SOU Pelhřimov  - stavební úpravy auly vč. jejího zázemí</v>
      </c>
      <c r="F117" s="32"/>
      <c r="G117" s="32"/>
      <c r="H117" s="32"/>
      <c r="I117" s="132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2:12" s="1" customFormat="1" ht="12" customHeight="1">
      <c r="B118" s="22"/>
      <c r="C118" s="32" t="s">
        <v>139</v>
      </c>
      <c r="I118" s="128"/>
      <c r="L118" s="22"/>
    </row>
    <row r="119" spans="1:31" s="2" customFormat="1" ht="16.5" customHeight="1">
      <c r="A119" s="38"/>
      <c r="B119" s="39"/>
      <c r="C119" s="38"/>
      <c r="D119" s="38"/>
      <c r="E119" s="131" t="s">
        <v>3430</v>
      </c>
      <c r="F119" s="38"/>
      <c r="G119" s="38"/>
      <c r="H119" s="38"/>
      <c r="I119" s="132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141</v>
      </c>
      <c r="D120" s="38"/>
      <c r="E120" s="38"/>
      <c r="F120" s="38"/>
      <c r="G120" s="38"/>
      <c r="H120" s="38"/>
      <c r="I120" s="132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38"/>
      <c r="D121" s="38"/>
      <c r="E121" s="67" t="str">
        <f>E11</f>
        <v>02_00 - Bourací práce</v>
      </c>
      <c r="F121" s="38"/>
      <c r="G121" s="38"/>
      <c r="H121" s="38"/>
      <c r="I121" s="132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38"/>
      <c r="D122" s="38"/>
      <c r="E122" s="38"/>
      <c r="F122" s="38"/>
      <c r="G122" s="38"/>
      <c r="H122" s="38"/>
      <c r="I122" s="132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38"/>
      <c r="E123" s="38"/>
      <c r="F123" s="27" t="str">
        <f>F14</f>
        <v>Pelhřimov, ul. Růžová č.p. 34</v>
      </c>
      <c r="G123" s="38"/>
      <c r="H123" s="38"/>
      <c r="I123" s="133" t="s">
        <v>22</v>
      </c>
      <c r="J123" s="69" t="str">
        <f>IF(J14="","",J14)</f>
        <v>10. 1. 2020</v>
      </c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38"/>
      <c r="D124" s="38"/>
      <c r="E124" s="38"/>
      <c r="F124" s="38"/>
      <c r="G124" s="38"/>
      <c r="H124" s="38"/>
      <c r="I124" s="132"/>
      <c r="J124" s="38"/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40.05" customHeight="1">
      <c r="A125" s="38"/>
      <c r="B125" s="39"/>
      <c r="C125" s="32" t="s">
        <v>24</v>
      </c>
      <c r="D125" s="38"/>
      <c r="E125" s="38"/>
      <c r="F125" s="27" t="str">
        <f>E17</f>
        <v>KRAJ VYSOČINA</v>
      </c>
      <c r="G125" s="38"/>
      <c r="H125" s="38"/>
      <c r="I125" s="133" t="s">
        <v>32</v>
      </c>
      <c r="J125" s="36" t="str">
        <f>E23</f>
        <v>PROJEKT CENTRUM NOVA s.r.o.</v>
      </c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30</v>
      </c>
      <c r="D126" s="38"/>
      <c r="E126" s="38"/>
      <c r="F126" s="27" t="str">
        <f>IF(E20="","",E20)</f>
        <v>Vyplň údaj</v>
      </c>
      <c r="G126" s="38"/>
      <c r="H126" s="38"/>
      <c r="I126" s="133" t="s">
        <v>37</v>
      </c>
      <c r="J126" s="36" t="str">
        <f>E26</f>
        <v xml:space="preserve"> </v>
      </c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38"/>
      <c r="D127" s="38"/>
      <c r="E127" s="38"/>
      <c r="F127" s="38"/>
      <c r="G127" s="38"/>
      <c r="H127" s="38"/>
      <c r="I127" s="132"/>
      <c r="J127" s="38"/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72"/>
      <c r="B128" s="173"/>
      <c r="C128" s="174" t="s">
        <v>151</v>
      </c>
      <c r="D128" s="175" t="s">
        <v>66</v>
      </c>
      <c r="E128" s="175" t="s">
        <v>62</v>
      </c>
      <c r="F128" s="175" t="s">
        <v>63</v>
      </c>
      <c r="G128" s="175" t="s">
        <v>152</v>
      </c>
      <c r="H128" s="175" t="s">
        <v>153</v>
      </c>
      <c r="I128" s="176" t="s">
        <v>154</v>
      </c>
      <c r="J128" s="175" t="s">
        <v>145</v>
      </c>
      <c r="K128" s="177" t="s">
        <v>155</v>
      </c>
      <c r="L128" s="178"/>
      <c r="M128" s="86" t="s">
        <v>1</v>
      </c>
      <c r="N128" s="87" t="s">
        <v>45</v>
      </c>
      <c r="O128" s="87" t="s">
        <v>156</v>
      </c>
      <c r="P128" s="87" t="s">
        <v>157</v>
      </c>
      <c r="Q128" s="87" t="s">
        <v>158</v>
      </c>
      <c r="R128" s="87" t="s">
        <v>159</v>
      </c>
      <c r="S128" s="87" t="s">
        <v>160</v>
      </c>
      <c r="T128" s="88" t="s">
        <v>161</v>
      </c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</row>
    <row r="129" spans="1:63" s="2" customFormat="1" ht="22.8" customHeight="1">
      <c r="A129" s="38"/>
      <c r="B129" s="39"/>
      <c r="C129" s="93" t="s">
        <v>162</v>
      </c>
      <c r="D129" s="38"/>
      <c r="E129" s="38"/>
      <c r="F129" s="38"/>
      <c r="G129" s="38"/>
      <c r="H129" s="38"/>
      <c r="I129" s="132"/>
      <c r="J129" s="179">
        <f>BK129</f>
        <v>0</v>
      </c>
      <c r="K129" s="38"/>
      <c r="L129" s="39"/>
      <c r="M129" s="89"/>
      <c r="N129" s="73"/>
      <c r="O129" s="90"/>
      <c r="P129" s="180">
        <f>P130+P257</f>
        <v>0</v>
      </c>
      <c r="Q129" s="90"/>
      <c r="R129" s="180">
        <f>R130+R257</f>
        <v>0.26649</v>
      </c>
      <c r="S129" s="90"/>
      <c r="T129" s="181">
        <f>T130+T257</f>
        <v>33.456997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9" t="s">
        <v>80</v>
      </c>
      <c r="AU129" s="19" t="s">
        <v>147</v>
      </c>
      <c r="BK129" s="182">
        <f>BK130+BK257</f>
        <v>0</v>
      </c>
    </row>
    <row r="130" spans="1:63" s="12" customFormat="1" ht="25.9" customHeight="1">
      <c r="A130" s="12"/>
      <c r="B130" s="183"/>
      <c r="C130" s="12"/>
      <c r="D130" s="184" t="s">
        <v>80</v>
      </c>
      <c r="E130" s="185" t="s">
        <v>274</v>
      </c>
      <c r="F130" s="185" t="s">
        <v>275</v>
      </c>
      <c r="G130" s="12"/>
      <c r="H130" s="12"/>
      <c r="I130" s="186"/>
      <c r="J130" s="187">
        <f>BK130</f>
        <v>0</v>
      </c>
      <c r="K130" s="12"/>
      <c r="L130" s="183"/>
      <c r="M130" s="188"/>
      <c r="N130" s="189"/>
      <c r="O130" s="189"/>
      <c r="P130" s="190">
        <f>P131+P143+P153+P221+P254</f>
        <v>0</v>
      </c>
      <c r="Q130" s="189"/>
      <c r="R130" s="190">
        <f>R131+R143+R153+R221+R254</f>
        <v>0.26649</v>
      </c>
      <c r="S130" s="189"/>
      <c r="T130" s="191">
        <f>T131+T143+T153+T221+T254</f>
        <v>33.442822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84" t="s">
        <v>88</v>
      </c>
      <c r="AT130" s="192" t="s">
        <v>80</v>
      </c>
      <c r="AU130" s="192" t="s">
        <v>81</v>
      </c>
      <c r="AY130" s="184" t="s">
        <v>166</v>
      </c>
      <c r="BK130" s="193">
        <f>BK131+BK143+BK153+BK221+BK254</f>
        <v>0</v>
      </c>
    </row>
    <row r="131" spans="1:63" s="12" customFormat="1" ht="22.8" customHeight="1">
      <c r="A131" s="12"/>
      <c r="B131" s="183"/>
      <c r="C131" s="12"/>
      <c r="D131" s="184" t="s">
        <v>80</v>
      </c>
      <c r="E131" s="194" t="s">
        <v>88</v>
      </c>
      <c r="F131" s="194" t="s">
        <v>830</v>
      </c>
      <c r="G131" s="12"/>
      <c r="H131" s="12"/>
      <c r="I131" s="186"/>
      <c r="J131" s="195">
        <f>BK131</f>
        <v>0</v>
      </c>
      <c r="K131" s="12"/>
      <c r="L131" s="183"/>
      <c r="M131" s="188"/>
      <c r="N131" s="189"/>
      <c r="O131" s="189"/>
      <c r="P131" s="190">
        <f>SUM(P132:P142)</f>
        <v>0</v>
      </c>
      <c r="Q131" s="189"/>
      <c r="R131" s="190">
        <f>SUM(R132:R142)</f>
        <v>0</v>
      </c>
      <c r="S131" s="189"/>
      <c r="T131" s="191">
        <f>SUM(T132:T142)</f>
        <v>27.785999999999998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84" t="s">
        <v>88</v>
      </c>
      <c r="AT131" s="192" t="s">
        <v>80</v>
      </c>
      <c r="AU131" s="192" t="s">
        <v>88</v>
      </c>
      <c r="AY131" s="184" t="s">
        <v>166</v>
      </c>
      <c r="BK131" s="193">
        <f>SUM(BK132:BK142)</f>
        <v>0</v>
      </c>
    </row>
    <row r="132" spans="1:65" s="2" customFormat="1" ht="21.75" customHeight="1">
      <c r="A132" s="38"/>
      <c r="B132" s="196"/>
      <c r="C132" s="197" t="s">
        <v>88</v>
      </c>
      <c r="D132" s="197" t="s">
        <v>169</v>
      </c>
      <c r="E132" s="198" t="s">
        <v>3434</v>
      </c>
      <c r="F132" s="199" t="s">
        <v>3435</v>
      </c>
      <c r="G132" s="200" t="s">
        <v>301</v>
      </c>
      <c r="H132" s="201">
        <v>49.9</v>
      </c>
      <c r="I132" s="202"/>
      <c r="J132" s="203">
        <f>ROUND(I132*H132,2)</f>
        <v>0</v>
      </c>
      <c r="K132" s="199" t="s">
        <v>280</v>
      </c>
      <c r="L132" s="39"/>
      <c r="M132" s="204" t="s">
        <v>1</v>
      </c>
      <c r="N132" s="205" t="s">
        <v>46</v>
      </c>
      <c r="O132" s="77"/>
      <c r="P132" s="206">
        <f>O132*H132</f>
        <v>0</v>
      </c>
      <c r="Q132" s="206">
        <v>0</v>
      </c>
      <c r="R132" s="206">
        <f>Q132*H132</f>
        <v>0</v>
      </c>
      <c r="S132" s="206">
        <v>0.22</v>
      </c>
      <c r="T132" s="207">
        <f>S132*H132</f>
        <v>10.978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08" t="s">
        <v>165</v>
      </c>
      <c r="AT132" s="208" t="s">
        <v>169</v>
      </c>
      <c r="AU132" s="208" t="s">
        <v>90</v>
      </c>
      <c r="AY132" s="19" t="s">
        <v>166</v>
      </c>
      <c r="BE132" s="209">
        <f>IF(N132="základní",J132,0)</f>
        <v>0</v>
      </c>
      <c r="BF132" s="209">
        <f>IF(N132="snížená",J132,0)</f>
        <v>0</v>
      </c>
      <c r="BG132" s="209">
        <f>IF(N132="zákl. přenesená",J132,0)</f>
        <v>0</v>
      </c>
      <c r="BH132" s="209">
        <f>IF(N132="sníž. přenesená",J132,0)</f>
        <v>0</v>
      </c>
      <c r="BI132" s="209">
        <f>IF(N132="nulová",J132,0)</f>
        <v>0</v>
      </c>
      <c r="BJ132" s="19" t="s">
        <v>88</v>
      </c>
      <c r="BK132" s="209">
        <f>ROUND(I132*H132,2)</f>
        <v>0</v>
      </c>
      <c r="BL132" s="19" t="s">
        <v>165</v>
      </c>
      <c r="BM132" s="208" t="s">
        <v>3436</v>
      </c>
    </row>
    <row r="133" spans="1:47" s="2" customFormat="1" ht="12">
      <c r="A133" s="38"/>
      <c r="B133" s="39"/>
      <c r="C133" s="38"/>
      <c r="D133" s="210" t="s">
        <v>174</v>
      </c>
      <c r="E133" s="38"/>
      <c r="F133" s="211" t="s">
        <v>3437</v>
      </c>
      <c r="G133" s="38"/>
      <c r="H133" s="38"/>
      <c r="I133" s="132"/>
      <c r="J133" s="38"/>
      <c r="K133" s="38"/>
      <c r="L133" s="39"/>
      <c r="M133" s="212"/>
      <c r="N133" s="213"/>
      <c r="O133" s="77"/>
      <c r="P133" s="77"/>
      <c r="Q133" s="77"/>
      <c r="R133" s="77"/>
      <c r="S133" s="77"/>
      <c r="T133" s="7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9" t="s">
        <v>174</v>
      </c>
      <c r="AU133" s="19" t="s">
        <v>90</v>
      </c>
    </row>
    <row r="134" spans="1:51" s="14" customFormat="1" ht="12">
      <c r="A134" s="14"/>
      <c r="B134" s="226"/>
      <c r="C134" s="14"/>
      <c r="D134" s="210" t="s">
        <v>283</v>
      </c>
      <c r="E134" s="227" t="s">
        <v>1</v>
      </c>
      <c r="F134" s="228" t="s">
        <v>3438</v>
      </c>
      <c r="G134" s="14"/>
      <c r="H134" s="229">
        <v>23.125</v>
      </c>
      <c r="I134" s="230"/>
      <c r="J134" s="14"/>
      <c r="K134" s="14"/>
      <c r="L134" s="226"/>
      <c r="M134" s="231"/>
      <c r="N134" s="232"/>
      <c r="O134" s="232"/>
      <c r="P134" s="232"/>
      <c r="Q134" s="232"/>
      <c r="R134" s="232"/>
      <c r="S134" s="232"/>
      <c r="T134" s="23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27" t="s">
        <v>283</v>
      </c>
      <c r="AU134" s="227" t="s">
        <v>90</v>
      </c>
      <c r="AV134" s="14" t="s">
        <v>90</v>
      </c>
      <c r="AW134" s="14" t="s">
        <v>36</v>
      </c>
      <c r="AX134" s="14" t="s">
        <v>81</v>
      </c>
      <c r="AY134" s="227" t="s">
        <v>166</v>
      </c>
    </row>
    <row r="135" spans="1:51" s="14" customFormat="1" ht="12">
      <c r="A135" s="14"/>
      <c r="B135" s="226"/>
      <c r="C135" s="14"/>
      <c r="D135" s="210" t="s">
        <v>283</v>
      </c>
      <c r="E135" s="227" t="s">
        <v>1</v>
      </c>
      <c r="F135" s="228" t="s">
        <v>3439</v>
      </c>
      <c r="G135" s="14"/>
      <c r="H135" s="229">
        <v>26.775</v>
      </c>
      <c r="I135" s="230"/>
      <c r="J135" s="14"/>
      <c r="K135" s="14"/>
      <c r="L135" s="226"/>
      <c r="M135" s="231"/>
      <c r="N135" s="232"/>
      <c r="O135" s="232"/>
      <c r="P135" s="232"/>
      <c r="Q135" s="232"/>
      <c r="R135" s="232"/>
      <c r="S135" s="232"/>
      <c r="T135" s="23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27" t="s">
        <v>283</v>
      </c>
      <c r="AU135" s="227" t="s">
        <v>90</v>
      </c>
      <c r="AV135" s="14" t="s">
        <v>90</v>
      </c>
      <c r="AW135" s="14" t="s">
        <v>36</v>
      </c>
      <c r="AX135" s="14" t="s">
        <v>81</v>
      </c>
      <c r="AY135" s="227" t="s">
        <v>166</v>
      </c>
    </row>
    <row r="136" spans="1:51" s="15" customFormat="1" ht="12">
      <c r="A136" s="15"/>
      <c r="B136" s="234"/>
      <c r="C136" s="15"/>
      <c r="D136" s="210" t="s">
        <v>283</v>
      </c>
      <c r="E136" s="235" t="s">
        <v>1</v>
      </c>
      <c r="F136" s="236" t="s">
        <v>286</v>
      </c>
      <c r="G136" s="15"/>
      <c r="H136" s="237">
        <v>49.9</v>
      </c>
      <c r="I136" s="238"/>
      <c r="J136" s="15"/>
      <c r="K136" s="15"/>
      <c r="L136" s="234"/>
      <c r="M136" s="239"/>
      <c r="N136" s="240"/>
      <c r="O136" s="240"/>
      <c r="P136" s="240"/>
      <c r="Q136" s="240"/>
      <c r="R136" s="240"/>
      <c r="S136" s="240"/>
      <c r="T136" s="241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35" t="s">
        <v>283</v>
      </c>
      <c r="AU136" s="235" t="s">
        <v>90</v>
      </c>
      <c r="AV136" s="15" t="s">
        <v>165</v>
      </c>
      <c r="AW136" s="15" t="s">
        <v>36</v>
      </c>
      <c r="AX136" s="15" t="s">
        <v>88</v>
      </c>
      <c r="AY136" s="235" t="s">
        <v>166</v>
      </c>
    </row>
    <row r="137" spans="1:65" s="2" customFormat="1" ht="21.75" customHeight="1">
      <c r="A137" s="38"/>
      <c r="B137" s="196"/>
      <c r="C137" s="197" t="s">
        <v>90</v>
      </c>
      <c r="D137" s="197" t="s">
        <v>169</v>
      </c>
      <c r="E137" s="198" t="s">
        <v>3440</v>
      </c>
      <c r="F137" s="199" t="s">
        <v>3441</v>
      </c>
      <c r="G137" s="200" t="s">
        <v>301</v>
      </c>
      <c r="H137" s="201">
        <v>49.9</v>
      </c>
      <c r="I137" s="202"/>
      <c r="J137" s="203">
        <f>ROUND(I137*H137,2)</f>
        <v>0</v>
      </c>
      <c r="K137" s="199" t="s">
        <v>280</v>
      </c>
      <c r="L137" s="39"/>
      <c r="M137" s="204" t="s">
        <v>1</v>
      </c>
      <c r="N137" s="205" t="s">
        <v>46</v>
      </c>
      <c r="O137" s="77"/>
      <c r="P137" s="206">
        <f>O137*H137</f>
        <v>0</v>
      </c>
      <c r="Q137" s="206">
        <v>0</v>
      </c>
      <c r="R137" s="206">
        <f>Q137*H137</f>
        <v>0</v>
      </c>
      <c r="S137" s="206">
        <v>0.29</v>
      </c>
      <c r="T137" s="207">
        <f>S137*H137</f>
        <v>14.470999999999998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08" t="s">
        <v>165</v>
      </c>
      <c r="AT137" s="208" t="s">
        <v>169</v>
      </c>
      <c r="AU137" s="208" t="s">
        <v>90</v>
      </c>
      <c r="AY137" s="19" t="s">
        <v>166</v>
      </c>
      <c r="BE137" s="209">
        <f>IF(N137="základní",J137,0)</f>
        <v>0</v>
      </c>
      <c r="BF137" s="209">
        <f>IF(N137="snížená",J137,0)</f>
        <v>0</v>
      </c>
      <c r="BG137" s="209">
        <f>IF(N137="zákl. přenesená",J137,0)</f>
        <v>0</v>
      </c>
      <c r="BH137" s="209">
        <f>IF(N137="sníž. přenesená",J137,0)</f>
        <v>0</v>
      </c>
      <c r="BI137" s="209">
        <f>IF(N137="nulová",J137,0)</f>
        <v>0</v>
      </c>
      <c r="BJ137" s="19" t="s">
        <v>88</v>
      </c>
      <c r="BK137" s="209">
        <f>ROUND(I137*H137,2)</f>
        <v>0</v>
      </c>
      <c r="BL137" s="19" t="s">
        <v>165</v>
      </c>
      <c r="BM137" s="208" t="s">
        <v>3442</v>
      </c>
    </row>
    <row r="138" spans="1:47" s="2" customFormat="1" ht="12">
      <c r="A138" s="38"/>
      <c r="B138" s="39"/>
      <c r="C138" s="38"/>
      <c r="D138" s="210" t="s">
        <v>174</v>
      </c>
      <c r="E138" s="38"/>
      <c r="F138" s="211" t="s">
        <v>3443</v>
      </c>
      <c r="G138" s="38"/>
      <c r="H138" s="38"/>
      <c r="I138" s="132"/>
      <c r="J138" s="38"/>
      <c r="K138" s="38"/>
      <c r="L138" s="39"/>
      <c r="M138" s="212"/>
      <c r="N138" s="213"/>
      <c r="O138" s="77"/>
      <c r="P138" s="77"/>
      <c r="Q138" s="77"/>
      <c r="R138" s="77"/>
      <c r="S138" s="77"/>
      <c r="T138" s="7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9" t="s">
        <v>174</v>
      </c>
      <c r="AU138" s="19" t="s">
        <v>90</v>
      </c>
    </row>
    <row r="139" spans="1:65" s="2" customFormat="1" ht="16.5" customHeight="1">
      <c r="A139" s="38"/>
      <c r="B139" s="196"/>
      <c r="C139" s="197" t="s">
        <v>180</v>
      </c>
      <c r="D139" s="197" t="s">
        <v>169</v>
      </c>
      <c r="E139" s="198" t="s">
        <v>3444</v>
      </c>
      <c r="F139" s="199" t="s">
        <v>3445</v>
      </c>
      <c r="G139" s="200" t="s">
        <v>425</v>
      </c>
      <c r="H139" s="201">
        <v>11.4</v>
      </c>
      <c r="I139" s="202"/>
      <c r="J139" s="203">
        <f>ROUND(I139*H139,2)</f>
        <v>0</v>
      </c>
      <c r="K139" s="199" t="s">
        <v>280</v>
      </c>
      <c r="L139" s="39"/>
      <c r="M139" s="204" t="s">
        <v>1</v>
      </c>
      <c r="N139" s="205" t="s">
        <v>46</v>
      </c>
      <c r="O139" s="77"/>
      <c r="P139" s="206">
        <f>O139*H139</f>
        <v>0</v>
      </c>
      <c r="Q139" s="206">
        <v>0</v>
      </c>
      <c r="R139" s="206">
        <f>Q139*H139</f>
        <v>0</v>
      </c>
      <c r="S139" s="206">
        <v>0.205</v>
      </c>
      <c r="T139" s="207">
        <f>S139*H139</f>
        <v>2.3369999999999997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08" t="s">
        <v>165</v>
      </c>
      <c r="AT139" s="208" t="s">
        <v>169</v>
      </c>
      <c r="AU139" s="208" t="s">
        <v>90</v>
      </c>
      <c r="AY139" s="19" t="s">
        <v>166</v>
      </c>
      <c r="BE139" s="209">
        <f>IF(N139="základní",J139,0)</f>
        <v>0</v>
      </c>
      <c r="BF139" s="209">
        <f>IF(N139="snížená",J139,0)</f>
        <v>0</v>
      </c>
      <c r="BG139" s="209">
        <f>IF(N139="zákl. přenesená",J139,0)</f>
        <v>0</v>
      </c>
      <c r="BH139" s="209">
        <f>IF(N139="sníž. přenesená",J139,0)</f>
        <v>0</v>
      </c>
      <c r="BI139" s="209">
        <f>IF(N139="nulová",J139,0)</f>
        <v>0</v>
      </c>
      <c r="BJ139" s="19" t="s">
        <v>88</v>
      </c>
      <c r="BK139" s="209">
        <f>ROUND(I139*H139,2)</f>
        <v>0</v>
      </c>
      <c r="BL139" s="19" t="s">
        <v>165</v>
      </c>
      <c r="BM139" s="208" t="s">
        <v>3446</v>
      </c>
    </row>
    <row r="140" spans="1:47" s="2" customFormat="1" ht="12">
      <c r="A140" s="38"/>
      <c r="B140" s="39"/>
      <c r="C140" s="38"/>
      <c r="D140" s="210" t="s">
        <v>174</v>
      </c>
      <c r="E140" s="38"/>
      <c r="F140" s="211" t="s">
        <v>3447</v>
      </c>
      <c r="G140" s="38"/>
      <c r="H140" s="38"/>
      <c r="I140" s="132"/>
      <c r="J140" s="38"/>
      <c r="K140" s="38"/>
      <c r="L140" s="39"/>
      <c r="M140" s="212"/>
      <c r="N140" s="213"/>
      <c r="O140" s="77"/>
      <c r="P140" s="77"/>
      <c r="Q140" s="77"/>
      <c r="R140" s="77"/>
      <c r="S140" s="77"/>
      <c r="T140" s="7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9" t="s">
        <v>174</v>
      </c>
      <c r="AU140" s="19" t="s">
        <v>90</v>
      </c>
    </row>
    <row r="141" spans="1:51" s="14" customFormat="1" ht="12">
      <c r="A141" s="14"/>
      <c r="B141" s="226"/>
      <c r="C141" s="14"/>
      <c r="D141" s="210" t="s">
        <v>283</v>
      </c>
      <c r="E141" s="227" t="s">
        <v>1</v>
      </c>
      <c r="F141" s="228" t="s">
        <v>3448</v>
      </c>
      <c r="G141" s="14"/>
      <c r="H141" s="229">
        <v>11.4</v>
      </c>
      <c r="I141" s="230"/>
      <c r="J141" s="14"/>
      <c r="K141" s="14"/>
      <c r="L141" s="226"/>
      <c r="M141" s="231"/>
      <c r="N141" s="232"/>
      <c r="O141" s="232"/>
      <c r="P141" s="232"/>
      <c r="Q141" s="232"/>
      <c r="R141" s="232"/>
      <c r="S141" s="232"/>
      <c r="T141" s="23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27" t="s">
        <v>283</v>
      </c>
      <c r="AU141" s="227" t="s">
        <v>90</v>
      </c>
      <c r="AV141" s="14" t="s">
        <v>90</v>
      </c>
      <c r="AW141" s="14" t="s">
        <v>36</v>
      </c>
      <c r="AX141" s="14" t="s">
        <v>81</v>
      </c>
      <c r="AY141" s="227" t="s">
        <v>166</v>
      </c>
    </row>
    <row r="142" spans="1:51" s="15" customFormat="1" ht="12">
      <c r="A142" s="15"/>
      <c r="B142" s="234"/>
      <c r="C142" s="15"/>
      <c r="D142" s="210" t="s">
        <v>283</v>
      </c>
      <c r="E142" s="235" t="s">
        <v>1</v>
      </c>
      <c r="F142" s="236" t="s">
        <v>286</v>
      </c>
      <c r="G142" s="15"/>
      <c r="H142" s="237">
        <v>11.4</v>
      </c>
      <c r="I142" s="238"/>
      <c r="J142" s="15"/>
      <c r="K142" s="15"/>
      <c r="L142" s="234"/>
      <c r="M142" s="239"/>
      <c r="N142" s="240"/>
      <c r="O142" s="240"/>
      <c r="P142" s="240"/>
      <c r="Q142" s="240"/>
      <c r="R142" s="240"/>
      <c r="S142" s="240"/>
      <c r="T142" s="241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35" t="s">
        <v>283</v>
      </c>
      <c r="AU142" s="235" t="s">
        <v>90</v>
      </c>
      <c r="AV142" s="15" t="s">
        <v>165</v>
      </c>
      <c r="AW142" s="15" t="s">
        <v>36</v>
      </c>
      <c r="AX142" s="15" t="s">
        <v>88</v>
      </c>
      <c r="AY142" s="235" t="s">
        <v>166</v>
      </c>
    </row>
    <row r="143" spans="1:63" s="12" customFormat="1" ht="22.8" customHeight="1">
      <c r="A143" s="12"/>
      <c r="B143" s="183"/>
      <c r="C143" s="12"/>
      <c r="D143" s="184" t="s">
        <v>80</v>
      </c>
      <c r="E143" s="194" t="s">
        <v>194</v>
      </c>
      <c r="F143" s="194" t="s">
        <v>309</v>
      </c>
      <c r="G143" s="12"/>
      <c r="H143" s="12"/>
      <c r="I143" s="186"/>
      <c r="J143" s="195">
        <f>BK143</f>
        <v>0</v>
      </c>
      <c r="K143" s="12"/>
      <c r="L143" s="183"/>
      <c r="M143" s="188"/>
      <c r="N143" s="189"/>
      <c r="O143" s="189"/>
      <c r="P143" s="190">
        <f>SUM(P144:P152)</f>
        <v>0</v>
      </c>
      <c r="Q143" s="189"/>
      <c r="R143" s="190">
        <f>SUM(R144:R152)</f>
        <v>0.2646</v>
      </c>
      <c r="S143" s="189"/>
      <c r="T143" s="191">
        <f>SUM(T144:T152)</f>
        <v>0.3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84" t="s">
        <v>88</v>
      </c>
      <c r="AT143" s="192" t="s">
        <v>80</v>
      </c>
      <c r="AU143" s="192" t="s">
        <v>88</v>
      </c>
      <c r="AY143" s="184" t="s">
        <v>166</v>
      </c>
      <c r="BK143" s="193">
        <f>SUM(BK144:BK152)</f>
        <v>0</v>
      </c>
    </row>
    <row r="144" spans="1:65" s="2" customFormat="1" ht="21.75" customHeight="1">
      <c r="A144" s="38"/>
      <c r="B144" s="196"/>
      <c r="C144" s="197" t="s">
        <v>165</v>
      </c>
      <c r="D144" s="197" t="s">
        <v>169</v>
      </c>
      <c r="E144" s="198" t="s">
        <v>320</v>
      </c>
      <c r="F144" s="199" t="s">
        <v>321</v>
      </c>
      <c r="G144" s="200" t="s">
        <v>301</v>
      </c>
      <c r="H144" s="201">
        <v>15</v>
      </c>
      <c r="I144" s="202"/>
      <c r="J144" s="203">
        <f>ROUND(I144*H144,2)</f>
        <v>0</v>
      </c>
      <c r="K144" s="199" t="s">
        <v>280</v>
      </c>
      <c r="L144" s="39"/>
      <c r="M144" s="204" t="s">
        <v>1</v>
      </c>
      <c r="N144" s="205" t="s">
        <v>46</v>
      </c>
      <c r="O144" s="77"/>
      <c r="P144" s="206">
        <f>O144*H144</f>
        <v>0</v>
      </c>
      <c r="Q144" s="206">
        <v>0.01764</v>
      </c>
      <c r="R144" s="206">
        <f>Q144*H144</f>
        <v>0.2646</v>
      </c>
      <c r="S144" s="206">
        <v>0.02</v>
      </c>
      <c r="T144" s="207">
        <f>S144*H144</f>
        <v>0.3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8" t="s">
        <v>165</v>
      </c>
      <c r="AT144" s="208" t="s">
        <v>169</v>
      </c>
      <c r="AU144" s="208" t="s">
        <v>90</v>
      </c>
      <c r="AY144" s="19" t="s">
        <v>166</v>
      </c>
      <c r="BE144" s="209">
        <f>IF(N144="základní",J144,0)</f>
        <v>0</v>
      </c>
      <c r="BF144" s="209">
        <f>IF(N144="snížená",J144,0)</f>
        <v>0</v>
      </c>
      <c r="BG144" s="209">
        <f>IF(N144="zákl. přenesená",J144,0)</f>
        <v>0</v>
      </c>
      <c r="BH144" s="209">
        <f>IF(N144="sníž. přenesená",J144,0)</f>
        <v>0</v>
      </c>
      <c r="BI144" s="209">
        <f>IF(N144="nulová",J144,0)</f>
        <v>0</v>
      </c>
      <c r="BJ144" s="19" t="s">
        <v>88</v>
      </c>
      <c r="BK144" s="209">
        <f>ROUND(I144*H144,2)</f>
        <v>0</v>
      </c>
      <c r="BL144" s="19" t="s">
        <v>165</v>
      </c>
      <c r="BM144" s="208" t="s">
        <v>3449</v>
      </c>
    </row>
    <row r="145" spans="1:47" s="2" customFormat="1" ht="12">
      <c r="A145" s="38"/>
      <c r="B145" s="39"/>
      <c r="C145" s="38"/>
      <c r="D145" s="210" t="s">
        <v>174</v>
      </c>
      <c r="E145" s="38"/>
      <c r="F145" s="211" t="s">
        <v>323</v>
      </c>
      <c r="G145" s="38"/>
      <c r="H145" s="38"/>
      <c r="I145" s="132"/>
      <c r="J145" s="38"/>
      <c r="K145" s="38"/>
      <c r="L145" s="39"/>
      <c r="M145" s="212"/>
      <c r="N145" s="213"/>
      <c r="O145" s="77"/>
      <c r="P145" s="77"/>
      <c r="Q145" s="77"/>
      <c r="R145" s="77"/>
      <c r="S145" s="77"/>
      <c r="T145" s="7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9" t="s">
        <v>174</v>
      </c>
      <c r="AU145" s="19" t="s">
        <v>90</v>
      </c>
    </row>
    <row r="146" spans="1:51" s="13" customFormat="1" ht="12">
      <c r="A146" s="13"/>
      <c r="B146" s="219"/>
      <c r="C146" s="13"/>
      <c r="D146" s="210" t="s">
        <v>283</v>
      </c>
      <c r="E146" s="220" t="s">
        <v>1</v>
      </c>
      <c r="F146" s="221" t="s">
        <v>3450</v>
      </c>
      <c r="G146" s="13"/>
      <c r="H146" s="220" t="s">
        <v>1</v>
      </c>
      <c r="I146" s="222"/>
      <c r="J146" s="13"/>
      <c r="K146" s="13"/>
      <c r="L146" s="219"/>
      <c r="M146" s="223"/>
      <c r="N146" s="224"/>
      <c r="O146" s="224"/>
      <c r="P146" s="224"/>
      <c r="Q146" s="224"/>
      <c r="R146" s="224"/>
      <c r="S146" s="224"/>
      <c r="T146" s="22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20" t="s">
        <v>283</v>
      </c>
      <c r="AU146" s="220" t="s">
        <v>90</v>
      </c>
      <c r="AV146" s="13" t="s">
        <v>88</v>
      </c>
      <c r="AW146" s="13" t="s">
        <v>36</v>
      </c>
      <c r="AX146" s="13" t="s">
        <v>81</v>
      </c>
      <c r="AY146" s="220" t="s">
        <v>166</v>
      </c>
    </row>
    <row r="147" spans="1:51" s="14" customFormat="1" ht="12">
      <c r="A147" s="14"/>
      <c r="B147" s="226"/>
      <c r="C147" s="14"/>
      <c r="D147" s="210" t="s">
        <v>283</v>
      </c>
      <c r="E147" s="227" t="s">
        <v>1</v>
      </c>
      <c r="F147" s="228" t="s">
        <v>3451</v>
      </c>
      <c r="G147" s="14"/>
      <c r="H147" s="229">
        <v>5</v>
      </c>
      <c r="I147" s="230"/>
      <c r="J147" s="14"/>
      <c r="K147" s="14"/>
      <c r="L147" s="226"/>
      <c r="M147" s="231"/>
      <c r="N147" s="232"/>
      <c r="O147" s="232"/>
      <c r="P147" s="232"/>
      <c r="Q147" s="232"/>
      <c r="R147" s="232"/>
      <c r="S147" s="232"/>
      <c r="T147" s="23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27" t="s">
        <v>283</v>
      </c>
      <c r="AU147" s="227" t="s">
        <v>90</v>
      </c>
      <c r="AV147" s="14" t="s">
        <v>90</v>
      </c>
      <c r="AW147" s="14" t="s">
        <v>36</v>
      </c>
      <c r="AX147" s="14" t="s">
        <v>81</v>
      </c>
      <c r="AY147" s="227" t="s">
        <v>166</v>
      </c>
    </row>
    <row r="148" spans="1:51" s="13" customFormat="1" ht="12">
      <c r="A148" s="13"/>
      <c r="B148" s="219"/>
      <c r="C148" s="13"/>
      <c r="D148" s="210" t="s">
        <v>283</v>
      </c>
      <c r="E148" s="220" t="s">
        <v>1</v>
      </c>
      <c r="F148" s="221" t="s">
        <v>3452</v>
      </c>
      <c r="G148" s="13"/>
      <c r="H148" s="220" t="s">
        <v>1</v>
      </c>
      <c r="I148" s="222"/>
      <c r="J148" s="13"/>
      <c r="K148" s="13"/>
      <c r="L148" s="219"/>
      <c r="M148" s="223"/>
      <c r="N148" s="224"/>
      <c r="O148" s="224"/>
      <c r="P148" s="224"/>
      <c r="Q148" s="224"/>
      <c r="R148" s="224"/>
      <c r="S148" s="224"/>
      <c r="T148" s="22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20" t="s">
        <v>283</v>
      </c>
      <c r="AU148" s="220" t="s">
        <v>90</v>
      </c>
      <c r="AV148" s="13" t="s">
        <v>88</v>
      </c>
      <c r="AW148" s="13" t="s">
        <v>36</v>
      </c>
      <c r="AX148" s="13" t="s">
        <v>81</v>
      </c>
      <c r="AY148" s="220" t="s">
        <v>166</v>
      </c>
    </row>
    <row r="149" spans="1:51" s="14" customFormat="1" ht="12">
      <c r="A149" s="14"/>
      <c r="B149" s="226"/>
      <c r="C149" s="14"/>
      <c r="D149" s="210" t="s">
        <v>283</v>
      </c>
      <c r="E149" s="227" t="s">
        <v>1</v>
      </c>
      <c r="F149" s="228" t="s">
        <v>3451</v>
      </c>
      <c r="G149" s="14"/>
      <c r="H149" s="229">
        <v>5</v>
      </c>
      <c r="I149" s="230"/>
      <c r="J149" s="14"/>
      <c r="K149" s="14"/>
      <c r="L149" s="226"/>
      <c r="M149" s="231"/>
      <c r="N149" s="232"/>
      <c r="O149" s="232"/>
      <c r="P149" s="232"/>
      <c r="Q149" s="232"/>
      <c r="R149" s="232"/>
      <c r="S149" s="232"/>
      <c r="T149" s="23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27" t="s">
        <v>283</v>
      </c>
      <c r="AU149" s="227" t="s">
        <v>90</v>
      </c>
      <c r="AV149" s="14" t="s">
        <v>90</v>
      </c>
      <c r="AW149" s="14" t="s">
        <v>36</v>
      </c>
      <c r="AX149" s="14" t="s">
        <v>81</v>
      </c>
      <c r="AY149" s="227" t="s">
        <v>166</v>
      </c>
    </row>
    <row r="150" spans="1:51" s="13" customFormat="1" ht="12">
      <c r="A150" s="13"/>
      <c r="B150" s="219"/>
      <c r="C150" s="13"/>
      <c r="D150" s="210" t="s">
        <v>283</v>
      </c>
      <c r="E150" s="220" t="s">
        <v>1</v>
      </c>
      <c r="F150" s="221" t="s">
        <v>3452</v>
      </c>
      <c r="G150" s="13"/>
      <c r="H150" s="220" t="s">
        <v>1</v>
      </c>
      <c r="I150" s="222"/>
      <c r="J150" s="13"/>
      <c r="K150" s="13"/>
      <c r="L150" s="219"/>
      <c r="M150" s="223"/>
      <c r="N150" s="224"/>
      <c r="O150" s="224"/>
      <c r="P150" s="224"/>
      <c r="Q150" s="224"/>
      <c r="R150" s="224"/>
      <c r="S150" s="224"/>
      <c r="T150" s="22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0" t="s">
        <v>283</v>
      </c>
      <c r="AU150" s="220" t="s">
        <v>90</v>
      </c>
      <c r="AV150" s="13" t="s">
        <v>88</v>
      </c>
      <c r="AW150" s="13" t="s">
        <v>36</v>
      </c>
      <c r="AX150" s="13" t="s">
        <v>81</v>
      </c>
      <c r="AY150" s="220" t="s">
        <v>166</v>
      </c>
    </row>
    <row r="151" spans="1:51" s="14" customFormat="1" ht="12">
      <c r="A151" s="14"/>
      <c r="B151" s="226"/>
      <c r="C151" s="14"/>
      <c r="D151" s="210" t="s">
        <v>283</v>
      </c>
      <c r="E151" s="227" t="s">
        <v>1</v>
      </c>
      <c r="F151" s="228" t="s">
        <v>3451</v>
      </c>
      <c r="G151" s="14"/>
      <c r="H151" s="229">
        <v>5</v>
      </c>
      <c r="I151" s="230"/>
      <c r="J151" s="14"/>
      <c r="K151" s="14"/>
      <c r="L151" s="226"/>
      <c r="M151" s="231"/>
      <c r="N151" s="232"/>
      <c r="O151" s="232"/>
      <c r="P151" s="232"/>
      <c r="Q151" s="232"/>
      <c r="R151" s="232"/>
      <c r="S151" s="232"/>
      <c r="T151" s="23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27" t="s">
        <v>283</v>
      </c>
      <c r="AU151" s="227" t="s">
        <v>90</v>
      </c>
      <c r="AV151" s="14" t="s">
        <v>90</v>
      </c>
      <c r="AW151" s="14" t="s">
        <v>36</v>
      </c>
      <c r="AX151" s="14" t="s">
        <v>81</v>
      </c>
      <c r="AY151" s="227" t="s">
        <v>166</v>
      </c>
    </row>
    <row r="152" spans="1:51" s="15" customFormat="1" ht="12">
      <c r="A152" s="15"/>
      <c r="B152" s="234"/>
      <c r="C152" s="15"/>
      <c r="D152" s="210" t="s">
        <v>283</v>
      </c>
      <c r="E152" s="235" t="s">
        <v>1</v>
      </c>
      <c r="F152" s="236" t="s">
        <v>286</v>
      </c>
      <c r="G152" s="15"/>
      <c r="H152" s="237">
        <v>15</v>
      </c>
      <c r="I152" s="238"/>
      <c r="J152" s="15"/>
      <c r="K152" s="15"/>
      <c r="L152" s="234"/>
      <c r="M152" s="239"/>
      <c r="N152" s="240"/>
      <c r="O152" s="240"/>
      <c r="P152" s="240"/>
      <c r="Q152" s="240"/>
      <c r="R152" s="240"/>
      <c r="S152" s="240"/>
      <c r="T152" s="241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35" t="s">
        <v>283</v>
      </c>
      <c r="AU152" s="235" t="s">
        <v>90</v>
      </c>
      <c r="AV152" s="15" t="s">
        <v>165</v>
      </c>
      <c r="AW152" s="15" t="s">
        <v>36</v>
      </c>
      <c r="AX152" s="15" t="s">
        <v>88</v>
      </c>
      <c r="AY152" s="235" t="s">
        <v>166</v>
      </c>
    </row>
    <row r="153" spans="1:63" s="12" customFormat="1" ht="22.8" customHeight="1">
      <c r="A153" s="12"/>
      <c r="B153" s="183"/>
      <c r="C153" s="12"/>
      <c r="D153" s="184" t="s">
        <v>80</v>
      </c>
      <c r="E153" s="194" t="s">
        <v>209</v>
      </c>
      <c r="F153" s="194" t="s">
        <v>327</v>
      </c>
      <c r="G153" s="12"/>
      <c r="H153" s="12"/>
      <c r="I153" s="186"/>
      <c r="J153" s="195">
        <f>BK153</f>
        <v>0</v>
      </c>
      <c r="K153" s="12"/>
      <c r="L153" s="183"/>
      <c r="M153" s="188"/>
      <c r="N153" s="189"/>
      <c r="O153" s="189"/>
      <c r="P153" s="190">
        <f>SUM(P154:P220)</f>
        <v>0</v>
      </c>
      <c r="Q153" s="189"/>
      <c r="R153" s="190">
        <f>SUM(R154:R220)</f>
        <v>0.0018900000000000002</v>
      </c>
      <c r="S153" s="189"/>
      <c r="T153" s="191">
        <f>SUM(T154:T220)</f>
        <v>5.356821999999999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84" t="s">
        <v>88</v>
      </c>
      <c r="AT153" s="192" t="s">
        <v>80</v>
      </c>
      <c r="AU153" s="192" t="s">
        <v>88</v>
      </c>
      <c r="AY153" s="184" t="s">
        <v>166</v>
      </c>
      <c r="BK153" s="193">
        <f>SUM(BK154:BK220)</f>
        <v>0</v>
      </c>
    </row>
    <row r="154" spans="1:65" s="2" customFormat="1" ht="16.5" customHeight="1">
      <c r="A154" s="38"/>
      <c r="B154" s="196"/>
      <c r="C154" s="197" t="s">
        <v>189</v>
      </c>
      <c r="D154" s="197" t="s">
        <v>169</v>
      </c>
      <c r="E154" s="198" t="s">
        <v>3453</v>
      </c>
      <c r="F154" s="199" t="s">
        <v>3454</v>
      </c>
      <c r="G154" s="200" t="s">
        <v>425</v>
      </c>
      <c r="H154" s="201">
        <v>12.5</v>
      </c>
      <c r="I154" s="202"/>
      <c r="J154" s="203">
        <f>ROUND(I154*H154,2)</f>
        <v>0</v>
      </c>
      <c r="K154" s="199" t="s">
        <v>280</v>
      </c>
      <c r="L154" s="39"/>
      <c r="M154" s="204" t="s">
        <v>1</v>
      </c>
      <c r="N154" s="205" t="s">
        <v>46</v>
      </c>
      <c r="O154" s="77"/>
      <c r="P154" s="206">
        <f>O154*H154</f>
        <v>0</v>
      </c>
      <c r="Q154" s="206">
        <v>0</v>
      </c>
      <c r="R154" s="206">
        <f>Q154*H154</f>
        <v>0</v>
      </c>
      <c r="S154" s="206">
        <v>0</v>
      </c>
      <c r="T154" s="20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08" t="s">
        <v>165</v>
      </c>
      <c r="AT154" s="208" t="s">
        <v>169</v>
      </c>
      <c r="AU154" s="208" t="s">
        <v>90</v>
      </c>
      <c r="AY154" s="19" t="s">
        <v>166</v>
      </c>
      <c r="BE154" s="209">
        <f>IF(N154="základní",J154,0)</f>
        <v>0</v>
      </c>
      <c r="BF154" s="209">
        <f>IF(N154="snížená",J154,0)</f>
        <v>0</v>
      </c>
      <c r="BG154" s="209">
        <f>IF(N154="zákl. přenesená",J154,0)</f>
        <v>0</v>
      </c>
      <c r="BH154" s="209">
        <f>IF(N154="sníž. přenesená",J154,0)</f>
        <v>0</v>
      </c>
      <c r="BI154" s="209">
        <f>IF(N154="nulová",J154,0)</f>
        <v>0</v>
      </c>
      <c r="BJ154" s="19" t="s">
        <v>88</v>
      </c>
      <c r="BK154" s="209">
        <f>ROUND(I154*H154,2)</f>
        <v>0</v>
      </c>
      <c r="BL154" s="19" t="s">
        <v>165</v>
      </c>
      <c r="BM154" s="208" t="s">
        <v>3455</v>
      </c>
    </row>
    <row r="155" spans="1:47" s="2" customFormat="1" ht="12">
      <c r="A155" s="38"/>
      <c r="B155" s="39"/>
      <c r="C155" s="38"/>
      <c r="D155" s="210" t="s">
        <v>174</v>
      </c>
      <c r="E155" s="38"/>
      <c r="F155" s="211" t="s">
        <v>3456</v>
      </c>
      <c r="G155" s="38"/>
      <c r="H155" s="38"/>
      <c r="I155" s="132"/>
      <c r="J155" s="38"/>
      <c r="K155" s="38"/>
      <c r="L155" s="39"/>
      <c r="M155" s="212"/>
      <c r="N155" s="213"/>
      <c r="O155" s="77"/>
      <c r="P155" s="77"/>
      <c r="Q155" s="77"/>
      <c r="R155" s="77"/>
      <c r="S155" s="77"/>
      <c r="T155" s="7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9" t="s">
        <v>174</v>
      </c>
      <c r="AU155" s="19" t="s">
        <v>90</v>
      </c>
    </row>
    <row r="156" spans="1:65" s="2" customFormat="1" ht="21.75" customHeight="1">
      <c r="A156" s="38"/>
      <c r="B156" s="196"/>
      <c r="C156" s="197" t="s">
        <v>194</v>
      </c>
      <c r="D156" s="197" t="s">
        <v>169</v>
      </c>
      <c r="E156" s="198" t="s">
        <v>3457</v>
      </c>
      <c r="F156" s="199" t="s">
        <v>3458</v>
      </c>
      <c r="G156" s="200" t="s">
        <v>301</v>
      </c>
      <c r="H156" s="201">
        <v>90</v>
      </c>
      <c r="I156" s="202"/>
      <c r="J156" s="203">
        <f>ROUND(I156*H156,2)</f>
        <v>0</v>
      </c>
      <c r="K156" s="199" t="s">
        <v>280</v>
      </c>
      <c r="L156" s="39"/>
      <c r="M156" s="204" t="s">
        <v>1</v>
      </c>
      <c r="N156" s="205" t="s">
        <v>46</v>
      </c>
      <c r="O156" s="77"/>
      <c r="P156" s="206">
        <f>O156*H156</f>
        <v>0</v>
      </c>
      <c r="Q156" s="206">
        <v>0</v>
      </c>
      <c r="R156" s="206">
        <f>Q156*H156</f>
        <v>0</v>
      </c>
      <c r="S156" s="206">
        <v>0</v>
      </c>
      <c r="T156" s="20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08" t="s">
        <v>165</v>
      </c>
      <c r="AT156" s="208" t="s">
        <v>169</v>
      </c>
      <c r="AU156" s="208" t="s">
        <v>90</v>
      </c>
      <c r="AY156" s="19" t="s">
        <v>166</v>
      </c>
      <c r="BE156" s="209">
        <f>IF(N156="základní",J156,0)</f>
        <v>0</v>
      </c>
      <c r="BF156" s="209">
        <f>IF(N156="snížená",J156,0)</f>
        <v>0</v>
      </c>
      <c r="BG156" s="209">
        <f>IF(N156="zákl. přenesená",J156,0)</f>
        <v>0</v>
      </c>
      <c r="BH156" s="209">
        <f>IF(N156="sníž. přenesená",J156,0)</f>
        <v>0</v>
      </c>
      <c r="BI156" s="209">
        <f>IF(N156="nulová",J156,0)</f>
        <v>0</v>
      </c>
      <c r="BJ156" s="19" t="s">
        <v>88</v>
      </c>
      <c r="BK156" s="209">
        <f>ROUND(I156*H156,2)</f>
        <v>0</v>
      </c>
      <c r="BL156" s="19" t="s">
        <v>165</v>
      </c>
      <c r="BM156" s="208" t="s">
        <v>3459</v>
      </c>
    </row>
    <row r="157" spans="1:47" s="2" customFormat="1" ht="12">
      <c r="A157" s="38"/>
      <c r="B157" s="39"/>
      <c r="C157" s="38"/>
      <c r="D157" s="210" t="s">
        <v>174</v>
      </c>
      <c r="E157" s="38"/>
      <c r="F157" s="211" t="s">
        <v>3460</v>
      </c>
      <c r="G157" s="38"/>
      <c r="H157" s="38"/>
      <c r="I157" s="132"/>
      <c r="J157" s="38"/>
      <c r="K157" s="38"/>
      <c r="L157" s="39"/>
      <c r="M157" s="212"/>
      <c r="N157" s="213"/>
      <c r="O157" s="77"/>
      <c r="P157" s="77"/>
      <c r="Q157" s="77"/>
      <c r="R157" s="77"/>
      <c r="S157" s="77"/>
      <c r="T157" s="7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9" t="s">
        <v>174</v>
      </c>
      <c r="AU157" s="19" t="s">
        <v>90</v>
      </c>
    </row>
    <row r="158" spans="1:51" s="14" customFormat="1" ht="12">
      <c r="A158" s="14"/>
      <c r="B158" s="226"/>
      <c r="C158" s="14"/>
      <c r="D158" s="210" t="s">
        <v>283</v>
      </c>
      <c r="E158" s="227" t="s">
        <v>1</v>
      </c>
      <c r="F158" s="228" t="s">
        <v>3461</v>
      </c>
      <c r="G158" s="14"/>
      <c r="H158" s="229">
        <v>90</v>
      </c>
      <c r="I158" s="230"/>
      <c r="J158" s="14"/>
      <c r="K158" s="14"/>
      <c r="L158" s="226"/>
      <c r="M158" s="231"/>
      <c r="N158" s="232"/>
      <c r="O158" s="232"/>
      <c r="P158" s="232"/>
      <c r="Q158" s="232"/>
      <c r="R158" s="232"/>
      <c r="S158" s="232"/>
      <c r="T158" s="23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27" t="s">
        <v>283</v>
      </c>
      <c r="AU158" s="227" t="s">
        <v>90</v>
      </c>
      <c r="AV158" s="14" t="s">
        <v>90</v>
      </c>
      <c r="AW158" s="14" t="s">
        <v>36</v>
      </c>
      <c r="AX158" s="14" t="s">
        <v>81</v>
      </c>
      <c r="AY158" s="227" t="s">
        <v>166</v>
      </c>
    </row>
    <row r="159" spans="1:51" s="15" customFormat="1" ht="12">
      <c r="A159" s="15"/>
      <c r="B159" s="234"/>
      <c r="C159" s="15"/>
      <c r="D159" s="210" t="s">
        <v>283</v>
      </c>
      <c r="E159" s="235" t="s">
        <v>1</v>
      </c>
      <c r="F159" s="236" t="s">
        <v>286</v>
      </c>
      <c r="G159" s="15"/>
      <c r="H159" s="237">
        <v>90</v>
      </c>
      <c r="I159" s="238"/>
      <c r="J159" s="15"/>
      <c r="K159" s="15"/>
      <c r="L159" s="234"/>
      <c r="M159" s="239"/>
      <c r="N159" s="240"/>
      <c r="O159" s="240"/>
      <c r="P159" s="240"/>
      <c r="Q159" s="240"/>
      <c r="R159" s="240"/>
      <c r="S159" s="240"/>
      <c r="T159" s="241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35" t="s">
        <v>283</v>
      </c>
      <c r="AU159" s="235" t="s">
        <v>90</v>
      </c>
      <c r="AV159" s="15" t="s">
        <v>165</v>
      </c>
      <c r="AW159" s="15" t="s">
        <v>36</v>
      </c>
      <c r="AX159" s="15" t="s">
        <v>88</v>
      </c>
      <c r="AY159" s="235" t="s">
        <v>166</v>
      </c>
    </row>
    <row r="160" spans="1:65" s="2" customFormat="1" ht="21.75" customHeight="1">
      <c r="A160" s="38"/>
      <c r="B160" s="196"/>
      <c r="C160" s="197" t="s">
        <v>199</v>
      </c>
      <c r="D160" s="197" t="s">
        <v>169</v>
      </c>
      <c r="E160" s="198" t="s">
        <v>3462</v>
      </c>
      <c r="F160" s="199" t="s">
        <v>3463</v>
      </c>
      <c r="G160" s="200" t="s">
        <v>301</v>
      </c>
      <c r="H160" s="201">
        <v>90</v>
      </c>
      <c r="I160" s="202"/>
      <c r="J160" s="203">
        <f>ROUND(I160*H160,2)</f>
        <v>0</v>
      </c>
      <c r="K160" s="199" t="s">
        <v>1</v>
      </c>
      <c r="L160" s="39"/>
      <c r="M160" s="204" t="s">
        <v>1</v>
      </c>
      <c r="N160" s="205" t="s">
        <v>46</v>
      </c>
      <c r="O160" s="77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08" t="s">
        <v>165</v>
      </c>
      <c r="AT160" s="208" t="s">
        <v>169</v>
      </c>
      <c r="AU160" s="208" t="s">
        <v>90</v>
      </c>
      <c r="AY160" s="19" t="s">
        <v>166</v>
      </c>
      <c r="BE160" s="209">
        <f>IF(N160="základní",J160,0)</f>
        <v>0</v>
      </c>
      <c r="BF160" s="209">
        <f>IF(N160="snížená",J160,0)</f>
        <v>0</v>
      </c>
      <c r="BG160" s="209">
        <f>IF(N160="zákl. přenesená",J160,0)</f>
        <v>0</v>
      </c>
      <c r="BH160" s="209">
        <f>IF(N160="sníž. přenesená",J160,0)</f>
        <v>0</v>
      </c>
      <c r="BI160" s="209">
        <f>IF(N160="nulová",J160,0)</f>
        <v>0</v>
      </c>
      <c r="BJ160" s="19" t="s">
        <v>88</v>
      </c>
      <c r="BK160" s="209">
        <f>ROUND(I160*H160,2)</f>
        <v>0</v>
      </c>
      <c r="BL160" s="19" t="s">
        <v>165</v>
      </c>
      <c r="BM160" s="208" t="s">
        <v>3464</v>
      </c>
    </row>
    <row r="161" spans="1:65" s="2" customFormat="1" ht="21.75" customHeight="1">
      <c r="A161" s="38"/>
      <c r="B161" s="196"/>
      <c r="C161" s="197" t="s">
        <v>204</v>
      </c>
      <c r="D161" s="197" t="s">
        <v>169</v>
      </c>
      <c r="E161" s="198" t="s">
        <v>334</v>
      </c>
      <c r="F161" s="199" t="s">
        <v>335</v>
      </c>
      <c r="G161" s="200" t="s">
        <v>301</v>
      </c>
      <c r="H161" s="201">
        <v>9</v>
      </c>
      <c r="I161" s="202"/>
      <c r="J161" s="203">
        <f>ROUND(I161*H161,2)</f>
        <v>0</v>
      </c>
      <c r="K161" s="199" t="s">
        <v>280</v>
      </c>
      <c r="L161" s="39"/>
      <c r="M161" s="204" t="s">
        <v>1</v>
      </c>
      <c r="N161" s="205" t="s">
        <v>46</v>
      </c>
      <c r="O161" s="77"/>
      <c r="P161" s="206">
        <f>O161*H161</f>
        <v>0</v>
      </c>
      <c r="Q161" s="206">
        <v>0.00021</v>
      </c>
      <c r="R161" s="206">
        <f>Q161*H161</f>
        <v>0.0018900000000000002</v>
      </c>
      <c r="S161" s="206">
        <v>0</v>
      </c>
      <c r="T161" s="20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08" t="s">
        <v>165</v>
      </c>
      <c r="AT161" s="208" t="s">
        <v>169</v>
      </c>
      <c r="AU161" s="208" t="s">
        <v>90</v>
      </c>
      <c r="AY161" s="19" t="s">
        <v>166</v>
      </c>
      <c r="BE161" s="209">
        <f>IF(N161="základní",J161,0)</f>
        <v>0</v>
      </c>
      <c r="BF161" s="209">
        <f>IF(N161="snížená",J161,0)</f>
        <v>0</v>
      </c>
      <c r="BG161" s="209">
        <f>IF(N161="zákl. přenesená",J161,0)</f>
        <v>0</v>
      </c>
      <c r="BH161" s="209">
        <f>IF(N161="sníž. přenesená",J161,0)</f>
        <v>0</v>
      </c>
      <c r="BI161" s="209">
        <f>IF(N161="nulová",J161,0)</f>
        <v>0</v>
      </c>
      <c r="BJ161" s="19" t="s">
        <v>88</v>
      </c>
      <c r="BK161" s="209">
        <f>ROUND(I161*H161,2)</f>
        <v>0</v>
      </c>
      <c r="BL161" s="19" t="s">
        <v>165</v>
      </c>
      <c r="BM161" s="208" t="s">
        <v>3465</v>
      </c>
    </row>
    <row r="162" spans="1:47" s="2" customFormat="1" ht="12">
      <c r="A162" s="38"/>
      <c r="B162" s="39"/>
      <c r="C162" s="38"/>
      <c r="D162" s="210" t="s">
        <v>174</v>
      </c>
      <c r="E162" s="38"/>
      <c r="F162" s="211" t="s">
        <v>337</v>
      </c>
      <c r="G162" s="38"/>
      <c r="H162" s="38"/>
      <c r="I162" s="132"/>
      <c r="J162" s="38"/>
      <c r="K162" s="38"/>
      <c r="L162" s="39"/>
      <c r="M162" s="212"/>
      <c r="N162" s="213"/>
      <c r="O162" s="77"/>
      <c r="P162" s="77"/>
      <c r="Q162" s="77"/>
      <c r="R162" s="77"/>
      <c r="S162" s="77"/>
      <c r="T162" s="7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9" t="s">
        <v>174</v>
      </c>
      <c r="AU162" s="19" t="s">
        <v>90</v>
      </c>
    </row>
    <row r="163" spans="1:51" s="13" customFormat="1" ht="12">
      <c r="A163" s="13"/>
      <c r="B163" s="219"/>
      <c r="C163" s="13"/>
      <c r="D163" s="210" t="s">
        <v>283</v>
      </c>
      <c r="E163" s="220" t="s">
        <v>1</v>
      </c>
      <c r="F163" s="221" t="s">
        <v>3450</v>
      </c>
      <c r="G163" s="13"/>
      <c r="H163" s="220" t="s">
        <v>1</v>
      </c>
      <c r="I163" s="222"/>
      <c r="J163" s="13"/>
      <c r="K163" s="13"/>
      <c r="L163" s="219"/>
      <c r="M163" s="223"/>
      <c r="N163" s="224"/>
      <c r="O163" s="224"/>
      <c r="P163" s="224"/>
      <c r="Q163" s="224"/>
      <c r="R163" s="224"/>
      <c r="S163" s="224"/>
      <c r="T163" s="22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20" t="s">
        <v>283</v>
      </c>
      <c r="AU163" s="220" t="s">
        <v>90</v>
      </c>
      <c r="AV163" s="13" t="s">
        <v>88</v>
      </c>
      <c r="AW163" s="13" t="s">
        <v>36</v>
      </c>
      <c r="AX163" s="13" t="s">
        <v>81</v>
      </c>
      <c r="AY163" s="220" t="s">
        <v>166</v>
      </c>
    </row>
    <row r="164" spans="1:51" s="14" customFormat="1" ht="12">
      <c r="A164" s="14"/>
      <c r="B164" s="226"/>
      <c r="C164" s="14"/>
      <c r="D164" s="210" t="s">
        <v>283</v>
      </c>
      <c r="E164" s="227" t="s">
        <v>1</v>
      </c>
      <c r="F164" s="228" t="s">
        <v>3466</v>
      </c>
      <c r="G164" s="14"/>
      <c r="H164" s="229">
        <v>3</v>
      </c>
      <c r="I164" s="230"/>
      <c r="J164" s="14"/>
      <c r="K164" s="14"/>
      <c r="L164" s="226"/>
      <c r="M164" s="231"/>
      <c r="N164" s="232"/>
      <c r="O164" s="232"/>
      <c r="P164" s="232"/>
      <c r="Q164" s="232"/>
      <c r="R164" s="232"/>
      <c r="S164" s="232"/>
      <c r="T164" s="23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27" t="s">
        <v>283</v>
      </c>
      <c r="AU164" s="227" t="s">
        <v>90</v>
      </c>
      <c r="AV164" s="14" t="s">
        <v>90</v>
      </c>
      <c r="AW164" s="14" t="s">
        <v>36</v>
      </c>
      <c r="AX164" s="14" t="s">
        <v>81</v>
      </c>
      <c r="AY164" s="227" t="s">
        <v>166</v>
      </c>
    </row>
    <row r="165" spans="1:51" s="13" customFormat="1" ht="12">
      <c r="A165" s="13"/>
      <c r="B165" s="219"/>
      <c r="C165" s="13"/>
      <c r="D165" s="210" t="s">
        <v>283</v>
      </c>
      <c r="E165" s="220" t="s">
        <v>1</v>
      </c>
      <c r="F165" s="221" t="s">
        <v>3467</v>
      </c>
      <c r="G165" s="13"/>
      <c r="H165" s="220" t="s">
        <v>1</v>
      </c>
      <c r="I165" s="222"/>
      <c r="J165" s="13"/>
      <c r="K165" s="13"/>
      <c r="L165" s="219"/>
      <c r="M165" s="223"/>
      <c r="N165" s="224"/>
      <c r="O165" s="224"/>
      <c r="P165" s="224"/>
      <c r="Q165" s="224"/>
      <c r="R165" s="224"/>
      <c r="S165" s="224"/>
      <c r="T165" s="22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20" t="s">
        <v>283</v>
      </c>
      <c r="AU165" s="220" t="s">
        <v>90</v>
      </c>
      <c r="AV165" s="13" t="s">
        <v>88</v>
      </c>
      <c r="AW165" s="13" t="s">
        <v>36</v>
      </c>
      <c r="AX165" s="13" t="s">
        <v>81</v>
      </c>
      <c r="AY165" s="220" t="s">
        <v>166</v>
      </c>
    </row>
    <row r="166" spans="1:51" s="14" customFormat="1" ht="12">
      <c r="A166" s="14"/>
      <c r="B166" s="226"/>
      <c r="C166" s="14"/>
      <c r="D166" s="210" t="s">
        <v>283</v>
      </c>
      <c r="E166" s="227" t="s">
        <v>1</v>
      </c>
      <c r="F166" s="228" t="s">
        <v>3466</v>
      </c>
      <c r="G166" s="14"/>
      <c r="H166" s="229">
        <v>3</v>
      </c>
      <c r="I166" s="230"/>
      <c r="J166" s="14"/>
      <c r="K166" s="14"/>
      <c r="L166" s="226"/>
      <c r="M166" s="231"/>
      <c r="N166" s="232"/>
      <c r="O166" s="232"/>
      <c r="P166" s="232"/>
      <c r="Q166" s="232"/>
      <c r="R166" s="232"/>
      <c r="S166" s="232"/>
      <c r="T166" s="23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27" t="s">
        <v>283</v>
      </c>
      <c r="AU166" s="227" t="s">
        <v>90</v>
      </c>
      <c r="AV166" s="14" t="s">
        <v>90</v>
      </c>
      <c r="AW166" s="14" t="s">
        <v>36</v>
      </c>
      <c r="AX166" s="14" t="s">
        <v>81</v>
      </c>
      <c r="AY166" s="227" t="s">
        <v>166</v>
      </c>
    </row>
    <row r="167" spans="1:51" s="13" customFormat="1" ht="12">
      <c r="A167" s="13"/>
      <c r="B167" s="219"/>
      <c r="C167" s="13"/>
      <c r="D167" s="210" t="s">
        <v>283</v>
      </c>
      <c r="E167" s="220" t="s">
        <v>1</v>
      </c>
      <c r="F167" s="221" t="s">
        <v>3452</v>
      </c>
      <c r="G167" s="13"/>
      <c r="H167" s="220" t="s">
        <v>1</v>
      </c>
      <c r="I167" s="222"/>
      <c r="J167" s="13"/>
      <c r="K167" s="13"/>
      <c r="L167" s="219"/>
      <c r="M167" s="223"/>
      <c r="N167" s="224"/>
      <c r="O167" s="224"/>
      <c r="P167" s="224"/>
      <c r="Q167" s="224"/>
      <c r="R167" s="224"/>
      <c r="S167" s="224"/>
      <c r="T167" s="22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0" t="s">
        <v>283</v>
      </c>
      <c r="AU167" s="220" t="s">
        <v>90</v>
      </c>
      <c r="AV167" s="13" t="s">
        <v>88</v>
      </c>
      <c r="AW167" s="13" t="s">
        <v>36</v>
      </c>
      <c r="AX167" s="13" t="s">
        <v>81</v>
      </c>
      <c r="AY167" s="220" t="s">
        <v>166</v>
      </c>
    </row>
    <row r="168" spans="1:51" s="14" customFormat="1" ht="12">
      <c r="A168" s="14"/>
      <c r="B168" s="226"/>
      <c r="C168" s="14"/>
      <c r="D168" s="210" t="s">
        <v>283</v>
      </c>
      <c r="E168" s="227" t="s">
        <v>1</v>
      </c>
      <c r="F168" s="228" t="s">
        <v>3466</v>
      </c>
      <c r="G168" s="14"/>
      <c r="H168" s="229">
        <v>3</v>
      </c>
      <c r="I168" s="230"/>
      <c r="J168" s="14"/>
      <c r="K168" s="14"/>
      <c r="L168" s="226"/>
      <c r="M168" s="231"/>
      <c r="N168" s="232"/>
      <c r="O168" s="232"/>
      <c r="P168" s="232"/>
      <c r="Q168" s="232"/>
      <c r="R168" s="232"/>
      <c r="S168" s="232"/>
      <c r="T168" s="23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27" t="s">
        <v>283</v>
      </c>
      <c r="AU168" s="227" t="s">
        <v>90</v>
      </c>
      <c r="AV168" s="14" t="s">
        <v>90</v>
      </c>
      <c r="AW168" s="14" t="s">
        <v>36</v>
      </c>
      <c r="AX168" s="14" t="s">
        <v>81</v>
      </c>
      <c r="AY168" s="227" t="s">
        <v>166</v>
      </c>
    </row>
    <row r="169" spans="1:51" s="15" customFormat="1" ht="12">
      <c r="A169" s="15"/>
      <c r="B169" s="234"/>
      <c r="C169" s="15"/>
      <c r="D169" s="210" t="s">
        <v>283</v>
      </c>
      <c r="E169" s="235" t="s">
        <v>1</v>
      </c>
      <c r="F169" s="236" t="s">
        <v>286</v>
      </c>
      <c r="G169" s="15"/>
      <c r="H169" s="237">
        <v>9</v>
      </c>
      <c r="I169" s="238"/>
      <c r="J169" s="15"/>
      <c r="K169" s="15"/>
      <c r="L169" s="234"/>
      <c r="M169" s="239"/>
      <c r="N169" s="240"/>
      <c r="O169" s="240"/>
      <c r="P169" s="240"/>
      <c r="Q169" s="240"/>
      <c r="R169" s="240"/>
      <c r="S169" s="240"/>
      <c r="T169" s="241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35" t="s">
        <v>283</v>
      </c>
      <c r="AU169" s="235" t="s">
        <v>90</v>
      </c>
      <c r="AV169" s="15" t="s">
        <v>165</v>
      </c>
      <c r="AW169" s="15" t="s">
        <v>36</v>
      </c>
      <c r="AX169" s="15" t="s">
        <v>88</v>
      </c>
      <c r="AY169" s="235" t="s">
        <v>166</v>
      </c>
    </row>
    <row r="170" spans="1:65" s="2" customFormat="1" ht="21.75" customHeight="1">
      <c r="A170" s="38"/>
      <c r="B170" s="196"/>
      <c r="C170" s="197" t="s">
        <v>209</v>
      </c>
      <c r="D170" s="197" t="s">
        <v>169</v>
      </c>
      <c r="E170" s="198" t="s">
        <v>3468</v>
      </c>
      <c r="F170" s="199" t="s">
        <v>3469</v>
      </c>
      <c r="G170" s="200" t="s">
        <v>279</v>
      </c>
      <c r="H170" s="201">
        <v>2.296</v>
      </c>
      <c r="I170" s="202"/>
      <c r="J170" s="203">
        <f>ROUND(I170*H170,2)</f>
        <v>0</v>
      </c>
      <c r="K170" s="199" t="s">
        <v>280</v>
      </c>
      <c r="L170" s="39"/>
      <c r="M170" s="204" t="s">
        <v>1</v>
      </c>
      <c r="N170" s="205" t="s">
        <v>46</v>
      </c>
      <c r="O170" s="77"/>
      <c r="P170" s="206">
        <f>O170*H170</f>
        <v>0</v>
      </c>
      <c r="Q170" s="206">
        <v>0</v>
      </c>
      <c r="R170" s="206">
        <f>Q170*H170</f>
        <v>0</v>
      </c>
      <c r="S170" s="206">
        <v>1.8</v>
      </c>
      <c r="T170" s="207">
        <f>S170*H170</f>
        <v>4.1328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08" t="s">
        <v>165</v>
      </c>
      <c r="AT170" s="208" t="s">
        <v>169</v>
      </c>
      <c r="AU170" s="208" t="s">
        <v>90</v>
      </c>
      <c r="AY170" s="19" t="s">
        <v>166</v>
      </c>
      <c r="BE170" s="209">
        <f>IF(N170="základní",J170,0)</f>
        <v>0</v>
      </c>
      <c r="BF170" s="209">
        <f>IF(N170="snížená",J170,0)</f>
        <v>0</v>
      </c>
      <c r="BG170" s="209">
        <f>IF(N170="zákl. přenesená",J170,0)</f>
        <v>0</v>
      </c>
      <c r="BH170" s="209">
        <f>IF(N170="sníž. přenesená",J170,0)</f>
        <v>0</v>
      </c>
      <c r="BI170" s="209">
        <f>IF(N170="nulová",J170,0)</f>
        <v>0</v>
      </c>
      <c r="BJ170" s="19" t="s">
        <v>88</v>
      </c>
      <c r="BK170" s="209">
        <f>ROUND(I170*H170,2)</f>
        <v>0</v>
      </c>
      <c r="BL170" s="19" t="s">
        <v>165</v>
      </c>
      <c r="BM170" s="208" t="s">
        <v>3470</v>
      </c>
    </row>
    <row r="171" spans="1:47" s="2" customFormat="1" ht="12">
      <c r="A171" s="38"/>
      <c r="B171" s="39"/>
      <c r="C171" s="38"/>
      <c r="D171" s="210" t="s">
        <v>174</v>
      </c>
      <c r="E171" s="38"/>
      <c r="F171" s="211" t="s">
        <v>3471</v>
      </c>
      <c r="G171" s="38"/>
      <c r="H171" s="38"/>
      <c r="I171" s="132"/>
      <c r="J171" s="38"/>
      <c r="K171" s="38"/>
      <c r="L171" s="39"/>
      <c r="M171" s="212"/>
      <c r="N171" s="213"/>
      <c r="O171" s="77"/>
      <c r="P171" s="77"/>
      <c r="Q171" s="77"/>
      <c r="R171" s="77"/>
      <c r="S171" s="77"/>
      <c r="T171" s="7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9" t="s">
        <v>174</v>
      </c>
      <c r="AU171" s="19" t="s">
        <v>90</v>
      </c>
    </row>
    <row r="172" spans="1:51" s="13" customFormat="1" ht="12">
      <c r="A172" s="13"/>
      <c r="B172" s="219"/>
      <c r="C172" s="13"/>
      <c r="D172" s="210" t="s">
        <v>283</v>
      </c>
      <c r="E172" s="220" t="s">
        <v>1</v>
      </c>
      <c r="F172" s="221" t="s">
        <v>3467</v>
      </c>
      <c r="G172" s="13"/>
      <c r="H172" s="220" t="s">
        <v>1</v>
      </c>
      <c r="I172" s="222"/>
      <c r="J172" s="13"/>
      <c r="K172" s="13"/>
      <c r="L172" s="219"/>
      <c r="M172" s="223"/>
      <c r="N172" s="224"/>
      <c r="O172" s="224"/>
      <c r="P172" s="224"/>
      <c r="Q172" s="224"/>
      <c r="R172" s="224"/>
      <c r="S172" s="224"/>
      <c r="T172" s="22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20" t="s">
        <v>283</v>
      </c>
      <c r="AU172" s="220" t="s">
        <v>90</v>
      </c>
      <c r="AV172" s="13" t="s">
        <v>88</v>
      </c>
      <c r="AW172" s="13" t="s">
        <v>36</v>
      </c>
      <c r="AX172" s="13" t="s">
        <v>81</v>
      </c>
      <c r="AY172" s="220" t="s">
        <v>166</v>
      </c>
    </row>
    <row r="173" spans="1:51" s="14" customFormat="1" ht="12">
      <c r="A173" s="14"/>
      <c r="B173" s="226"/>
      <c r="C173" s="14"/>
      <c r="D173" s="210" t="s">
        <v>283</v>
      </c>
      <c r="E173" s="227" t="s">
        <v>1</v>
      </c>
      <c r="F173" s="228" t="s">
        <v>3472</v>
      </c>
      <c r="G173" s="14"/>
      <c r="H173" s="229">
        <v>1.15</v>
      </c>
      <c r="I173" s="230"/>
      <c r="J173" s="14"/>
      <c r="K173" s="14"/>
      <c r="L173" s="226"/>
      <c r="M173" s="231"/>
      <c r="N173" s="232"/>
      <c r="O173" s="232"/>
      <c r="P173" s="232"/>
      <c r="Q173" s="232"/>
      <c r="R173" s="232"/>
      <c r="S173" s="232"/>
      <c r="T173" s="23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27" t="s">
        <v>283</v>
      </c>
      <c r="AU173" s="227" t="s">
        <v>90</v>
      </c>
      <c r="AV173" s="14" t="s">
        <v>90</v>
      </c>
      <c r="AW173" s="14" t="s">
        <v>36</v>
      </c>
      <c r="AX173" s="14" t="s">
        <v>81</v>
      </c>
      <c r="AY173" s="227" t="s">
        <v>166</v>
      </c>
    </row>
    <row r="174" spans="1:51" s="14" customFormat="1" ht="12">
      <c r="A174" s="14"/>
      <c r="B174" s="226"/>
      <c r="C174" s="14"/>
      <c r="D174" s="210" t="s">
        <v>283</v>
      </c>
      <c r="E174" s="227" t="s">
        <v>1</v>
      </c>
      <c r="F174" s="228" t="s">
        <v>3473</v>
      </c>
      <c r="G174" s="14"/>
      <c r="H174" s="229">
        <v>0.021</v>
      </c>
      <c r="I174" s="230"/>
      <c r="J174" s="14"/>
      <c r="K174" s="14"/>
      <c r="L174" s="226"/>
      <c r="M174" s="231"/>
      <c r="N174" s="232"/>
      <c r="O174" s="232"/>
      <c r="P174" s="232"/>
      <c r="Q174" s="232"/>
      <c r="R174" s="232"/>
      <c r="S174" s="232"/>
      <c r="T174" s="23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27" t="s">
        <v>283</v>
      </c>
      <c r="AU174" s="227" t="s">
        <v>90</v>
      </c>
      <c r="AV174" s="14" t="s">
        <v>90</v>
      </c>
      <c r="AW174" s="14" t="s">
        <v>36</v>
      </c>
      <c r="AX174" s="14" t="s">
        <v>81</v>
      </c>
      <c r="AY174" s="227" t="s">
        <v>166</v>
      </c>
    </row>
    <row r="175" spans="1:51" s="13" customFormat="1" ht="12">
      <c r="A175" s="13"/>
      <c r="B175" s="219"/>
      <c r="C175" s="13"/>
      <c r="D175" s="210" t="s">
        <v>283</v>
      </c>
      <c r="E175" s="220" t="s">
        <v>1</v>
      </c>
      <c r="F175" s="221" t="s">
        <v>3452</v>
      </c>
      <c r="G175" s="13"/>
      <c r="H175" s="220" t="s">
        <v>1</v>
      </c>
      <c r="I175" s="222"/>
      <c r="J175" s="13"/>
      <c r="K175" s="13"/>
      <c r="L175" s="219"/>
      <c r="M175" s="223"/>
      <c r="N175" s="224"/>
      <c r="O175" s="224"/>
      <c r="P175" s="224"/>
      <c r="Q175" s="224"/>
      <c r="R175" s="224"/>
      <c r="S175" s="224"/>
      <c r="T175" s="22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20" t="s">
        <v>283</v>
      </c>
      <c r="AU175" s="220" t="s">
        <v>90</v>
      </c>
      <c r="AV175" s="13" t="s">
        <v>88</v>
      </c>
      <c r="AW175" s="13" t="s">
        <v>36</v>
      </c>
      <c r="AX175" s="13" t="s">
        <v>81</v>
      </c>
      <c r="AY175" s="220" t="s">
        <v>166</v>
      </c>
    </row>
    <row r="176" spans="1:51" s="14" customFormat="1" ht="12">
      <c r="A176" s="14"/>
      <c r="B176" s="226"/>
      <c r="C176" s="14"/>
      <c r="D176" s="210" t="s">
        <v>283</v>
      </c>
      <c r="E176" s="227" t="s">
        <v>1</v>
      </c>
      <c r="F176" s="228" t="s">
        <v>3474</v>
      </c>
      <c r="G176" s="14"/>
      <c r="H176" s="229">
        <v>1.104</v>
      </c>
      <c r="I176" s="230"/>
      <c r="J176" s="14"/>
      <c r="K176" s="14"/>
      <c r="L176" s="226"/>
      <c r="M176" s="231"/>
      <c r="N176" s="232"/>
      <c r="O176" s="232"/>
      <c r="P176" s="232"/>
      <c r="Q176" s="232"/>
      <c r="R176" s="232"/>
      <c r="S176" s="232"/>
      <c r="T176" s="23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27" t="s">
        <v>283</v>
      </c>
      <c r="AU176" s="227" t="s">
        <v>90</v>
      </c>
      <c r="AV176" s="14" t="s">
        <v>90</v>
      </c>
      <c r="AW176" s="14" t="s">
        <v>36</v>
      </c>
      <c r="AX176" s="14" t="s">
        <v>81</v>
      </c>
      <c r="AY176" s="227" t="s">
        <v>166</v>
      </c>
    </row>
    <row r="177" spans="1:51" s="14" customFormat="1" ht="12">
      <c r="A177" s="14"/>
      <c r="B177" s="226"/>
      <c r="C177" s="14"/>
      <c r="D177" s="210" t="s">
        <v>283</v>
      </c>
      <c r="E177" s="227" t="s">
        <v>1</v>
      </c>
      <c r="F177" s="228" t="s">
        <v>3473</v>
      </c>
      <c r="G177" s="14"/>
      <c r="H177" s="229">
        <v>0.021</v>
      </c>
      <c r="I177" s="230"/>
      <c r="J177" s="14"/>
      <c r="K177" s="14"/>
      <c r="L177" s="226"/>
      <c r="M177" s="231"/>
      <c r="N177" s="232"/>
      <c r="O177" s="232"/>
      <c r="P177" s="232"/>
      <c r="Q177" s="232"/>
      <c r="R177" s="232"/>
      <c r="S177" s="232"/>
      <c r="T177" s="23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27" t="s">
        <v>283</v>
      </c>
      <c r="AU177" s="227" t="s">
        <v>90</v>
      </c>
      <c r="AV177" s="14" t="s">
        <v>90</v>
      </c>
      <c r="AW177" s="14" t="s">
        <v>36</v>
      </c>
      <c r="AX177" s="14" t="s">
        <v>81</v>
      </c>
      <c r="AY177" s="227" t="s">
        <v>166</v>
      </c>
    </row>
    <row r="178" spans="1:51" s="15" customFormat="1" ht="12">
      <c r="A178" s="15"/>
      <c r="B178" s="234"/>
      <c r="C178" s="15"/>
      <c r="D178" s="210" t="s">
        <v>283</v>
      </c>
      <c r="E178" s="235" t="s">
        <v>1</v>
      </c>
      <c r="F178" s="236" t="s">
        <v>286</v>
      </c>
      <c r="G178" s="15"/>
      <c r="H178" s="237">
        <v>2.296</v>
      </c>
      <c r="I178" s="238"/>
      <c r="J178" s="15"/>
      <c r="K178" s="15"/>
      <c r="L178" s="234"/>
      <c r="M178" s="239"/>
      <c r="N178" s="240"/>
      <c r="O178" s="240"/>
      <c r="P178" s="240"/>
      <c r="Q178" s="240"/>
      <c r="R178" s="240"/>
      <c r="S178" s="240"/>
      <c r="T178" s="241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35" t="s">
        <v>283</v>
      </c>
      <c r="AU178" s="235" t="s">
        <v>90</v>
      </c>
      <c r="AV178" s="15" t="s">
        <v>165</v>
      </c>
      <c r="AW178" s="15" t="s">
        <v>36</v>
      </c>
      <c r="AX178" s="15" t="s">
        <v>88</v>
      </c>
      <c r="AY178" s="235" t="s">
        <v>166</v>
      </c>
    </row>
    <row r="179" spans="1:65" s="2" customFormat="1" ht="21.75" customHeight="1">
      <c r="A179" s="38"/>
      <c r="B179" s="196"/>
      <c r="C179" s="197" t="s">
        <v>214</v>
      </c>
      <c r="D179" s="197" t="s">
        <v>169</v>
      </c>
      <c r="E179" s="198" t="s">
        <v>439</v>
      </c>
      <c r="F179" s="199" t="s">
        <v>440</v>
      </c>
      <c r="G179" s="200" t="s">
        <v>301</v>
      </c>
      <c r="H179" s="201">
        <v>6.03</v>
      </c>
      <c r="I179" s="202"/>
      <c r="J179" s="203">
        <f>ROUND(I179*H179,2)</f>
        <v>0</v>
      </c>
      <c r="K179" s="199" t="s">
        <v>280</v>
      </c>
      <c r="L179" s="39"/>
      <c r="M179" s="204" t="s">
        <v>1</v>
      </c>
      <c r="N179" s="205" t="s">
        <v>46</v>
      </c>
      <c r="O179" s="77"/>
      <c r="P179" s="206">
        <f>O179*H179</f>
        <v>0</v>
      </c>
      <c r="Q179" s="206">
        <v>0</v>
      </c>
      <c r="R179" s="206">
        <f>Q179*H179</f>
        <v>0</v>
      </c>
      <c r="S179" s="206">
        <v>0.055</v>
      </c>
      <c r="T179" s="207">
        <f>S179*H179</f>
        <v>0.33165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08" t="s">
        <v>165</v>
      </c>
      <c r="AT179" s="208" t="s">
        <v>169</v>
      </c>
      <c r="AU179" s="208" t="s">
        <v>90</v>
      </c>
      <c r="AY179" s="19" t="s">
        <v>166</v>
      </c>
      <c r="BE179" s="209">
        <f>IF(N179="základní",J179,0)</f>
        <v>0</v>
      </c>
      <c r="BF179" s="209">
        <f>IF(N179="snížená",J179,0)</f>
        <v>0</v>
      </c>
      <c r="BG179" s="209">
        <f>IF(N179="zákl. přenesená",J179,0)</f>
        <v>0</v>
      </c>
      <c r="BH179" s="209">
        <f>IF(N179="sníž. přenesená",J179,0)</f>
        <v>0</v>
      </c>
      <c r="BI179" s="209">
        <f>IF(N179="nulová",J179,0)</f>
        <v>0</v>
      </c>
      <c r="BJ179" s="19" t="s">
        <v>88</v>
      </c>
      <c r="BK179" s="209">
        <f>ROUND(I179*H179,2)</f>
        <v>0</v>
      </c>
      <c r="BL179" s="19" t="s">
        <v>165</v>
      </c>
      <c r="BM179" s="208" t="s">
        <v>3475</v>
      </c>
    </row>
    <row r="180" spans="1:47" s="2" customFormat="1" ht="12">
      <c r="A180" s="38"/>
      <c r="B180" s="39"/>
      <c r="C180" s="38"/>
      <c r="D180" s="210" t="s">
        <v>174</v>
      </c>
      <c r="E180" s="38"/>
      <c r="F180" s="211" t="s">
        <v>442</v>
      </c>
      <c r="G180" s="38"/>
      <c r="H180" s="38"/>
      <c r="I180" s="132"/>
      <c r="J180" s="38"/>
      <c r="K180" s="38"/>
      <c r="L180" s="39"/>
      <c r="M180" s="212"/>
      <c r="N180" s="213"/>
      <c r="O180" s="77"/>
      <c r="P180" s="77"/>
      <c r="Q180" s="77"/>
      <c r="R180" s="77"/>
      <c r="S180" s="77"/>
      <c r="T180" s="7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9" t="s">
        <v>174</v>
      </c>
      <c r="AU180" s="19" t="s">
        <v>90</v>
      </c>
    </row>
    <row r="181" spans="1:51" s="13" customFormat="1" ht="12">
      <c r="A181" s="13"/>
      <c r="B181" s="219"/>
      <c r="C181" s="13"/>
      <c r="D181" s="210" t="s">
        <v>283</v>
      </c>
      <c r="E181" s="220" t="s">
        <v>1</v>
      </c>
      <c r="F181" s="221" t="s">
        <v>3450</v>
      </c>
      <c r="G181" s="13"/>
      <c r="H181" s="220" t="s">
        <v>1</v>
      </c>
      <c r="I181" s="222"/>
      <c r="J181" s="13"/>
      <c r="K181" s="13"/>
      <c r="L181" s="219"/>
      <c r="M181" s="223"/>
      <c r="N181" s="224"/>
      <c r="O181" s="224"/>
      <c r="P181" s="224"/>
      <c r="Q181" s="224"/>
      <c r="R181" s="224"/>
      <c r="S181" s="224"/>
      <c r="T181" s="22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20" t="s">
        <v>283</v>
      </c>
      <c r="AU181" s="220" t="s">
        <v>90</v>
      </c>
      <c r="AV181" s="13" t="s">
        <v>88</v>
      </c>
      <c r="AW181" s="13" t="s">
        <v>36</v>
      </c>
      <c r="AX181" s="13" t="s">
        <v>81</v>
      </c>
      <c r="AY181" s="220" t="s">
        <v>166</v>
      </c>
    </row>
    <row r="182" spans="1:51" s="14" customFormat="1" ht="12">
      <c r="A182" s="14"/>
      <c r="B182" s="226"/>
      <c r="C182" s="14"/>
      <c r="D182" s="210" t="s">
        <v>283</v>
      </c>
      <c r="E182" s="227" t="s">
        <v>1</v>
      </c>
      <c r="F182" s="228" t="s">
        <v>3476</v>
      </c>
      <c r="G182" s="14"/>
      <c r="H182" s="229">
        <v>2.85</v>
      </c>
      <c r="I182" s="230"/>
      <c r="J182" s="14"/>
      <c r="K182" s="14"/>
      <c r="L182" s="226"/>
      <c r="M182" s="231"/>
      <c r="N182" s="232"/>
      <c r="O182" s="232"/>
      <c r="P182" s="232"/>
      <c r="Q182" s="232"/>
      <c r="R182" s="232"/>
      <c r="S182" s="232"/>
      <c r="T182" s="23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27" t="s">
        <v>283</v>
      </c>
      <c r="AU182" s="227" t="s">
        <v>90</v>
      </c>
      <c r="AV182" s="14" t="s">
        <v>90</v>
      </c>
      <c r="AW182" s="14" t="s">
        <v>36</v>
      </c>
      <c r="AX182" s="14" t="s">
        <v>81</v>
      </c>
      <c r="AY182" s="227" t="s">
        <v>166</v>
      </c>
    </row>
    <row r="183" spans="1:51" s="13" customFormat="1" ht="12">
      <c r="A183" s="13"/>
      <c r="B183" s="219"/>
      <c r="C183" s="13"/>
      <c r="D183" s="210" t="s">
        <v>283</v>
      </c>
      <c r="E183" s="220" t="s">
        <v>1</v>
      </c>
      <c r="F183" s="221" t="s">
        <v>3467</v>
      </c>
      <c r="G183" s="13"/>
      <c r="H183" s="220" t="s">
        <v>1</v>
      </c>
      <c r="I183" s="222"/>
      <c r="J183" s="13"/>
      <c r="K183" s="13"/>
      <c r="L183" s="219"/>
      <c r="M183" s="223"/>
      <c r="N183" s="224"/>
      <c r="O183" s="224"/>
      <c r="P183" s="224"/>
      <c r="Q183" s="224"/>
      <c r="R183" s="224"/>
      <c r="S183" s="224"/>
      <c r="T183" s="22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20" t="s">
        <v>283</v>
      </c>
      <c r="AU183" s="220" t="s">
        <v>90</v>
      </c>
      <c r="AV183" s="13" t="s">
        <v>88</v>
      </c>
      <c r="AW183" s="13" t="s">
        <v>36</v>
      </c>
      <c r="AX183" s="13" t="s">
        <v>81</v>
      </c>
      <c r="AY183" s="220" t="s">
        <v>166</v>
      </c>
    </row>
    <row r="184" spans="1:51" s="14" customFormat="1" ht="12">
      <c r="A184" s="14"/>
      <c r="B184" s="226"/>
      <c r="C184" s="14"/>
      <c r="D184" s="210" t="s">
        <v>283</v>
      </c>
      <c r="E184" s="227" t="s">
        <v>1</v>
      </c>
      <c r="F184" s="228" t="s">
        <v>3477</v>
      </c>
      <c r="G184" s="14"/>
      <c r="H184" s="229">
        <v>1.59</v>
      </c>
      <c r="I184" s="230"/>
      <c r="J184" s="14"/>
      <c r="K184" s="14"/>
      <c r="L184" s="226"/>
      <c r="M184" s="231"/>
      <c r="N184" s="232"/>
      <c r="O184" s="232"/>
      <c r="P184" s="232"/>
      <c r="Q184" s="232"/>
      <c r="R184" s="232"/>
      <c r="S184" s="232"/>
      <c r="T184" s="23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27" t="s">
        <v>283</v>
      </c>
      <c r="AU184" s="227" t="s">
        <v>90</v>
      </c>
      <c r="AV184" s="14" t="s">
        <v>90</v>
      </c>
      <c r="AW184" s="14" t="s">
        <v>36</v>
      </c>
      <c r="AX184" s="14" t="s">
        <v>81</v>
      </c>
      <c r="AY184" s="227" t="s">
        <v>166</v>
      </c>
    </row>
    <row r="185" spans="1:51" s="13" customFormat="1" ht="12">
      <c r="A185" s="13"/>
      <c r="B185" s="219"/>
      <c r="C185" s="13"/>
      <c r="D185" s="210" t="s">
        <v>283</v>
      </c>
      <c r="E185" s="220" t="s">
        <v>1</v>
      </c>
      <c r="F185" s="221" t="s">
        <v>3452</v>
      </c>
      <c r="G185" s="13"/>
      <c r="H185" s="220" t="s">
        <v>1</v>
      </c>
      <c r="I185" s="222"/>
      <c r="J185" s="13"/>
      <c r="K185" s="13"/>
      <c r="L185" s="219"/>
      <c r="M185" s="223"/>
      <c r="N185" s="224"/>
      <c r="O185" s="224"/>
      <c r="P185" s="224"/>
      <c r="Q185" s="224"/>
      <c r="R185" s="224"/>
      <c r="S185" s="224"/>
      <c r="T185" s="22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20" t="s">
        <v>283</v>
      </c>
      <c r="AU185" s="220" t="s">
        <v>90</v>
      </c>
      <c r="AV185" s="13" t="s">
        <v>88</v>
      </c>
      <c r="AW185" s="13" t="s">
        <v>36</v>
      </c>
      <c r="AX185" s="13" t="s">
        <v>81</v>
      </c>
      <c r="AY185" s="220" t="s">
        <v>166</v>
      </c>
    </row>
    <row r="186" spans="1:51" s="14" customFormat="1" ht="12">
      <c r="A186" s="14"/>
      <c r="B186" s="226"/>
      <c r="C186" s="14"/>
      <c r="D186" s="210" t="s">
        <v>283</v>
      </c>
      <c r="E186" s="227" t="s">
        <v>1</v>
      </c>
      <c r="F186" s="228" t="s">
        <v>3477</v>
      </c>
      <c r="G186" s="14"/>
      <c r="H186" s="229">
        <v>1.59</v>
      </c>
      <c r="I186" s="230"/>
      <c r="J186" s="14"/>
      <c r="K186" s="14"/>
      <c r="L186" s="226"/>
      <c r="M186" s="231"/>
      <c r="N186" s="232"/>
      <c r="O186" s="232"/>
      <c r="P186" s="232"/>
      <c r="Q186" s="232"/>
      <c r="R186" s="232"/>
      <c r="S186" s="232"/>
      <c r="T186" s="23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27" t="s">
        <v>283</v>
      </c>
      <c r="AU186" s="227" t="s">
        <v>90</v>
      </c>
      <c r="AV186" s="14" t="s">
        <v>90</v>
      </c>
      <c r="AW186" s="14" t="s">
        <v>36</v>
      </c>
      <c r="AX186" s="14" t="s">
        <v>81</v>
      </c>
      <c r="AY186" s="227" t="s">
        <v>166</v>
      </c>
    </row>
    <row r="187" spans="1:51" s="15" customFormat="1" ht="12">
      <c r="A187" s="15"/>
      <c r="B187" s="234"/>
      <c r="C187" s="15"/>
      <c r="D187" s="210" t="s">
        <v>283</v>
      </c>
      <c r="E187" s="235" t="s">
        <v>1</v>
      </c>
      <c r="F187" s="236" t="s">
        <v>286</v>
      </c>
      <c r="G187" s="15"/>
      <c r="H187" s="237">
        <v>6.03</v>
      </c>
      <c r="I187" s="238"/>
      <c r="J187" s="15"/>
      <c r="K187" s="15"/>
      <c r="L187" s="234"/>
      <c r="M187" s="239"/>
      <c r="N187" s="240"/>
      <c r="O187" s="240"/>
      <c r="P187" s="240"/>
      <c r="Q187" s="240"/>
      <c r="R187" s="240"/>
      <c r="S187" s="240"/>
      <c r="T187" s="241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35" t="s">
        <v>283</v>
      </c>
      <c r="AU187" s="235" t="s">
        <v>90</v>
      </c>
      <c r="AV187" s="15" t="s">
        <v>165</v>
      </c>
      <c r="AW187" s="15" t="s">
        <v>36</v>
      </c>
      <c r="AX187" s="15" t="s">
        <v>88</v>
      </c>
      <c r="AY187" s="235" t="s">
        <v>166</v>
      </c>
    </row>
    <row r="188" spans="1:65" s="2" customFormat="1" ht="21.75" customHeight="1">
      <c r="A188" s="38"/>
      <c r="B188" s="196"/>
      <c r="C188" s="197" t="s">
        <v>219</v>
      </c>
      <c r="D188" s="197" t="s">
        <v>169</v>
      </c>
      <c r="E188" s="198" t="s">
        <v>3478</v>
      </c>
      <c r="F188" s="199" t="s">
        <v>3479</v>
      </c>
      <c r="G188" s="200" t="s">
        <v>301</v>
      </c>
      <c r="H188" s="201">
        <v>4.896</v>
      </c>
      <c r="I188" s="202"/>
      <c r="J188" s="203">
        <f>ROUND(I188*H188,2)</f>
        <v>0</v>
      </c>
      <c r="K188" s="199" t="s">
        <v>280</v>
      </c>
      <c r="L188" s="39"/>
      <c r="M188" s="204" t="s">
        <v>1</v>
      </c>
      <c r="N188" s="205" t="s">
        <v>46</v>
      </c>
      <c r="O188" s="77"/>
      <c r="P188" s="206">
        <f>O188*H188</f>
        <v>0</v>
      </c>
      <c r="Q188" s="206">
        <v>0</v>
      </c>
      <c r="R188" s="206">
        <f>Q188*H188</f>
        <v>0</v>
      </c>
      <c r="S188" s="206">
        <v>0.054</v>
      </c>
      <c r="T188" s="207">
        <f>S188*H188</f>
        <v>0.264384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08" t="s">
        <v>165</v>
      </c>
      <c r="AT188" s="208" t="s">
        <v>169</v>
      </c>
      <c r="AU188" s="208" t="s">
        <v>90</v>
      </c>
      <c r="AY188" s="19" t="s">
        <v>166</v>
      </c>
      <c r="BE188" s="209">
        <f>IF(N188="základní",J188,0)</f>
        <v>0</v>
      </c>
      <c r="BF188" s="209">
        <f>IF(N188="snížená",J188,0)</f>
        <v>0</v>
      </c>
      <c r="BG188" s="209">
        <f>IF(N188="zákl. přenesená",J188,0)</f>
        <v>0</v>
      </c>
      <c r="BH188" s="209">
        <f>IF(N188="sníž. přenesená",J188,0)</f>
        <v>0</v>
      </c>
      <c r="BI188" s="209">
        <f>IF(N188="nulová",J188,0)</f>
        <v>0</v>
      </c>
      <c r="BJ188" s="19" t="s">
        <v>88</v>
      </c>
      <c r="BK188" s="209">
        <f>ROUND(I188*H188,2)</f>
        <v>0</v>
      </c>
      <c r="BL188" s="19" t="s">
        <v>165</v>
      </c>
      <c r="BM188" s="208" t="s">
        <v>3480</v>
      </c>
    </row>
    <row r="189" spans="1:47" s="2" customFormat="1" ht="12">
      <c r="A189" s="38"/>
      <c r="B189" s="39"/>
      <c r="C189" s="38"/>
      <c r="D189" s="210" t="s">
        <v>174</v>
      </c>
      <c r="E189" s="38"/>
      <c r="F189" s="211" t="s">
        <v>3481</v>
      </c>
      <c r="G189" s="38"/>
      <c r="H189" s="38"/>
      <c r="I189" s="132"/>
      <c r="J189" s="38"/>
      <c r="K189" s="38"/>
      <c r="L189" s="39"/>
      <c r="M189" s="212"/>
      <c r="N189" s="213"/>
      <c r="O189" s="77"/>
      <c r="P189" s="77"/>
      <c r="Q189" s="77"/>
      <c r="R189" s="77"/>
      <c r="S189" s="77"/>
      <c r="T189" s="7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9" t="s">
        <v>174</v>
      </c>
      <c r="AU189" s="19" t="s">
        <v>90</v>
      </c>
    </row>
    <row r="190" spans="1:51" s="13" customFormat="1" ht="12">
      <c r="A190" s="13"/>
      <c r="B190" s="219"/>
      <c r="C190" s="13"/>
      <c r="D190" s="210" t="s">
        <v>283</v>
      </c>
      <c r="E190" s="220" t="s">
        <v>1</v>
      </c>
      <c r="F190" s="221" t="s">
        <v>3467</v>
      </c>
      <c r="G190" s="13"/>
      <c r="H190" s="220" t="s">
        <v>1</v>
      </c>
      <c r="I190" s="222"/>
      <c r="J190" s="13"/>
      <c r="K190" s="13"/>
      <c r="L190" s="219"/>
      <c r="M190" s="223"/>
      <c r="N190" s="224"/>
      <c r="O190" s="224"/>
      <c r="P190" s="224"/>
      <c r="Q190" s="224"/>
      <c r="R190" s="224"/>
      <c r="S190" s="224"/>
      <c r="T190" s="22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20" t="s">
        <v>283</v>
      </c>
      <c r="AU190" s="220" t="s">
        <v>90</v>
      </c>
      <c r="AV190" s="13" t="s">
        <v>88</v>
      </c>
      <c r="AW190" s="13" t="s">
        <v>36</v>
      </c>
      <c r="AX190" s="13" t="s">
        <v>81</v>
      </c>
      <c r="AY190" s="220" t="s">
        <v>166</v>
      </c>
    </row>
    <row r="191" spans="1:51" s="14" customFormat="1" ht="12">
      <c r="A191" s="14"/>
      <c r="B191" s="226"/>
      <c r="C191" s="14"/>
      <c r="D191" s="210" t="s">
        <v>283</v>
      </c>
      <c r="E191" s="227" t="s">
        <v>1</v>
      </c>
      <c r="F191" s="228" t="s">
        <v>3482</v>
      </c>
      <c r="G191" s="14"/>
      <c r="H191" s="229">
        <v>2.448</v>
      </c>
      <c r="I191" s="230"/>
      <c r="J191" s="14"/>
      <c r="K191" s="14"/>
      <c r="L191" s="226"/>
      <c r="M191" s="231"/>
      <c r="N191" s="232"/>
      <c r="O191" s="232"/>
      <c r="P191" s="232"/>
      <c r="Q191" s="232"/>
      <c r="R191" s="232"/>
      <c r="S191" s="232"/>
      <c r="T191" s="23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27" t="s">
        <v>283</v>
      </c>
      <c r="AU191" s="227" t="s">
        <v>90</v>
      </c>
      <c r="AV191" s="14" t="s">
        <v>90</v>
      </c>
      <c r="AW191" s="14" t="s">
        <v>36</v>
      </c>
      <c r="AX191" s="14" t="s">
        <v>81</v>
      </c>
      <c r="AY191" s="227" t="s">
        <v>166</v>
      </c>
    </row>
    <row r="192" spans="1:51" s="13" customFormat="1" ht="12">
      <c r="A192" s="13"/>
      <c r="B192" s="219"/>
      <c r="C192" s="13"/>
      <c r="D192" s="210" t="s">
        <v>283</v>
      </c>
      <c r="E192" s="220" t="s">
        <v>1</v>
      </c>
      <c r="F192" s="221" t="s">
        <v>3452</v>
      </c>
      <c r="G192" s="13"/>
      <c r="H192" s="220" t="s">
        <v>1</v>
      </c>
      <c r="I192" s="222"/>
      <c r="J192" s="13"/>
      <c r="K192" s="13"/>
      <c r="L192" s="219"/>
      <c r="M192" s="223"/>
      <c r="N192" s="224"/>
      <c r="O192" s="224"/>
      <c r="P192" s="224"/>
      <c r="Q192" s="224"/>
      <c r="R192" s="224"/>
      <c r="S192" s="224"/>
      <c r="T192" s="22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20" t="s">
        <v>283</v>
      </c>
      <c r="AU192" s="220" t="s">
        <v>90</v>
      </c>
      <c r="AV192" s="13" t="s">
        <v>88</v>
      </c>
      <c r="AW192" s="13" t="s">
        <v>36</v>
      </c>
      <c r="AX192" s="13" t="s">
        <v>81</v>
      </c>
      <c r="AY192" s="220" t="s">
        <v>166</v>
      </c>
    </row>
    <row r="193" spans="1:51" s="14" customFormat="1" ht="12">
      <c r="A193" s="14"/>
      <c r="B193" s="226"/>
      <c r="C193" s="14"/>
      <c r="D193" s="210" t="s">
        <v>283</v>
      </c>
      <c r="E193" s="227" t="s">
        <v>1</v>
      </c>
      <c r="F193" s="228" t="s">
        <v>3482</v>
      </c>
      <c r="G193" s="14"/>
      <c r="H193" s="229">
        <v>2.448</v>
      </c>
      <c r="I193" s="230"/>
      <c r="J193" s="14"/>
      <c r="K193" s="14"/>
      <c r="L193" s="226"/>
      <c r="M193" s="231"/>
      <c r="N193" s="232"/>
      <c r="O193" s="232"/>
      <c r="P193" s="232"/>
      <c r="Q193" s="232"/>
      <c r="R193" s="232"/>
      <c r="S193" s="232"/>
      <c r="T193" s="23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27" t="s">
        <v>283</v>
      </c>
      <c r="AU193" s="227" t="s">
        <v>90</v>
      </c>
      <c r="AV193" s="14" t="s">
        <v>90</v>
      </c>
      <c r="AW193" s="14" t="s">
        <v>36</v>
      </c>
      <c r="AX193" s="14" t="s">
        <v>81</v>
      </c>
      <c r="AY193" s="227" t="s">
        <v>166</v>
      </c>
    </row>
    <row r="194" spans="1:51" s="15" customFormat="1" ht="12">
      <c r="A194" s="15"/>
      <c r="B194" s="234"/>
      <c r="C194" s="15"/>
      <c r="D194" s="210" t="s">
        <v>283</v>
      </c>
      <c r="E194" s="235" t="s">
        <v>1</v>
      </c>
      <c r="F194" s="236" t="s">
        <v>286</v>
      </c>
      <c r="G194" s="15"/>
      <c r="H194" s="237">
        <v>4.896</v>
      </c>
      <c r="I194" s="238"/>
      <c r="J194" s="15"/>
      <c r="K194" s="15"/>
      <c r="L194" s="234"/>
      <c r="M194" s="239"/>
      <c r="N194" s="240"/>
      <c r="O194" s="240"/>
      <c r="P194" s="240"/>
      <c r="Q194" s="240"/>
      <c r="R194" s="240"/>
      <c r="S194" s="240"/>
      <c r="T194" s="241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35" t="s">
        <v>283</v>
      </c>
      <c r="AU194" s="235" t="s">
        <v>90</v>
      </c>
      <c r="AV194" s="15" t="s">
        <v>165</v>
      </c>
      <c r="AW194" s="15" t="s">
        <v>36</v>
      </c>
      <c r="AX194" s="15" t="s">
        <v>88</v>
      </c>
      <c r="AY194" s="235" t="s">
        <v>166</v>
      </c>
    </row>
    <row r="195" spans="1:65" s="2" customFormat="1" ht="16.5" customHeight="1">
      <c r="A195" s="38"/>
      <c r="B195" s="196"/>
      <c r="C195" s="197" t="s">
        <v>224</v>
      </c>
      <c r="D195" s="197" t="s">
        <v>169</v>
      </c>
      <c r="E195" s="198" t="s">
        <v>453</v>
      </c>
      <c r="F195" s="199" t="s">
        <v>3483</v>
      </c>
      <c r="G195" s="200" t="s">
        <v>301</v>
      </c>
      <c r="H195" s="201">
        <v>4.62</v>
      </c>
      <c r="I195" s="202"/>
      <c r="J195" s="203">
        <f>ROUND(I195*H195,2)</f>
        <v>0</v>
      </c>
      <c r="K195" s="199" t="s">
        <v>280</v>
      </c>
      <c r="L195" s="39"/>
      <c r="M195" s="204" t="s">
        <v>1</v>
      </c>
      <c r="N195" s="205" t="s">
        <v>46</v>
      </c>
      <c r="O195" s="77"/>
      <c r="P195" s="206">
        <f>O195*H195</f>
        <v>0</v>
      </c>
      <c r="Q195" s="206">
        <v>0</v>
      </c>
      <c r="R195" s="206">
        <f>Q195*H195</f>
        <v>0</v>
      </c>
      <c r="S195" s="206">
        <v>0.067</v>
      </c>
      <c r="T195" s="207">
        <f>S195*H195</f>
        <v>0.30954000000000004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08" t="s">
        <v>165</v>
      </c>
      <c r="AT195" s="208" t="s">
        <v>169</v>
      </c>
      <c r="AU195" s="208" t="s">
        <v>90</v>
      </c>
      <c r="AY195" s="19" t="s">
        <v>166</v>
      </c>
      <c r="BE195" s="209">
        <f>IF(N195="základní",J195,0)</f>
        <v>0</v>
      </c>
      <c r="BF195" s="209">
        <f>IF(N195="snížená",J195,0)</f>
        <v>0</v>
      </c>
      <c r="BG195" s="209">
        <f>IF(N195="zákl. přenesená",J195,0)</f>
        <v>0</v>
      </c>
      <c r="BH195" s="209">
        <f>IF(N195="sníž. přenesená",J195,0)</f>
        <v>0</v>
      </c>
      <c r="BI195" s="209">
        <f>IF(N195="nulová",J195,0)</f>
        <v>0</v>
      </c>
      <c r="BJ195" s="19" t="s">
        <v>88</v>
      </c>
      <c r="BK195" s="209">
        <f>ROUND(I195*H195,2)</f>
        <v>0</v>
      </c>
      <c r="BL195" s="19" t="s">
        <v>165</v>
      </c>
      <c r="BM195" s="208" t="s">
        <v>3484</v>
      </c>
    </row>
    <row r="196" spans="1:47" s="2" customFormat="1" ht="12">
      <c r="A196" s="38"/>
      <c r="B196" s="39"/>
      <c r="C196" s="38"/>
      <c r="D196" s="210" t="s">
        <v>174</v>
      </c>
      <c r="E196" s="38"/>
      <c r="F196" s="211" t="s">
        <v>456</v>
      </c>
      <c r="G196" s="38"/>
      <c r="H196" s="38"/>
      <c r="I196" s="132"/>
      <c r="J196" s="38"/>
      <c r="K196" s="38"/>
      <c r="L196" s="39"/>
      <c r="M196" s="212"/>
      <c r="N196" s="213"/>
      <c r="O196" s="77"/>
      <c r="P196" s="77"/>
      <c r="Q196" s="77"/>
      <c r="R196" s="77"/>
      <c r="S196" s="77"/>
      <c r="T196" s="7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9" t="s">
        <v>174</v>
      </c>
      <c r="AU196" s="19" t="s">
        <v>90</v>
      </c>
    </row>
    <row r="197" spans="1:51" s="13" customFormat="1" ht="12">
      <c r="A197" s="13"/>
      <c r="B197" s="219"/>
      <c r="C197" s="13"/>
      <c r="D197" s="210" t="s">
        <v>283</v>
      </c>
      <c r="E197" s="220" t="s">
        <v>1</v>
      </c>
      <c r="F197" s="221" t="s">
        <v>3450</v>
      </c>
      <c r="G197" s="13"/>
      <c r="H197" s="220" t="s">
        <v>1</v>
      </c>
      <c r="I197" s="222"/>
      <c r="J197" s="13"/>
      <c r="K197" s="13"/>
      <c r="L197" s="219"/>
      <c r="M197" s="223"/>
      <c r="N197" s="224"/>
      <c r="O197" s="224"/>
      <c r="P197" s="224"/>
      <c r="Q197" s="224"/>
      <c r="R197" s="224"/>
      <c r="S197" s="224"/>
      <c r="T197" s="22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20" t="s">
        <v>283</v>
      </c>
      <c r="AU197" s="220" t="s">
        <v>90</v>
      </c>
      <c r="AV197" s="13" t="s">
        <v>88</v>
      </c>
      <c r="AW197" s="13" t="s">
        <v>36</v>
      </c>
      <c r="AX197" s="13" t="s">
        <v>81</v>
      </c>
      <c r="AY197" s="220" t="s">
        <v>166</v>
      </c>
    </row>
    <row r="198" spans="1:51" s="14" customFormat="1" ht="12">
      <c r="A198" s="14"/>
      <c r="B198" s="226"/>
      <c r="C198" s="14"/>
      <c r="D198" s="210" t="s">
        <v>283</v>
      </c>
      <c r="E198" s="227" t="s">
        <v>1</v>
      </c>
      <c r="F198" s="228" t="s">
        <v>3485</v>
      </c>
      <c r="G198" s="14"/>
      <c r="H198" s="229">
        <v>4.62</v>
      </c>
      <c r="I198" s="230"/>
      <c r="J198" s="14"/>
      <c r="K198" s="14"/>
      <c r="L198" s="226"/>
      <c r="M198" s="231"/>
      <c r="N198" s="232"/>
      <c r="O198" s="232"/>
      <c r="P198" s="232"/>
      <c r="Q198" s="232"/>
      <c r="R198" s="232"/>
      <c r="S198" s="232"/>
      <c r="T198" s="23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27" t="s">
        <v>283</v>
      </c>
      <c r="AU198" s="227" t="s">
        <v>90</v>
      </c>
      <c r="AV198" s="14" t="s">
        <v>90</v>
      </c>
      <c r="AW198" s="14" t="s">
        <v>36</v>
      </c>
      <c r="AX198" s="14" t="s">
        <v>81</v>
      </c>
      <c r="AY198" s="227" t="s">
        <v>166</v>
      </c>
    </row>
    <row r="199" spans="1:51" s="15" customFormat="1" ht="12">
      <c r="A199" s="15"/>
      <c r="B199" s="234"/>
      <c r="C199" s="15"/>
      <c r="D199" s="210" t="s">
        <v>283</v>
      </c>
      <c r="E199" s="235" t="s">
        <v>1</v>
      </c>
      <c r="F199" s="236" t="s">
        <v>286</v>
      </c>
      <c r="G199" s="15"/>
      <c r="H199" s="237">
        <v>4.62</v>
      </c>
      <c r="I199" s="238"/>
      <c r="J199" s="15"/>
      <c r="K199" s="15"/>
      <c r="L199" s="234"/>
      <c r="M199" s="239"/>
      <c r="N199" s="240"/>
      <c r="O199" s="240"/>
      <c r="P199" s="240"/>
      <c r="Q199" s="240"/>
      <c r="R199" s="240"/>
      <c r="S199" s="240"/>
      <c r="T199" s="241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35" t="s">
        <v>283</v>
      </c>
      <c r="AU199" s="235" t="s">
        <v>90</v>
      </c>
      <c r="AV199" s="15" t="s">
        <v>165</v>
      </c>
      <c r="AW199" s="15" t="s">
        <v>36</v>
      </c>
      <c r="AX199" s="15" t="s">
        <v>88</v>
      </c>
      <c r="AY199" s="235" t="s">
        <v>166</v>
      </c>
    </row>
    <row r="200" spans="1:65" s="2" customFormat="1" ht="21.75" customHeight="1">
      <c r="A200" s="38"/>
      <c r="B200" s="196"/>
      <c r="C200" s="197" t="s">
        <v>229</v>
      </c>
      <c r="D200" s="197" t="s">
        <v>169</v>
      </c>
      <c r="E200" s="198" t="s">
        <v>3486</v>
      </c>
      <c r="F200" s="199" t="s">
        <v>3487</v>
      </c>
      <c r="G200" s="200" t="s">
        <v>301</v>
      </c>
      <c r="H200" s="201">
        <v>2.112</v>
      </c>
      <c r="I200" s="202"/>
      <c r="J200" s="203">
        <f>ROUND(I200*H200,2)</f>
        <v>0</v>
      </c>
      <c r="K200" s="199" t="s">
        <v>280</v>
      </c>
      <c r="L200" s="39"/>
      <c r="M200" s="204" t="s">
        <v>1</v>
      </c>
      <c r="N200" s="205" t="s">
        <v>46</v>
      </c>
      <c r="O200" s="77"/>
      <c r="P200" s="206">
        <f>O200*H200</f>
        <v>0</v>
      </c>
      <c r="Q200" s="206">
        <v>0</v>
      </c>
      <c r="R200" s="206">
        <f>Q200*H200</f>
        <v>0</v>
      </c>
      <c r="S200" s="206">
        <v>0.004</v>
      </c>
      <c r="T200" s="207">
        <f>S200*H200</f>
        <v>0.008448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08" t="s">
        <v>165</v>
      </c>
      <c r="AT200" s="208" t="s">
        <v>169</v>
      </c>
      <c r="AU200" s="208" t="s">
        <v>90</v>
      </c>
      <c r="AY200" s="19" t="s">
        <v>166</v>
      </c>
      <c r="BE200" s="209">
        <f>IF(N200="základní",J200,0)</f>
        <v>0</v>
      </c>
      <c r="BF200" s="209">
        <f>IF(N200="snížená",J200,0)</f>
        <v>0</v>
      </c>
      <c r="BG200" s="209">
        <f>IF(N200="zákl. přenesená",J200,0)</f>
        <v>0</v>
      </c>
      <c r="BH200" s="209">
        <f>IF(N200="sníž. přenesená",J200,0)</f>
        <v>0</v>
      </c>
      <c r="BI200" s="209">
        <f>IF(N200="nulová",J200,0)</f>
        <v>0</v>
      </c>
      <c r="BJ200" s="19" t="s">
        <v>88</v>
      </c>
      <c r="BK200" s="209">
        <f>ROUND(I200*H200,2)</f>
        <v>0</v>
      </c>
      <c r="BL200" s="19" t="s">
        <v>165</v>
      </c>
      <c r="BM200" s="208" t="s">
        <v>3488</v>
      </c>
    </row>
    <row r="201" spans="1:47" s="2" customFormat="1" ht="12">
      <c r="A201" s="38"/>
      <c r="B201" s="39"/>
      <c r="C201" s="38"/>
      <c r="D201" s="210" t="s">
        <v>174</v>
      </c>
      <c r="E201" s="38"/>
      <c r="F201" s="211" t="s">
        <v>3489</v>
      </c>
      <c r="G201" s="38"/>
      <c r="H201" s="38"/>
      <c r="I201" s="132"/>
      <c r="J201" s="38"/>
      <c r="K201" s="38"/>
      <c r="L201" s="39"/>
      <c r="M201" s="212"/>
      <c r="N201" s="213"/>
      <c r="O201" s="77"/>
      <c r="P201" s="77"/>
      <c r="Q201" s="77"/>
      <c r="R201" s="77"/>
      <c r="S201" s="77"/>
      <c r="T201" s="7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9" t="s">
        <v>174</v>
      </c>
      <c r="AU201" s="19" t="s">
        <v>90</v>
      </c>
    </row>
    <row r="202" spans="1:51" s="13" customFormat="1" ht="12">
      <c r="A202" s="13"/>
      <c r="B202" s="219"/>
      <c r="C202" s="13"/>
      <c r="D202" s="210" t="s">
        <v>283</v>
      </c>
      <c r="E202" s="220" t="s">
        <v>1</v>
      </c>
      <c r="F202" s="221" t="s">
        <v>3467</v>
      </c>
      <c r="G202" s="13"/>
      <c r="H202" s="220" t="s">
        <v>1</v>
      </c>
      <c r="I202" s="222"/>
      <c r="J202" s="13"/>
      <c r="K202" s="13"/>
      <c r="L202" s="219"/>
      <c r="M202" s="223"/>
      <c r="N202" s="224"/>
      <c r="O202" s="224"/>
      <c r="P202" s="224"/>
      <c r="Q202" s="224"/>
      <c r="R202" s="224"/>
      <c r="S202" s="224"/>
      <c r="T202" s="22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20" t="s">
        <v>283</v>
      </c>
      <c r="AU202" s="220" t="s">
        <v>90</v>
      </c>
      <c r="AV202" s="13" t="s">
        <v>88</v>
      </c>
      <c r="AW202" s="13" t="s">
        <v>36</v>
      </c>
      <c r="AX202" s="13" t="s">
        <v>81</v>
      </c>
      <c r="AY202" s="220" t="s">
        <v>166</v>
      </c>
    </row>
    <row r="203" spans="1:51" s="14" customFormat="1" ht="12">
      <c r="A203" s="14"/>
      <c r="B203" s="226"/>
      <c r="C203" s="14"/>
      <c r="D203" s="210" t="s">
        <v>283</v>
      </c>
      <c r="E203" s="227" t="s">
        <v>1</v>
      </c>
      <c r="F203" s="228" t="s">
        <v>3490</v>
      </c>
      <c r="G203" s="14"/>
      <c r="H203" s="229">
        <v>1.056</v>
      </c>
      <c r="I203" s="230"/>
      <c r="J203" s="14"/>
      <c r="K203" s="14"/>
      <c r="L203" s="226"/>
      <c r="M203" s="231"/>
      <c r="N203" s="232"/>
      <c r="O203" s="232"/>
      <c r="P203" s="232"/>
      <c r="Q203" s="232"/>
      <c r="R203" s="232"/>
      <c r="S203" s="232"/>
      <c r="T203" s="23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27" t="s">
        <v>283</v>
      </c>
      <c r="AU203" s="227" t="s">
        <v>90</v>
      </c>
      <c r="AV203" s="14" t="s">
        <v>90</v>
      </c>
      <c r="AW203" s="14" t="s">
        <v>36</v>
      </c>
      <c r="AX203" s="14" t="s">
        <v>81</v>
      </c>
      <c r="AY203" s="227" t="s">
        <v>166</v>
      </c>
    </row>
    <row r="204" spans="1:51" s="13" customFormat="1" ht="12">
      <c r="A204" s="13"/>
      <c r="B204" s="219"/>
      <c r="C204" s="13"/>
      <c r="D204" s="210" t="s">
        <v>283</v>
      </c>
      <c r="E204" s="220" t="s">
        <v>1</v>
      </c>
      <c r="F204" s="221" t="s">
        <v>3452</v>
      </c>
      <c r="G204" s="13"/>
      <c r="H204" s="220" t="s">
        <v>1</v>
      </c>
      <c r="I204" s="222"/>
      <c r="J204" s="13"/>
      <c r="K204" s="13"/>
      <c r="L204" s="219"/>
      <c r="M204" s="223"/>
      <c r="N204" s="224"/>
      <c r="O204" s="224"/>
      <c r="P204" s="224"/>
      <c r="Q204" s="224"/>
      <c r="R204" s="224"/>
      <c r="S204" s="224"/>
      <c r="T204" s="22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20" t="s">
        <v>283</v>
      </c>
      <c r="AU204" s="220" t="s">
        <v>90</v>
      </c>
      <c r="AV204" s="13" t="s">
        <v>88</v>
      </c>
      <c r="AW204" s="13" t="s">
        <v>36</v>
      </c>
      <c r="AX204" s="13" t="s">
        <v>81</v>
      </c>
      <c r="AY204" s="220" t="s">
        <v>166</v>
      </c>
    </row>
    <row r="205" spans="1:51" s="14" customFormat="1" ht="12">
      <c r="A205" s="14"/>
      <c r="B205" s="226"/>
      <c r="C205" s="14"/>
      <c r="D205" s="210" t="s">
        <v>283</v>
      </c>
      <c r="E205" s="227" t="s">
        <v>1</v>
      </c>
      <c r="F205" s="228" t="s">
        <v>3490</v>
      </c>
      <c r="G205" s="14"/>
      <c r="H205" s="229">
        <v>1.056</v>
      </c>
      <c r="I205" s="230"/>
      <c r="J205" s="14"/>
      <c r="K205" s="14"/>
      <c r="L205" s="226"/>
      <c r="M205" s="231"/>
      <c r="N205" s="232"/>
      <c r="O205" s="232"/>
      <c r="P205" s="232"/>
      <c r="Q205" s="232"/>
      <c r="R205" s="232"/>
      <c r="S205" s="232"/>
      <c r="T205" s="23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27" t="s">
        <v>283</v>
      </c>
      <c r="AU205" s="227" t="s">
        <v>90</v>
      </c>
      <c r="AV205" s="14" t="s">
        <v>90</v>
      </c>
      <c r="AW205" s="14" t="s">
        <v>36</v>
      </c>
      <c r="AX205" s="14" t="s">
        <v>81</v>
      </c>
      <c r="AY205" s="227" t="s">
        <v>166</v>
      </c>
    </row>
    <row r="206" spans="1:51" s="15" customFormat="1" ht="12">
      <c r="A206" s="15"/>
      <c r="B206" s="234"/>
      <c r="C206" s="15"/>
      <c r="D206" s="210" t="s">
        <v>283</v>
      </c>
      <c r="E206" s="235" t="s">
        <v>1</v>
      </c>
      <c r="F206" s="236" t="s">
        <v>286</v>
      </c>
      <c r="G206" s="15"/>
      <c r="H206" s="237">
        <v>2.112</v>
      </c>
      <c r="I206" s="238"/>
      <c r="J206" s="15"/>
      <c r="K206" s="15"/>
      <c r="L206" s="234"/>
      <c r="M206" s="239"/>
      <c r="N206" s="240"/>
      <c r="O206" s="240"/>
      <c r="P206" s="240"/>
      <c r="Q206" s="240"/>
      <c r="R206" s="240"/>
      <c r="S206" s="240"/>
      <c r="T206" s="241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35" t="s">
        <v>283</v>
      </c>
      <c r="AU206" s="235" t="s">
        <v>90</v>
      </c>
      <c r="AV206" s="15" t="s">
        <v>165</v>
      </c>
      <c r="AW206" s="15" t="s">
        <v>36</v>
      </c>
      <c r="AX206" s="15" t="s">
        <v>88</v>
      </c>
      <c r="AY206" s="235" t="s">
        <v>166</v>
      </c>
    </row>
    <row r="207" spans="1:65" s="2" customFormat="1" ht="21.75" customHeight="1">
      <c r="A207" s="38"/>
      <c r="B207" s="196"/>
      <c r="C207" s="197" t="s">
        <v>234</v>
      </c>
      <c r="D207" s="197" t="s">
        <v>169</v>
      </c>
      <c r="E207" s="198" t="s">
        <v>3491</v>
      </c>
      <c r="F207" s="199" t="s">
        <v>3492</v>
      </c>
      <c r="G207" s="200" t="s">
        <v>346</v>
      </c>
      <c r="H207" s="201">
        <v>2</v>
      </c>
      <c r="I207" s="202"/>
      <c r="J207" s="203">
        <f>ROUND(I207*H207,2)</f>
        <v>0</v>
      </c>
      <c r="K207" s="199" t="s">
        <v>280</v>
      </c>
      <c r="L207" s="39"/>
      <c r="M207" s="204" t="s">
        <v>1</v>
      </c>
      <c r="N207" s="205" t="s">
        <v>46</v>
      </c>
      <c r="O207" s="77"/>
      <c r="P207" s="206">
        <f>O207*H207</f>
        <v>0</v>
      </c>
      <c r="Q207" s="206">
        <v>0</v>
      </c>
      <c r="R207" s="206">
        <f>Q207*H207</f>
        <v>0</v>
      </c>
      <c r="S207" s="206">
        <v>0.031</v>
      </c>
      <c r="T207" s="207">
        <f>S207*H207</f>
        <v>0.062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08" t="s">
        <v>165</v>
      </c>
      <c r="AT207" s="208" t="s">
        <v>169</v>
      </c>
      <c r="AU207" s="208" t="s">
        <v>90</v>
      </c>
      <c r="AY207" s="19" t="s">
        <v>166</v>
      </c>
      <c r="BE207" s="209">
        <f>IF(N207="základní",J207,0)</f>
        <v>0</v>
      </c>
      <c r="BF207" s="209">
        <f>IF(N207="snížená",J207,0)</f>
        <v>0</v>
      </c>
      <c r="BG207" s="209">
        <f>IF(N207="zákl. přenesená",J207,0)</f>
        <v>0</v>
      </c>
      <c r="BH207" s="209">
        <f>IF(N207="sníž. přenesená",J207,0)</f>
        <v>0</v>
      </c>
      <c r="BI207" s="209">
        <f>IF(N207="nulová",J207,0)</f>
        <v>0</v>
      </c>
      <c r="BJ207" s="19" t="s">
        <v>88</v>
      </c>
      <c r="BK207" s="209">
        <f>ROUND(I207*H207,2)</f>
        <v>0</v>
      </c>
      <c r="BL207" s="19" t="s">
        <v>165</v>
      </c>
      <c r="BM207" s="208" t="s">
        <v>3493</v>
      </c>
    </row>
    <row r="208" spans="1:47" s="2" customFormat="1" ht="12">
      <c r="A208" s="38"/>
      <c r="B208" s="39"/>
      <c r="C208" s="38"/>
      <c r="D208" s="210" t="s">
        <v>174</v>
      </c>
      <c r="E208" s="38"/>
      <c r="F208" s="211" t="s">
        <v>3494</v>
      </c>
      <c r="G208" s="38"/>
      <c r="H208" s="38"/>
      <c r="I208" s="132"/>
      <c r="J208" s="38"/>
      <c r="K208" s="38"/>
      <c r="L208" s="39"/>
      <c r="M208" s="212"/>
      <c r="N208" s="213"/>
      <c r="O208" s="77"/>
      <c r="P208" s="77"/>
      <c r="Q208" s="77"/>
      <c r="R208" s="77"/>
      <c r="S208" s="77"/>
      <c r="T208" s="7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9" t="s">
        <v>174</v>
      </c>
      <c r="AU208" s="19" t="s">
        <v>90</v>
      </c>
    </row>
    <row r="209" spans="1:51" s="13" customFormat="1" ht="12">
      <c r="A209" s="13"/>
      <c r="B209" s="219"/>
      <c r="C209" s="13"/>
      <c r="D209" s="210" t="s">
        <v>283</v>
      </c>
      <c r="E209" s="220" t="s">
        <v>1</v>
      </c>
      <c r="F209" s="221" t="s">
        <v>3495</v>
      </c>
      <c r="G209" s="13"/>
      <c r="H209" s="220" t="s">
        <v>1</v>
      </c>
      <c r="I209" s="222"/>
      <c r="J209" s="13"/>
      <c r="K209" s="13"/>
      <c r="L209" s="219"/>
      <c r="M209" s="223"/>
      <c r="N209" s="224"/>
      <c r="O209" s="224"/>
      <c r="P209" s="224"/>
      <c r="Q209" s="224"/>
      <c r="R209" s="224"/>
      <c r="S209" s="224"/>
      <c r="T209" s="22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20" t="s">
        <v>283</v>
      </c>
      <c r="AU209" s="220" t="s">
        <v>90</v>
      </c>
      <c r="AV209" s="13" t="s">
        <v>88</v>
      </c>
      <c r="AW209" s="13" t="s">
        <v>36</v>
      </c>
      <c r="AX209" s="13" t="s">
        <v>81</v>
      </c>
      <c r="AY209" s="220" t="s">
        <v>166</v>
      </c>
    </row>
    <row r="210" spans="1:51" s="13" customFormat="1" ht="12">
      <c r="A210" s="13"/>
      <c r="B210" s="219"/>
      <c r="C210" s="13"/>
      <c r="D210" s="210" t="s">
        <v>283</v>
      </c>
      <c r="E210" s="220" t="s">
        <v>1</v>
      </c>
      <c r="F210" s="221" t="s">
        <v>3450</v>
      </c>
      <c r="G210" s="13"/>
      <c r="H210" s="220" t="s">
        <v>1</v>
      </c>
      <c r="I210" s="222"/>
      <c r="J210" s="13"/>
      <c r="K210" s="13"/>
      <c r="L210" s="219"/>
      <c r="M210" s="223"/>
      <c r="N210" s="224"/>
      <c r="O210" s="224"/>
      <c r="P210" s="224"/>
      <c r="Q210" s="224"/>
      <c r="R210" s="224"/>
      <c r="S210" s="224"/>
      <c r="T210" s="22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20" t="s">
        <v>283</v>
      </c>
      <c r="AU210" s="220" t="s">
        <v>90</v>
      </c>
      <c r="AV210" s="13" t="s">
        <v>88</v>
      </c>
      <c r="AW210" s="13" t="s">
        <v>36</v>
      </c>
      <c r="AX210" s="13" t="s">
        <v>81</v>
      </c>
      <c r="AY210" s="220" t="s">
        <v>166</v>
      </c>
    </row>
    <row r="211" spans="1:51" s="14" customFormat="1" ht="12">
      <c r="A211" s="14"/>
      <c r="B211" s="226"/>
      <c r="C211" s="14"/>
      <c r="D211" s="210" t="s">
        <v>283</v>
      </c>
      <c r="E211" s="227" t="s">
        <v>1</v>
      </c>
      <c r="F211" s="228" t="s">
        <v>90</v>
      </c>
      <c r="G211" s="14"/>
      <c r="H211" s="229">
        <v>2</v>
      </c>
      <c r="I211" s="230"/>
      <c r="J211" s="14"/>
      <c r="K211" s="14"/>
      <c r="L211" s="226"/>
      <c r="M211" s="231"/>
      <c r="N211" s="232"/>
      <c r="O211" s="232"/>
      <c r="P211" s="232"/>
      <c r="Q211" s="232"/>
      <c r="R211" s="232"/>
      <c r="S211" s="232"/>
      <c r="T211" s="23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27" t="s">
        <v>283</v>
      </c>
      <c r="AU211" s="227" t="s">
        <v>90</v>
      </c>
      <c r="AV211" s="14" t="s">
        <v>90</v>
      </c>
      <c r="AW211" s="14" t="s">
        <v>36</v>
      </c>
      <c r="AX211" s="14" t="s">
        <v>81</v>
      </c>
      <c r="AY211" s="227" t="s">
        <v>166</v>
      </c>
    </row>
    <row r="212" spans="1:51" s="15" customFormat="1" ht="12">
      <c r="A212" s="15"/>
      <c r="B212" s="234"/>
      <c r="C212" s="15"/>
      <c r="D212" s="210" t="s">
        <v>283</v>
      </c>
      <c r="E212" s="235" t="s">
        <v>1</v>
      </c>
      <c r="F212" s="236" t="s">
        <v>286</v>
      </c>
      <c r="G212" s="15"/>
      <c r="H212" s="237">
        <v>2</v>
      </c>
      <c r="I212" s="238"/>
      <c r="J212" s="15"/>
      <c r="K212" s="15"/>
      <c r="L212" s="234"/>
      <c r="M212" s="239"/>
      <c r="N212" s="240"/>
      <c r="O212" s="240"/>
      <c r="P212" s="240"/>
      <c r="Q212" s="240"/>
      <c r="R212" s="240"/>
      <c r="S212" s="240"/>
      <c r="T212" s="241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35" t="s">
        <v>283</v>
      </c>
      <c r="AU212" s="235" t="s">
        <v>90</v>
      </c>
      <c r="AV212" s="15" t="s">
        <v>165</v>
      </c>
      <c r="AW212" s="15" t="s">
        <v>36</v>
      </c>
      <c r="AX212" s="15" t="s">
        <v>88</v>
      </c>
      <c r="AY212" s="235" t="s">
        <v>166</v>
      </c>
    </row>
    <row r="213" spans="1:65" s="2" customFormat="1" ht="21.75" customHeight="1">
      <c r="A213" s="38"/>
      <c r="B213" s="196"/>
      <c r="C213" s="197" t="s">
        <v>8</v>
      </c>
      <c r="D213" s="197" t="s">
        <v>169</v>
      </c>
      <c r="E213" s="198" t="s">
        <v>3496</v>
      </c>
      <c r="F213" s="199" t="s">
        <v>3497</v>
      </c>
      <c r="G213" s="200" t="s">
        <v>346</v>
      </c>
      <c r="H213" s="201">
        <v>4</v>
      </c>
      <c r="I213" s="202"/>
      <c r="J213" s="203">
        <f>ROUND(I213*H213,2)</f>
        <v>0</v>
      </c>
      <c r="K213" s="199" t="s">
        <v>280</v>
      </c>
      <c r="L213" s="39"/>
      <c r="M213" s="204" t="s">
        <v>1</v>
      </c>
      <c r="N213" s="205" t="s">
        <v>46</v>
      </c>
      <c r="O213" s="77"/>
      <c r="P213" s="206">
        <f>O213*H213</f>
        <v>0</v>
      </c>
      <c r="Q213" s="206">
        <v>0</v>
      </c>
      <c r="R213" s="206">
        <f>Q213*H213</f>
        <v>0</v>
      </c>
      <c r="S213" s="206">
        <v>0.062</v>
      </c>
      <c r="T213" s="207">
        <f>S213*H213</f>
        <v>0.248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08" t="s">
        <v>165</v>
      </c>
      <c r="AT213" s="208" t="s">
        <v>169</v>
      </c>
      <c r="AU213" s="208" t="s">
        <v>90</v>
      </c>
      <c r="AY213" s="19" t="s">
        <v>166</v>
      </c>
      <c r="BE213" s="209">
        <f>IF(N213="základní",J213,0)</f>
        <v>0</v>
      </c>
      <c r="BF213" s="209">
        <f>IF(N213="snížená",J213,0)</f>
        <v>0</v>
      </c>
      <c r="BG213" s="209">
        <f>IF(N213="zákl. přenesená",J213,0)</f>
        <v>0</v>
      </c>
      <c r="BH213" s="209">
        <f>IF(N213="sníž. přenesená",J213,0)</f>
        <v>0</v>
      </c>
      <c r="BI213" s="209">
        <f>IF(N213="nulová",J213,0)</f>
        <v>0</v>
      </c>
      <c r="BJ213" s="19" t="s">
        <v>88</v>
      </c>
      <c r="BK213" s="209">
        <f>ROUND(I213*H213,2)</f>
        <v>0</v>
      </c>
      <c r="BL213" s="19" t="s">
        <v>165</v>
      </c>
      <c r="BM213" s="208" t="s">
        <v>3498</v>
      </c>
    </row>
    <row r="214" spans="1:47" s="2" customFormat="1" ht="12">
      <c r="A214" s="38"/>
      <c r="B214" s="39"/>
      <c r="C214" s="38"/>
      <c r="D214" s="210" t="s">
        <v>174</v>
      </c>
      <c r="E214" s="38"/>
      <c r="F214" s="211" t="s">
        <v>3499</v>
      </c>
      <c r="G214" s="38"/>
      <c r="H214" s="38"/>
      <c r="I214" s="132"/>
      <c r="J214" s="38"/>
      <c r="K214" s="38"/>
      <c r="L214" s="39"/>
      <c r="M214" s="212"/>
      <c r="N214" s="213"/>
      <c r="O214" s="77"/>
      <c r="P214" s="77"/>
      <c r="Q214" s="77"/>
      <c r="R214" s="77"/>
      <c r="S214" s="77"/>
      <c r="T214" s="7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9" t="s">
        <v>174</v>
      </c>
      <c r="AU214" s="19" t="s">
        <v>90</v>
      </c>
    </row>
    <row r="215" spans="1:51" s="13" customFormat="1" ht="12">
      <c r="A215" s="13"/>
      <c r="B215" s="219"/>
      <c r="C215" s="13"/>
      <c r="D215" s="210" t="s">
        <v>283</v>
      </c>
      <c r="E215" s="220" t="s">
        <v>1</v>
      </c>
      <c r="F215" s="221" t="s">
        <v>3495</v>
      </c>
      <c r="G215" s="13"/>
      <c r="H215" s="220" t="s">
        <v>1</v>
      </c>
      <c r="I215" s="222"/>
      <c r="J215" s="13"/>
      <c r="K215" s="13"/>
      <c r="L215" s="219"/>
      <c r="M215" s="223"/>
      <c r="N215" s="224"/>
      <c r="O215" s="224"/>
      <c r="P215" s="224"/>
      <c r="Q215" s="224"/>
      <c r="R215" s="224"/>
      <c r="S215" s="224"/>
      <c r="T215" s="22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20" t="s">
        <v>283</v>
      </c>
      <c r="AU215" s="220" t="s">
        <v>90</v>
      </c>
      <c r="AV215" s="13" t="s">
        <v>88</v>
      </c>
      <c r="AW215" s="13" t="s">
        <v>36</v>
      </c>
      <c r="AX215" s="13" t="s">
        <v>81</v>
      </c>
      <c r="AY215" s="220" t="s">
        <v>166</v>
      </c>
    </row>
    <row r="216" spans="1:51" s="13" customFormat="1" ht="12">
      <c r="A216" s="13"/>
      <c r="B216" s="219"/>
      <c r="C216" s="13"/>
      <c r="D216" s="210" t="s">
        <v>283</v>
      </c>
      <c r="E216" s="220" t="s">
        <v>1</v>
      </c>
      <c r="F216" s="221" t="s">
        <v>3467</v>
      </c>
      <c r="G216" s="13"/>
      <c r="H216" s="220" t="s">
        <v>1</v>
      </c>
      <c r="I216" s="222"/>
      <c r="J216" s="13"/>
      <c r="K216" s="13"/>
      <c r="L216" s="219"/>
      <c r="M216" s="223"/>
      <c r="N216" s="224"/>
      <c r="O216" s="224"/>
      <c r="P216" s="224"/>
      <c r="Q216" s="224"/>
      <c r="R216" s="224"/>
      <c r="S216" s="224"/>
      <c r="T216" s="22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20" t="s">
        <v>283</v>
      </c>
      <c r="AU216" s="220" t="s">
        <v>90</v>
      </c>
      <c r="AV216" s="13" t="s">
        <v>88</v>
      </c>
      <c r="AW216" s="13" t="s">
        <v>36</v>
      </c>
      <c r="AX216" s="13" t="s">
        <v>81</v>
      </c>
      <c r="AY216" s="220" t="s">
        <v>166</v>
      </c>
    </row>
    <row r="217" spans="1:51" s="14" customFormat="1" ht="12">
      <c r="A217" s="14"/>
      <c r="B217" s="226"/>
      <c r="C217" s="14"/>
      <c r="D217" s="210" t="s">
        <v>283</v>
      </c>
      <c r="E217" s="227" t="s">
        <v>1</v>
      </c>
      <c r="F217" s="228" t="s">
        <v>90</v>
      </c>
      <c r="G217" s="14"/>
      <c r="H217" s="229">
        <v>2</v>
      </c>
      <c r="I217" s="230"/>
      <c r="J217" s="14"/>
      <c r="K217" s="14"/>
      <c r="L217" s="226"/>
      <c r="M217" s="231"/>
      <c r="N217" s="232"/>
      <c r="O217" s="232"/>
      <c r="P217" s="232"/>
      <c r="Q217" s="232"/>
      <c r="R217" s="232"/>
      <c r="S217" s="232"/>
      <c r="T217" s="23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27" t="s">
        <v>283</v>
      </c>
      <c r="AU217" s="227" t="s">
        <v>90</v>
      </c>
      <c r="AV217" s="14" t="s">
        <v>90</v>
      </c>
      <c r="AW217" s="14" t="s">
        <v>36</v>
      </c>
      <c r="AX217" s="14" t="s">
        <v>81</v>
      </c>
      <c r="AY217" s="227" t="s">
        <v>166</v>
      </c>
    </row>
    <row r="218" spans="1:51" s="13" customFormat="1" ht="12">
      <c r="A218" s="13"/>
      <c r="B218" s="219"/>
      <c r="C218" s="13"/>
      <c r="D218" s="210" t="s">
        <v>283</v>
      </c>
      <c r="E218" s="220" t="s">
        <v>1</v>
      </c>
      <c r="F218" s="221" t="s">
        <v>3500</v>
      </c>
      <c r="G218" s="13"/>
      <c r="H218" s="220" t="s">
        <v>1</v>
      </c>
      <c r="I218" s="222"/>
      <c r="J218" s="13"/>
      <c r="K218" s="13"/>
      <c r="L218" s="219"/>
      <c r="M218" s="223"/>
      <c r="N218" s="224"/>
      <c r="O218" s="224"/>
      <c r="P218" s="224"/>
      <c r="Q218" s="224"/>
      <c r="R218" s="224"/>
      <c r="S218" s="224"/>
      <c r="T218" s="22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20" t="s">
        <v>283</v>
      </c>
      <c r="AU218" s="220" t="s">
        <v>90</v>
      </c>
      <c r="AV218" s="13" t="s">
        <v>88</v>
      </c>
      <c r="AW218" s="13" t="s">
        <v>36</v>
      </c>
      <c r="AX218" s="13" t="s">
        <v>81</v>
      </c>
      <c r="AY218" s="220" t="s">
        <v>166</v>
      </c>
    </row>
    <row r="219" spans="1:51" s="14" customFormat="1" ht="12">
      <c r="A219" s="14"/>
      <c r="B219" s="226"/>
      <c r="C219" s="14"/>
      <c r="D219" s="210" t="s">
        <v>283</v>
      </c>
      <c r="E219" s="227" t="s">
        <v>1</v>
      </c>
      <c r="F219" s="228" t="s">
        <v>90</v>
      </c>
      <c r="G219" s="14"/>
      <c r="H219" s="229">
        <v>2</v>
      </c>
      <c r="I219" s="230"/>
      <c r="J219" s="14"/>
      <c r="K219" s="14"/>
      <c r="L219" s="226"/>
      <c r="M219" s="231"/>
      <c r="N219" s="232"/>
      <c r="O219" s="232"/>
      <c r="P219" s="232"/>
      <c r="Q219" s="232"/>
      <c r="R219" s="232"/>
      <c r="S219" s="232"/>
      <c r="T219" s="23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27" t="s">
        <v>283</v>
      </c>
      <c r="AU219" s="227" t="s">
        <v>90</v>
      </c>
      <c r="AV219" s="14" t="s">
        <v>90</v>
      </c>
      <c r="AW219" s="14" t="s">
        <v>36</v>
      </c>
      <c r="AX219" s="14" t="s">
        <v>81</v>
      </c>
      <c r="AY219" s="227" t="s">
        <v>166</v>
      </c>
    </row>
    <row r="220" spans="1:51" s="15" customFormat="1" ht="12">
      <c r="A220" s="15"/>
      <c r="B220" s="234"/>
      <c r="C220" s="15"/>
      <c r="D220" s="210" t="s">
        <v>283</v>
      </c>
      <c r="E220" s="235" t="s">
        <v>1</v>
      </c>
      <c r="F220" s="236" t="s">
        <v>286</v>
      </c>
      <c r="G220" s="15"/>
      <c r="H220" s="237">
        <v>4</v>
      </c>
      <c r="I220" s="238"/>
      <c r="J220" s="15"/>
      <c r="K220" s="15"/>
      <c r="L220" s="234"/>
      <c r="M220" s="239"/>
      <c r="N220" s="240"/>
      <c r="O220" s="240"/>
      <c r="P220" s="240"/>
      <c r="Q220" s="240"/>
      <c r="R220" s="240"/>
      <c r="S220" s="240"/>
      <c r="T220" s="241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35" t="s">
        <v>283</v>
      </c>
      <c r="AU220" s="235" t="s">
        <v>90</v>
      </c>
      <c r="AV220" s="15" t="s">
        <v>165</v>
      </c>
      <c r="AW220" s="15" t="s">
        <v>36</v>
      </c>
      <c r="AX220" s="15" t="s">
        <v>88</v>
      </c>
      <c r="AY220" s="235" t="s">
        <v>166</v>
      </c>
    </row>
    <row r="221" spans="1:63" s="12" customFormat="1" ht="22.8" customHeight="1">
      <c r="A221" s="12"/>
      <c r="B221" s="183"/>
      <c r="C221" s="12"/>
      <c r="D221" s="184" t="s">
        <v>80</v>
      </c>
      <c r="E221" s="194" t="s">
        <v>635</v>
      </c>
      <c r="F221" s="194" t="s">
        <v>636</v>
      </c>
      <c r="G221" s="12"/>
      <c r="H221" s="12"/>
      <c r="I221" s="186"/>
      <c r="J221" s="195">
        <f>BK221</f>
        <v>0</v>
      </c>
      <c r="K221" s="12"/>
      <c r="L221" s="183"/>
      <c r="M221" s="188"/>
      <c r="N221" s="189"/>
      <c r="O221" s="189"/>
      <c r="P221" s="190">
        <f>SUM(P222:P253)</f>
        <v>0</v>
      </c>
      <c r="Q221" s="189"/>
      <c r="R221" s="190">
        <f>SUM(R222:R253)</f>
        <v>0</v>
      </c>
      <c r="S221" s="189"/>
      <c r="T221" s="191">
        <f>SUM(T222:T253)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184" t="s">
        <v>88</v>
      </c>
      <c r="AT221" s="192" t="s">
        <v>80</v>
      </c>
      <c r="AU221" s="192" t="s">
        <v>88</v>
      </c>
      <c r="AY221" s="184" t="s">
        <v>166</v>
      </c>
      <c r="BK221" s="193">
        <f>SUM(BK222:BK253)</f>
        <v>0</v>
      </c>
    </row>
    <row r="222" spans="1:65" s="2" customFormat="1" ht="21.75" customHeight="1">
      <c r="A222" s="38"/>
      <c r="B222" s="196"/>
      <c r="C222" s="197" t="s">
        <v>243</v>
      </c>
      <c r="D222" s="197" t="s">
        <v>169</v>
      </c>
      <c r="E222" s="198" t="s">
        <v>3501</v>
      </c>
      <c r="F222" s="199" t="s">
        <v>3502</v>
      </c>
      <c r="G222" s="200" t="s">
        <v>289</v>
      </c>
      <c r="H222" s="201">
        <v>33.457</v>
      </c>
      <c r="I222" s="202"/>
      <c r="J222" s="203">
        <f>ROUND(I222*H222,2)</f>
        <v>0</v>
      </c>
      <c r="K222" s="199" t="s">
        <v>280</v>
      </c>
      <c r="L222" s="39"/>
      <c r="M222" s="204" t="s">
        <v>1</v>
      </c>
      <c r="N222" s="205" t="s">
        <v>46</v>
      </c>
      <c r="O222" s="77"/>
      <c r="P222" s="206">
        <f>O222*H222</f>
        <v>0</v>
      </c>
      <c r="Q222" s="206">
        <v>0</v>
      </c>
      <c r="R222" s="206">
        <f>Q222*H222</f>
        <v>0</v>
      </c>
      <c r="S222" s="206">
        <v>0</v>
      </c>
      <c r="T222" s="207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08" t="s">
        <v>165</v>
      </c>
      <c r="AT222" s="208" t="s">
        <v>169</v>
      </c>
      <c r="AU222" s="208" t="s">
        <v>90</v>
      </c>
      <c r="AY222" s="19" t="s">
        <v>166</v>
      </c>
      <c r="BE222" s="209">
        <f>IF(N222="základní",J222,0)</f>
        <v>0</v>
      </c>
      <c r="BF222" s="209">
        <f>IF(N222="snížená",J222,0)</f>
        <v>0</v>
      </c>
      <c r="BG222" s="209">
        <f>IF(N222="zákl. přenesená",J222,0)</f>
        <v>0</v>
      </c>
      <c r="BH222" s="209">
        <f>IF(N222="sníž. přenesená",J222,0)</f>
        <v>0</v>
      </c>
      <c r="BI222" s="209">
        <f>IF(N222="nulová",J222,0)</f>
        <v>0</v>
      </c>
      <c r="BJ222" s="19" t="s">
        <v>88</v>
      </c>
      <c r="BK222" s="209">
        <f>ROUND(I222*H222,2)</f>
        <v>0</v>
      </c>
      <c r="BL222" s="19" t="s">
        <v>165</v>
      </c>
      <c r="BM222" s="208" t="s">
        <v>3503</v>
      </c>
    </row>
    <row r="223" spans="1:47" s="2" customFormat="1" ht="12">
      <c r="A223" s="38"/>
      <c r="B223" s="39"/>
      <c r="C223" s="38"/>
      <c r="D223" s="210" t="s">
        <v>174</v>
      </c>
      <c r="E223" s="38"/>
      <c r="F223" s="211" t="s">
        <v>3504</v>
      </c>
      <c r="G223" s="38"/>
      <c r="H223" s="38"/>
      <c r="I223" s="132"/>
      <c r="J223" s="38"/>
      <c r="K223" s="38"/>
      <c r="L223" s="39"/>
      <c r="M223" s="212"/>
      <c r="N223" s="213"/>
      <c r="O223" s="77"/>
      <c r="P223" s="77"/>
      <c r="Q223" s="77"/>
      <c r="R223" s="77"/>
      <c r="S223" s="77"/>
      <c r="T223" s="7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9" t="s">
        <v>174</v>
      </c>
      <c r="AU223" s="19" t="s">
        <v>90</v>
      </c>
    </row>
    <row r="224" spans="1:65" s="2" customFormat="1" ht="21.75" customHeight="1">
      <c r="A224" s="38"/>
      <c r="B224" s="196"/>
      <c r="C224" s="197" t="s">
        <v>249</v>
      </c>
      <c r="D224" s="197" t="s">
        <v>169</v>
      </c>
      <c r="E224" s="198" t="s">
        <v>648</v>
      </c>
      <c r="F224" s="199" t="s">
        <v>649</v>
      </c>
      <c r="G224" s="200" t="s">
        <v>289</v>
      </c>
      <c r="H224" s="201">
        <v>33.457</v>
      </c>
      <c r="I224" s="202"/>
      <c r="J224" s="203">
        <f>ROUND(I224*H224,2)</f>
        <v>0</v>
      </c>
      <c r="K224" s="199" t="s">
        <v>280</v>
      </c>
      <c r="L224" s="39"/>
      <c r="M224" s="204" t="s">
        <v>1</v>
      </c>
      <c r="N224" s="205" t="s">
        <v>46</v>
      </c>
      <c r="O224" s="77"/>
      <c r="P224" s="206">
        <f>O224*H224</f>
        <v>0</v>
      </c>
      <c r="Q224" s="206">
        <v>0</v>
      </c>
      <c r="R224" s="206">
        <f>Q224*H224</f>
        <v>0</v>
      </c>
      <c r="S224" s="206">
        <v>0</v>
      </c>
      <c r="T224" s="207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08" t="s">
        <v>165</v>
      </c>
      <c r="AT224" s="208" t="s">
        <v>169</v>
      </c>
      <c r="AU224" s="208" t="s">
        <v>90</v>
      </c>
      <c r="AY224" s="19" t="s">
        <v>166</v>
      </c>
      <c r="BE224" s="209">
        <f>IF(N224="základní",J224,0)</f>
        <v>0</v>
      </c>
      <c r="BF224" s="209">
        <f>IF(N224="snížená",J224,0)</f>
        <v>0</v>
      </c>
      <c r="BG224" s="209">
        <f>IF(N224="zákl. přenesená",J224,0)</f>
        <v>0</v>
      </c>
      <c r="BH224" s="209">
        <f>IF(N224="sníž. přenesená",J224,0)</f>
        <v>0</v>
      </c>
      <c r="BI224" s="209">
        <f>IF(N224="nulová",J224,0)</f>
        <v>0</v>
      </c>
      <c r="BJ224" s="19" t="s">
        <v>88</v>
      </c>
      <c r="BK224" s="209">
        <f>ROUND(I224*H224,2)</f>
        <v>0</v>
      </c>
      <c r="BL224" s="19" t="s">
        <v>165</v>
      </c>
      <c r="BM224" s="208" t="s">
        <v>3505</v>
      </c>
    </row>
    <row r="225" spans="1:47" s="2" customFormat="1" ht="12">
      <c r="A225" s="38"/>
      <c r="B225" s="39"/>
      <c r="C225" s="38"/>
      <c r="D225" s="210" t="s">
        <v>174</v>
      </c>
      <c r="E225" s="38"/>
      <c r="F225" s="211" t="s">
        <v>651</v>
      </c>
      <c r="G225" s="38"/>
      <c r="H225" s="38"/>
      <c r="I225" s="132"/>
      <c r="J225" s="38"/>
      <c r="K225" s="38"/>
      <c r="L225" s="39"/>
      <c r="M225" s="212"/>
      <c r="N225" s="213"/>
      <c r="O225" s="77"/>
      <c r="P225" s="77"/>
      <c r="Q225" s="77"/>
      <c r="R225" s="77"/>
      <c r="S225" s="77"/>
      <c r="T225" s="7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9" t="s">
        <v>174</v>
      </c>
      <c r="AU225" s="19" t="s">
        <v>90</v>
      </c>
    </row>
    <row r="226" spans="1:65" s="2" customFormat="1" ht="21.75" customHeight="1">
      <c r="A226" s="38"/>
      <c r="B226" s="196"/>
      <c r="C226" s="197" t="s">
        <v>254</v>
      </c>
      <c r="D226" s="197" t="s">
        <v>169</v>
      </c>
      <c r="E226" s="198" t="s">
        <v>653</v>
      </c>
      <c r="F226" s="199" t="s">
        <v>654</v>
      </c>
      <c r="G226" s="200" t="s">
        <v>289</v>
      </c>
      <c r="H226" s="201">
        <v>971.413</v>
      </c>
      <c r="I226" s="202"/>
      <c r="J226" s="203">
        <f>ROUND(I226*H226,2)</f>
        <v>0</v>
      </c>
      <c r="K226" s="199" t="s">
        <v>280</v>
      </c>
      <c r="L226" s="39"/>
      <c r="M226" s="204" t="s">
        <v>1</v>
      </c>
      <c r="N226" s="205" t="s">
        <v>46</v>
      </c>
      <c r="O226" s="77"/>
      <c r="P226" s="206">
        <f>O226*H226</f>
        <v>0</v>
      </c>
      <c r="Q226" s="206">
        <v>0</v>
      </c>
      <c r="R226" s="206">
        <f>Q226*H226</f>
        <v>0</v>
      </c>
      <c r="S226" s="206">
        <v>0</v>
      </c>
      <c r="T226" s="207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08" t="s">
        <v>165</v>
      </c>
      <c r="AT226" s="208" t="s">
        <v>169</v>
      </c>
      <c r="AU226" s="208" t="s">
        <v>90</v>
      </c>
      <c r="AY226" s="19" t="s">
        <v>166</v>
      </c>
      <c r="BE226" s="209">
        <f>IF(N226="základní",J226,0)</f>
        <v>0</v>
      </c>
      <c r="BF226" s="209">
        <f>IF(N226="snížená",J226,0)</f>
        <v>0</v>
      </c>
      <c r="BG226" s="209">
        <f>IF(N226="zákl. přenesená",J226,0)</f>
        <v>0</v>
      </c>
      <c r="BH226" s="209">
        <f>IF(N226="sníž. přenesená",J226,0)</f>
        <v>0</v>
      </c>
      <c r="BI226" s="209">
        <f>IF(N226="nulová",J226,0)</f>
        <v>0</v>
      </c>
      <c r="BJ226" s="19" t="s">
        <v>88</v>
      </c>
      <c r="BK226" s="209">
        <f>ROUND(I226*H226,2)</f>
        <v>0</v>
      </c>
      <c r="BL226" s="19" t="s">
        <v>165</v>
      </c>
      <c r="BM226" s="208" t="s">
        <v>3506</v>
      </c>
    </row>
    <row r="227" spans="1:47" s="2" customFormat="1" ht="12">
      <c r="A227" s="38"/>
      <c r="B227" s="39"/>
      <c r="C227" s="38"/>
      <c r="D227" s="210" t="s">
        <v>174</v>
      </c>
      <c r="E227" s="38"/>
      <c r="F227" s="211" t="s">
        <v>656</v>
      </c>
      <c r="G227" s="38"/>
      <c r="H227" s="38"/>
      <c r="I227" s="132"/>
      <c r="J227" s="38"/>
      <c r="K227" s="38"/>
      <c r="L227" s="39"/>
      <c r="M227" s="212"/>
      <c r="N227" s="213"/>
      <c r="O227" s="77"/>
      <c r="P227" s="77"/>
      <c r="Q227" s="77"/>
      <c r="R227" s="77"/>
      <c r="S227" s="77"/>
      <c r="T227" s="7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9" t="s">
        <v>174</v>
      </c>
      <c r="AU227" s="19" t="s">
        <v>90</v>
      </c>
    </row>
    <row r="228" spans="1:51" s="14" customFormat="1" ht="12">
      <c r="A228" s="14"/>
      <c r="B228" s="226"/>
      <c r="C228" s="14"/>
      <c r="D228" s="210" t="s">
        <v>283</v>
      </c>
      <c r="E228" s="227" t="s">
        <v>1</v>
      </c>
      <c r="F228" s="228" t="s">
        <v>3507</v>
      </c>
      <c r="G228" s="14"/>
      <c r="H228" s="229">
        <v>971.413</v>
      </c>
      <c r="I228" s="230"/>
      <c r="J228" s="14"/>
      <c r="K228" s="14"/>
      <c r="L228" s="226"/>
      <c r="M228" s="231"/>
      <c r="N228" s="232"/>
      <c r="O228" s="232"/>
      <c r="P228" s="232"/>
      <c r="Q228" s="232"/>
      <c r="R228" s="232"/>
      <c r="S228" s="232"/>
      <c r="T228" s="23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27" t="s">
        <v>283</v>
      </c>
      <c r="AU228" s="227" t="s">
        <v>90</v>
      </c>
      <c r="AV228" s="14" t="s">
        <v>90</v>
      </c>
      <c r="AW228" s="14" t="s">
        <v>36</v>
      </c>
      <c r="AX228" s="14" t="s">
        <v>81</v>
      </c>
      <c r="AY228" s="227" t="s">
        <v>166</v>
      </c>
    </row>
    <row r="229" spans="1:51" s="15" customFormat="1" ht="12">
      <c r="A229" s="15"/>
      <c r="B229" s="234"/>
      <c r="C229" s="15"/>
      <c r="D229" s="210" t="s">
        <v>283</v>
      </c>
      <c r="E229" s="235" t="s">
        <v>1</v>
      </c>
      <c r="F229" s="236" t="s">
        <v>286</v>
      </c>
      <c r="G229" s="15"/>
      <c r="H229" s="237">
        <v>971.413</v>
      </c>
      <c r="I229" s="238"/>
      <c r="J229" s="15"/>
      <c r="K229" s="15"/>
      <c r="L229" s="234"/>
      <c r="M229" s="239"/>
      <c r="N229" s="240"/>
      <c r="O229" s="240"/>
      <c r="P229" s="240"/>
      <c r="Q229" s="240"/>
      <c r="R229" s="240"/>
      <c r="S229" s="240"/>
      <c r="T229" s="241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35" t="s">
        <v>283</v>
      </c>
      <c r="AU229" s="235" t="s">
        <v>90</v>
      </c>
      <c r="AV229" s="15" t="s">
        <v>165</v>
      </c>
      <c r="AW229" s="15" t="s">
        <v>36</v>
      </c>
      <c r="AX229" s="15" t="s">
        <v>88</v>
      </c>
      <c r="AY229" s="235" t="s">
        <v>166</v>
      </c>
    </row>
    <row r="230" spans="1:65" s="2" customFormat="1" ht="21.75" customHeight="1">
      <c r="A230" s="38"/>
      <c r="B230" s="196"/>
      <c r="C230" s="197" t="s">
        <v>433</v>
      </c>
      <c r="D230" s="197" t="s">
        <v>169</v>
      </c>
      <c r="E230" s="198" t="s">
        <v>659</v>
      </c>
      <c r="F230" s="199" t="s">
        <v>3508</v>
      </c>
      <c r="G230" s="200" t="s">
        <v>289</v>
      </c>
      <c r="H230" s="201">
        <v>6.429</v>
      </c>
      <c r="I230" s="202"/>
      <c r="J230" s="203">
        <f>ROUND(I230*H230,2)</f>
        <v>0</v>
      </c>
      <c r="K230" s="199" t="s">
        <v>280</v>
      </c>
      <c r="L230" s="39"/>
      <c r="M230" s="204" t="s">
        <v>1</v>
      </c>
      <c r="N230" s="205" t="s">
        <v>46</v>
      </c>
      <c r="O230" s="77"/>
      <c r="P230" s="206">
        <f>O230*H230</f>
        <v>0</v>
      </c>
      <c r="Q230" s="206">
        <v>0</v>
      </c>
      <c r="R230" s="206">
        <f>Q230*H230</f>
        <v>0</v>
      </c>
      <c r="S230" s="206">
        <v>0</v>
      </c>
      <c r="T230" s="207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08" t="s">
        <v>165</v>
      </c>
      <c r="AT230" s="208" t="s">
        <v>169</v>
      </c>
      <c r="AU230" s="208" t="s">
        <v>90</v>
      </c>
      <c r="AY230" s="19" t="s">
        <v>166</v>
      </c>
      <c r="BE230" s="209">
        <f>IF(N230="základní",J230,0)</f>
        <v>0</v>
      </c>
      <c r="BF230" s="209">
        <f>IF(N230="snížená",J230,0)</f>
        <v>0</v>
      </c>
      <c r="BG230" s="209">
        <f>IF(N230="zákl. přenesená",J230,0)</f>
        <v>0</v>
      </c>
      <c r="BH230" s="209">
        <f>IF(N230="sníž. přenesená",J230,0)</f>
        <v>0</v>
      </c>
      <c r="BI230" s="209">
        <f>IF(N230="nulová",J230,0)</f>
        <v>0</v>
      </c>
      <c r="BJ230" s="19" t="s">
        <v>88</v>
      </c>
      <c r="BK230" s="209">
        <f>ROUND(I230*H230,2)</f>
        <v>0</v>
      </c>
      <c r="BL230" s="19" t="s">
        <v>165</v>
      </c>
      <c r="BM230" s="208" t="s">
        <v>3509</v>
      </c>
    </row>
    <row r="231" spans="1:47" s="2" customFormat="1" ht="12">
      <c r="A231" s="38"/>
      <c r="B231" s="39"/>
      <c r="C231" s="38"/>
      <c r="D231" s="210" t="s">
        <v>174</v>
      </c>
      <c r="E231" s="38"/>
      <c r="F231" s="211" t="s">
        <v>662</v>
      </c>
      <c r="G231" s="38"/>
      <c r="H231" s="38"/>
      <c r="I231" s="132"/>
      <c r="J231" s="38"/>
      <c r="K231" s="38"/>
      <c r="L231" s="39"/>
      <c r="M231" s="212"/>
      <c r="N231" s="213"/>
      <c r="O231" s="77"/>
      <c r="P231" s="77"/>
      <c r="Q231" s="77"/>
      <c r="R231" s="77"/>
      <c r="S231" s="77"/>
      <c r="T231" s="7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9" t="s">
        <v>174</v>
      </c>
      <c r="AU231" s="19" t="s">
        <v>90</v>
      </c>
    </row>
    <row r="232" spans="1:51" s="14" customFormat="1" ht="12">
      <c r="A232" s="14"/>
      <c r="B232" s="226"/>
      <c r="C232" s="14"/>
      <c r="D232" s="210" t="s">
        <v>283</v>
      </c>
      <c r="E232" s="227" t="s">
        <v>1</v>
      </c>
      <c r="F232" s="228" t="s">
        <v>3510</v>
      </c>
      <c r="G232" s="14"/>
      <c r="H232" s="229">
        <v>33.497</v>
      </c>
      <c r="I232" s="230"/>
      <c r="J232" s="14"/>
      <c r="K232" s="14"/>
      <c r="L232" s="226"/>
      <c r="M232" s="231"/>
      <c r="N232" s="232"/>
      <c r="O232" s="232"/>
      <c r="P232" s="232"/>
      <c r="Q232" s="232"/>
      <c r="R232" s="232"/>
      <c r="S232" s="232"/>
      <c r="T232" s="23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27" t="s">
        <v>283</v>
      </c>
      <c r="AU232" s="227" t="s">
        <v>90</v>
      </c>
      <c r="AV232" s="14" t="s">
        <v>90</v>
      </c>
      <c r="AW232" s="14" t="s">
        <v>36</v>
      </c>
      <c r="AX232" s="14" t="s">
        <v>81</v>
      </c>
      <c r="AY232" s="227" t="s">
        <v>166</v>
      </c>
    </row>
    <row r="233" spans="1:51" s="14" customFormat="1" ht="12">
      <c r="A233" s="14"/>
      <c r="B233" s="226"/>
      <c r="C233" s="14"/>
      <c r="D233" s="210" t="s">
        <v>283</v>
      </c>
      <c r="E233" s="227" t="s">
        <v>1</v>
      </c>
      <c r="F233" s="228" t="s">
        <v>3511</v>
      </c>
      <c r="G233" s="14"/>
      <c r="H233" s="229">
        <v>-1.005</v>
      </c>
      <c r="I233" s="230"/>
      <c r="J233" s="14"/>
      <c r="K233" s="14"/>
      <c r="L233" s="226"/>
      <c r="M233" s="231"/>
      <c r="N233" s="232"/>
      <c r="O233" s="232"/>
      <c r="P233" s="232"/>
      <c r="Q233" s="232"/>
      <c r="R233" s="232"/>
      <c r="S233" s="232"/>
      <c r="T233" s="23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27" t="s">
        <v>283</v>
      </c>
      <c r="AU233" s="227" t="s">
        <v>90</v>
      </c>
      <c r="AV233" s="14" t="s">
        <v>90</v>
      </c>
      <c r="AW233" s="14" t="s">
        <v>36</v>
      </c>
      <c r="AX233" s="14" t="s">
        <v>81</v>
      </c>
      <c r="AY233" s="227" t="s">
        <v>166</v>
      </c>
    </row>
    <row r="234" spans="1:51" s="14" customFormat="1" ht="12">
      <c r="A234" s="14"/>
      <c r="B234" s="226"/>
      <c r="C234" s="14"/>
      <c r="D234" s="210" t="s">
        <v>283</v>
      </c>
      <c r="E234" s="227" t="s">
        <v>1</v>
      </c>
      <c r="F234" s="228" t="s">
        <v>3512</v>
      </c>
      <c r="G234" s="14"/>
      <c r="H234" s="229">
        <v>-10.995</v>
      </c>
      <c r="I234" s="230"/>
      <c r="J234" s="14"/>
      <c r="K234" s="14"/>
      <c r="L234" s="226"/>
      <c r="M234" s="231"/>
      <c r="N234" s="232"/>
      <c r="O234" s="232"/>
      <c r="P234" s="232"/>
      <c r="Q234" s="232"/>
      <c r="R234" s="232"/>
      <c r="S234" s="232"/>
      <c r="T234" s="23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27" t="s">
        <v>283</v>
      </c>
      <c r="AU234" s="227" t="s">
        <v>90</v>
      </c>
      <c r="AV234" s="14" t="s">
        <v>90</v>
      </c>
      <c r="AW234" s="14" t="s">
        <v>36</v>
      </c>
      <c r="AX234" s="14" t="s">
        <v>81</v>
      </c>
      <c r="AY234" s="227" t="s">
        <v>166</v>
      </c>
    </row>
    <row r="235" spans="1:51" s="14" customFormat="1" ht="12">
      <c r="A235" s="14"/>
      <c r="B235" s="226"/>
      <c r="C235" s="14"/>
      <c r="D235" s="210" t="s">
        <v>283</v>
      </c>
      <c r="E235" s="227" t="s">
        <v>1</v>
      </c>
      <c r="F235" s="228" t="s">
        <v>3513</v>
      </c>
      <c r="G235" s="14"/>
      <c r="H235" s="229">
        <v>-14.494</v>
      </c>
      <c r="I235" s="230"/>
      <c r="J235" s="14"/>
      <c r="K235" s="14"/>
      <c r="L235" s="226"/>
      <c r="M235" s="231"/>
      <c r="N235" s="232"/>
      <c r="O235" s="232"/>
      <c r="P235" s="232"/>
      <c r="Q235" s="232"/>
      <c r="R235" s="232"/>
      <c r="S235" s="232"/>
      <c r="T235" s="23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27" t="s">
        <v>283</v>
      </c>
      <c r="AU235" s="227" t="s">
        <v>90</v>
      </c>
      <c r="AV235" s="14" t="s">
        <v>90</v>
      </c>
      <c r="AW235" s="14" t="s">
        <v>36</v>
      </c>
      <c r="AX235" s="14" t="s">
        <v>81</v>
      </c>
      <c r="AY235" s="227" t="s">
        <v>166</v>
      </c>
    </row>
    <row r="236" spans="1:51" s="14" customFormat="1" ht="12">
      <c r="A236" s="14"/>
      <c r="B236" s="226"/>
      <c r="C236" s="14"/>
      <c r="D236" s="210" t="s">
        <v>283</v>
      </c>
      <c r="E236" s="227" t="s">
        <v>1</v>
      </c>
      <c r="F236" s="228" t="s">
        <v>3514</v>
      </c>
      <c r="G236" s="14"/>
      <c r="H236" s="229">
        <v>-0.574</v>
      </c>
      <c r="I236" s="230"/>
      <c r="J236" s="14"/>
      <c r="K236" s="14"/>
      <c r="L236" s="226"/>
      <c r="M236" s="231"/>
      <c r="N236" s="232"/>
      <c r="O236" s="232"/>
      <c r="P236" s="232"/>
      <c r="Q236" s="232"/>
      <c r="R236" s="232"/>
      <c r="S236" s="232"/>
      <c r="T236" s="23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27" t="s">
        <v>283</v>
      </c>
      <c r="AU236" s="227" t="s">
        <v>90</v>
      </c>
      <c r="AV236" s="14" t="s">
        <v>90</v>
      </c>
      <c r="AW236" s="14" t="s">
        <v>36</v>
      </c>
      <c r="AX236" s="14" t="s">
        <v>81</v>
      </c>
      <c r="AY236" s="227" t="s">
        <v>166</v>
      </c>
    </row>
    <row r="237" spans="1:51" s="15" customFormat="1" ht="12">
      <c r="A237" s="15"/>
      <c r="B237" s="234"/>
      <c r="C237" s="15"/>
      <c r="D237" s="210" t="s">
        <v>283</v>
      </c>
      <c r="E237" s="235" t="s">
        <v>1</v>
      </c>
      <c r="F237" s="236" t="s">
        <v>286</v>
      </c>
      <c r="G237" s="15"/>
      <c r="H237" s="237">
        <v>6.429</v>
      </c>
      <c r="I237" s="238"/>
      <c r="J237" s="15"/>
      <c r="K237" s="15"/>
      <c r="L237" s="234"/>
      <c r="M237" s="239"/>
      <c r="N237" s="240"/>
      <c r="O237" s="240"/>
      <c r="P237" s="240"/>
      <c r="Q237" s="240"/>
      <c r="R237" s="240"/>
      <c r="S237" s="240"/>
      <c r="T237" s="241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35" t="s">
        <v>283</v>
      </c>
      <c r="AU237" s="235" t="s">
        <v>90</v>
      </c>
      <c r="AV237" s="15" t="s">
        <v>165</v>
      </c>
      <c r="AW237" s="15" t="s">
        <v>36</v>
      </c>
      <c r="AX237" s="15" t="s">
        <v>88</v>
      </c>
      <c r="AY237" s="235" t="s">
        <v>166</v>
      </c>
    </row>
    <row r="238" spans="1:65" s="2" customFormat="1" ht="21.75" customHeight="1">
      <c r="A238" s="38"/>
      <c r="B238" s="196"/>
      <c r="C238" s="197" t="s">
        <v>438</v>
      </c>
      <c r="D238" s="197" t="s">
        <v>169</v>
      </c>
      <c r="E238" s="198" t="s">
        <v>669</v>
      </c>
      <c r="F238" s="199" t="s">
        <v>3515</v>
      </c>
      <c r="G238" s="200" t="s">
        <v>289</v>
      </c>
      <c r="H238" s="201">
        <v>1.005</v>
      </c>
      <c r="I238" s="202"/>
      <c r="J238" s="203">
        <f>ROUND(I238*H238,2)</f>
        <v>0</v>
      </c>
      <c r="K238" s="199" t="s">
        <v>280</v>
      </c>
      <c r="L238" s="39"/>
      <c r="M238" s="204" t="s">
        <v>1</v>
      </c>
      <c r="N238" s="205" t="s">
        <v>46</v>
      </c>
      <c r="O238" s="77"/>
      <c r="P238" s="206">
        <f>O238*H238</f>
        <v>0</v>
      </c>
      <c r="Q238" s="206">
        <v>0</v>
      </c>
      <c r="R238" s="206">
        <f>Q238*H238</f>
        <v>0</v>
      </c>
      <c r="S238" s="206">
        <v>0</v>
      </c>
      <c r="T238" s="207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08" t="s">
        <v>165</v>
      </c>
      <c r="AT238" s="208" t="s">
        <v>169</v>
      </c>
      <c r="AU238" s="208" t="s">
        <v>90</v>
      </c>
      <c r="AY238" s="19" t="s">
        <v>166</v>
      </c>
      <c r="BE238" s="209">
        <f>IF(N238="základní",J238,0)</f>
        <v>0</v>
      </c>
      <c r="BF238" s="209">
        <f>IF(N238="snížená",J238,0)</f>
        <v>0</v>
      </c>
      <c r="BG238" s="209">
        <f>IF(N238="zákl. přenesená",J238,0)</f>
        <v>0</v>
      </c>
      <c r="BH238" s="209">
        <f>IF(N238="sníž. přenesená",J238,0)</f>
        <v>0</v>
      </c>
      <c r="BI238" s="209">
        <f>IF(N238="nulová",J238,0)</f>
        <v>0</v>
      </c>
      <c r="BJ238" s="19" t="s">
        <v>88</v>
      </c>
      <c r="BK238" s="209">
        <f>ROUND(I238*H238,2)</f>
        <v>0</v>
      </c>
      <c r="BL238" s="19" t="s">
        <v>165</v>
      </c>
      <c r="BM238" s="208" t="s">
        <v>3516</v>
      </c>
    </row>
    <row r="239" spans="1:47" s="2" customFormat="1" ht="12">
      <c r="A239" s="38"/>
      <c r="B239" s="39"/>
      <c r="C239" s="38"/>
      <c r="D239" s="210" t="s">
        <v>174</v>
      </c>
      <c r="E239" s="38"/>
      <c r="F239" s="211" t="s">
        <v>3517</v>
      </c>
      <c r="G239" s="38"/>
      <c r="H239" s="38"/>
      <c r="I239" s="132"/>
      <c r="J239" s="38"/>
      <c r="K239" s="38"/>
      <c r="L239" s="39"/>
      <c r="M239" s="212"/>
      <c r="N239" s="213"/>
      <c r="O239" s="77"/>
      <c r="P239" s="77"/>
      <c r="Q239" s="77"/>
      <c r="R239" s="77"/>
      <c r="S239" s="77"/>
      <c r="T239" s="7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9" t="s">
        <v>174</v>
      </c>
      <c r="AU239" s="19" t="s">
        <v>90</v>
      </c>
    </row>
    <row r="240" spans="1:51" s="13" customFormat="1" ht="12">
      <c r="A240" s="13"/>
      <c r="B240" s="219"/>
      <c r="C240" s="13"/>
      <c r="D240" s="210" t="s">
        <v>283</v>
      </c>
      <c r="E240" s="220" t="s">
        <v>1</v>
      </c>
      <c r="F240" s="221" t="s">
        <v>3518</v>
      </c>
      <c r="G240" s="13"/>
      <c r="H240" s="220" t="s">
        <v>1</v>
      </c>
      <c r="I240" s="222"/>
      <c r="J240" s="13"/>
      <c r="K240" s="13"/>
      <c r="L240" s="219"/>
      <c r="M240" s="223"/>
      <c r="N240" s="224"/>
      <c r="O240" s="224"/>
      <c r="P240" s="224"/>
      <c r="Q240" s="224"/>
      <c r="R240" s="224"/>
      <c r="S240" s="224"/>
      <c r="T240" s="22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20" t="s">
        <v>283</v>
      </c>
      <c r="AU240" s="220" t="s">
        <v>90</v>
      </c>
      <c r="AV240" s="13" t="s">
        <v>88</v>
      </c>
      <c r="AW240" s="13" t="s">
        <v>36</v>
      </c>
      <c r="AX240" s="13" t="s">
        <v>81</v>
      </c>
      <c r="AY240" s="220" t="s">
        <v>166</v>
      </c>
    </row>
    <row r="241" spans="1:51" s="14" customFormat="1" ht="12">
      <c r="A241" s="14"/>
      <c r="B241" s="226"/>
      <c r="C241" s="14"/>
      <c r="D241" s="210" t="s">
        <v>283</v>
      </c>
      <c r="E241" s="227" t="s">
        <v>1</v>
      </c>
      <c r="F241" s="228" t="s">
        <v>3519</v>
      </c>
      <c r="G241" s="14"/>
      <c r="H241" s="229">
        <v>1.005</v>
      </c>
      <c r="I241" s="230"/>
      <c r="J241" s="14"/>
      <c r="K241" s="14"/>
      <c r="L241" s="226"/>
      <c r="M241" s="231"/>
      <c r="N241" s="232"/>
      <c r="O241" s="232"/>
      <c r="P241" s="232"/>
      <c r="Q241" s="232"/>
      <c r="R241" s="232"/>
      <c r="S241" s="232"/>
      <c r="T241" s="23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27" t="s">
        <v>283</v>
      </c>
      <c r="AU241" s="227" t="s">
        <v>90</v>
      </c>
      <c r="AV241" s="14" t="s">
        <v>90</v>
      </c>
      <c r="AW241" s="14" t="s">
        <v>36</v>
      </c>
      <c r="AX241" s="14" t="s">
        <v>81</v>
      </c>
      <c r="AY241" s="227" t="s">
        <v>166</v>
      </c>
    </row>
    <row r="242" spans="1:51" s="15" customFormat="1" ht="12">
      <c r="A242" s="15"/>
      <c r="B242" s="234"/>
      <c r="C242" s="15"/>
      <c r="D242" s="210" t="s">
        <v>283</v>
      </c>
      <c r="E242" s="235" t="s">
        <v>1</v>
      </c>
      <c r="F242" s="236" t="s">
        <v>286</v>
      </c>
      <c r="G242" s="15"/>
      <c r="H242" s="237">
        <v>1.005</v>
      </c>
      <c r="I242" s="238"/>
      <c r="J242" s="15"/>
      <c r="K242" s="15"/>
      <c r="L242" s="234"/>
      <c r="M242" s="239"/>
      <c r="N242" s="240"/>
      <c r="O242" s="240"/>
      <c r="P242" s="240"/>
      <c r="Q242" s="240"/>
      <c r="R242" s="240"/>
      <c r="S242" s="240"/>
      <c r="T242" s="241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35" t="s">
        <v>283</v>
      </c>
      <c r="AU242" s="235" t="s">
        <v>90</v>
      </c>
      <c r="AV242" s="15" t="s">
        <v>165</v>
      </c>
      <c r="AW242" s="15" t="s">
        <v>36</v>
      </c>
      <c r="AX242" s="15" t="s">
        <v>88</v>
      </c>
      <c r="AY242" s="235" t="s">
        <v>166</v>
      </c>
    </row>
    <row r="243" spans="1:65" s="2" customFormat="1" ht="21.75" customHeight="1">
      <c r="A243" s="38"/>
      <c r="B243" s="196"/>
      <c r="C243" s="197" t="s">
        <v>7</v>
      </c>
      <c r="D243" s="197" t="s">
        <v>169</v>
      </c>
      <c r="E243" s="198" t="s">
        <v>3520</v>
      </c>
      <c r="F243" s="199" t="s">
        <v>3521</v>
      </c>
      <c r="G243" s="200" t="s">
        <v>289</v>
      </c>
      <c r="H243" s="201">
        <v>10.995</v>
      </c>
      <c r="I243" s="202"/>
      <c r="J243" s="203">
        <f>ROUND(I243*H243,2)</f>
        <v>0</v>
      </c>
      <c r="K243" s="199" t="s">
        <v>280</v>
      </c>
      <c r="L243" s="39"/>
      <c r="M243" s="204" t="s">
        <v>1</v>
      </c>
      <c r="N243" s="205" t="s">
        <v>46</v>
      </c>
      <c r="O243" s="77"/>
      <c r="P243" s="206">
        <f>O243*H243</f>
        <v>0</v>
      </c>
      <c r="Q243" s="206">
        <v>0</v>
      </c>
      <c r="R243" s="206">
        <f>Q243*H243</f>
        <v>0</v>
      </c>
      <c r="S243" s="206">
        <v>0</v>
      </c>
      <c r="T243" s="207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08" t="s">
        <v>165</v>
      </c>
      <c r="AT243" s="208" t="s">
        <v>169</v>
      </c>
      <c r="AU243" s="208" t="s">
        <v>90</v>
      </c>
      <c r="AY243" s="19" t="s">
        <v>166</v>
      </c>
      <c r="BE243" s="209">
        <f>IF(N243="základní",J243,0)</f>
        <v>0</v>
      </c>
      <c r="BF243" s="209">
        <f>IF(N243="snížená",J243,0)</f>
        <v>0</v>
      </c>
      <c r="BG243" s="209">
        <f>IF(N243="zákl. přenesená",J243,0)</f>
        <v>0</v>
      </c>
      <c r="BH243" s="209">
        <f>IF(N243="sníž. přenesená",J243,0)</f>
        <v>0</v>
      </c>
      <c r="BI243" s="209">
        <f>IF(N243="nulová",J243,0)</f>
        <v>0</v>
      </c>
      <c r="BJ243" s="19" t="s">
        <v>88</v>
      </c>
      <c r="BK243" s="209">
        <f>ROUND(I243*H243,2)</f>
        <v>0</v>
      </c>
      <c r="BL243" s="19" t="s">
        <v>165</v>
      </c>
      <c r="BM243" s="208" t="s">
        <v>3522</v>
      </c>
    </row>
    <row r="244" spans="1:47" s="2" customFormat="1" ht="12">
      <c r="A244" s="38"/>
      <c r="B244" s="39"/>
      <c r="C244" s="38"/>
      <c r="D244" s="210" t="s">
        <v>174</v>
      </c>
      <c r="E244" s="38"/>
      <c r="F244" s="211" t="s">
        <v>3523</v>
      </c>
      <c r="G244" s="38"/>
      <c r="H244" s="38"/>
      <c r="I244" s="132"/>
      <c r="J244" s="38"/>
      <c r="K244" s="38"/>
      <c r="L244" s="39"/>
      <c r="M244" s="212"/>
      <c r="N244" s="213"/>
      <c r="O244" s="77"/>
      <c r="P244" s="77"/>
      <c r="Q244" s="77"/>
      <c r="R244" s="77"/>
      <c r="S244" s="77"/>
      <c r="T244" s="7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9" t="s">
        <v>174</v>
      </c>
      <c r="AU244" s="19" t="s">
        <v>90</v>
      </c>
    </row>
    <row r="245" spans="1:65" s="2" customFormat="1" ht="16.5" customHeight="1">
      <c r="A245" s="38"/>
      <c r="B245" s="196"/>
      <c r="C245" s="197" t="s">
        <v>452</v>
      </c>
      <c r="D245" s="197" t="s">
        <v>169</v>
      </c>
      <c r="E245" s="198" t="s">
        <v>3524</v>
      </c>
      <c r="F245" s="199" t="s">
        <v>3525</v>
      </c>
      <c r="G245" s="200" t="s">
        <v>3526</v>
      </c>
      <c r="H245" s="201">
        <v>1</v>
      </c>
      <c r="I245" s="202"/>
      <c r="J245" s="203">
        <f>ROUND(I245*H245,2)</f>
        <v>0</v>
      </c>
      <c r="K245" s="199" t="s">
        <v>280</v>
      </c>
      <c r="L245" s="39"/>
      <c r="M245" s="204" t="s">
        <v>1</v>
      </c>
      <c r="N245" s="205" t="s">
        <v>46</v>
      </c>
      <c r="O245" s="77"/>
      <c r="P245" s="206">
        <f>O245*H245</f>
        <v>0</v>
      </c>
      <c r="Q245" s="206">
        <v>0</v>
      </c>
      <c r="R245" s="206">
        <f>Q245*H245</f>
        <v>0</v>
      </c>
      <c r="S245" s="206">
        <v>0</v>
      </c>
      <c r="T245" s="207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08" t="s">
        <v>3527</v>
      </c>
      <c r="AT245" s="208" t="s">
        <v>169</v>
      </c>
      <c r="AU245" s="208" t="s">
        <v>90</v>
      </c>
      <c r="AY245" s="19" t="s">
        <v>166</v>
      </c>
      <c r="BE245" s="209">
        <f>IF(N245="základní",J245,0)</f>
        <v>0</v>
      </c>
      <c r="BF245" s="209">
        <f>IF(N245="snížená",J245,0)</f>
        <v>0</v>
      </c>
      <c r="BG245" s="209">
        <f>IF(N245="zákl. přenesená",J245,0)</f>
        <v>0</v>
      </c>
      <c r="BH245" s="209">
        <f>IF(N245="sníž. přenesená",J245,0)</f>
        <v>0</v>
      </c>
      <c r="BI245" s="209">
        <f>IF(N245="nulová",J245,0)</f>
        <v>0</v>
      </c>
      <c r="BJ245" s="19" t="s">
        <v>88</v>
      </c>
      <c r="BK245" s="209">
        <f>ROUND(I245*H245,2)</f>
        <v>0</v>
      </c>
      <c r="BL245" s="19" t="s">
        <v>3527</v>
      </c>
      <c r="BM245" s="208" t="s">
        <v>3528</v>
      </c>
    </row>
    <row r="246" spans="1:47" s="2" customFormat="1" ht="12">
      <c r="A246" s="38"/>
      <c r="B246" s="39"/>
      <c r="C246" s="38"/>
      <c r="D246" s="210" t="s">
        <v>174</v>
      </c>
      <c r="E246" s="38"/>
      <c r="F246" s="211" t="s">
        <v>3529</v>
      </c>
      <c r="G246" s="38"/>
      <c r="H246" s="38"/>
      <c r="I246" s="132"/>
      <c r="J246" s="38"/>
      <c r="K246" s="38"/>
      <c r="L246" s="39"/>
      <c r="M246" s="212"/>
      <c r="N246" s="213"/>
      <c r="O246" s="77"/>
      <c r="P246" s="77"/>
      <c r="Q246" s="77"/>
      <c r="R246" s="77"/>
      <c r="S246" s="77"/>
      <c r="T246" s="7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9" t="s">
        <v>174</v>
      </c>
      <c r="AU246" s="19" t="s">
        <v>90</v>
      </c>
    </row>
    <row r="247" spans="1:65" s="2" customFormat="1" ht="21.75" customHeight="1">
      <c r="A247" s="38"/>
      <c r="B247" s="196"/>
      <c r="C247" s="197" t="s">
        <v>459</v>
      </c>
      <c r="D247" s="197" t="s">
        <v>169</v>
      </c>
      <c r="E247" s="198" t="s">
        <v>3530</v>
      </c>
      <c r="F247" s="199" t="s">
        <v>3531</v>
      </c>
      <c r="G247" s="200" t="s">
        <v>289</v>
      </c>
      <c r="H247" s="201">
        <v>14.494</v>
      </c>
      <c r="I247" s="202"/>
      <c r="J247" s="203">
        <f>ROUND(I247*H247,2)</f>
        <v>0</v>
      </c>
      <c r="K247" s="199" t="s">
        <v>280</v>
      </c>
      <c r="L247" s="39"/>
      <c r="M247" s="204" t="s">
        <v>1</v>
      </c>
      <c r="N247" s="205" t="s">
        <v>46</v>
      </c>
      <c r="O247" s="77"/>
      <c r="P247" s="206">
        <f>O247*H247</f>
        <v>0</v>
      </c>
      <c r="Q247" s="206">
        <v>0</v>
      </c>
      <c r="R247" s="206">
        <f>Q247*H247</f>
        <v>0</v>
      </c>
      <c r="S247" s="206">
        <v>0</v>
      </c>
      <c r="T247" s="207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08" t="s">
        <v>165</v>
      </c>
      <c r="AT247" s="208" t="s">
        <v>169</v>
      </c>
      <c r="AU247" s="208" t="s">
        <v>90</v>
      </c>
      <c r="AY247" s="19" t="s">
        <v>166</v>
      </c>
      <c r="BE247" s="209">
        <f>IF(N247="základní",J247,0)</f>
        <v>0</v>
      </c>
      <c r="BF247" s="209">
        <f>IF(N247="snížená",J247,0)</f>
        <v>0</v>
      </c>
      <c r="BG247" s="209">
        <f>IF(N247="zákl. přenesená",J247,0)</f>
        <v>0</v>
      </c>
      <c r="BH247" s="209">
        <f>IF(N247="sníž. přenesená",J247,0)</f>
        <v>0</v>
      </c>
      <c r="BI247" s="209">
        <f>IF(N247="nulová",J247,0)</f>
        <v>0</v>
      </c>
      <c r="BJ247" s="19" t="s">
        <v>88</v>
      </c>
      <c r="BK247" s="209">
        <f>ROUND(I247*H247,2)</f>
        <v>0</v>
      </c>
      <c r="BL247" s="19" t="s">
        <v>165</v>
      </c>
      <c r="BM247" s="208" t="s">
        <v>3532</v>
      </c>
    </row>
    <row r="248" spans="1:47" s="2" customFormat="1" ht="12">
      <c r="A248" s="38"/>
      <c r="B248" s="39"/>
      <c r="C248" s="38"/>
      <c r="D248" s="210" t="s">
        <v>174</v>
      </c>
      <c r="E248" s="38"/>
      <c r="F248" s="211" t="s">
        <v>858</v>
      </c>
      <c r="G248" s="38"/>
      <c r="H248" s="38"/>
      <c r="I248" s="132"/>
      <c r="J248" s="38"/>
      <c r="K248" s="38"/>
      <c r="L248" s="39"/>
      <c r="M248" s="212"/>
      <c r="N248" s="213"/>
      <c r="O248" s="77"/>
      <c r="P248" s="77"/>
      <c r="Q248" s="77"/>
      <c r="R248" s="77"/>
      <c r="S248" s="77"/>
      <c r="T248" s="7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9" t="s">
        <v>174</v>
      </c>
      <c r="AU248" s="19" t="s">
        <v>90</v>
      </c>
    </row>
    <row r="249" spans="1:65" s="2" customFormat="1" ht="21.75" customHeight="1">
      <c r="A249" s="38"/>
      <c r="B249" s="196"/>
      <c r="C249" s="197" t="s">
        <v>469</v>
      </c>
      <c r="D249" s="197" t="s">
        <v>169</v>
      </c>
      <c r="E249" s="198" t="s">
        <v>676</v>
      </c>
      <c r="F249" s="199" t="s">
        <v>3533</v>
      </c>
      <c r="G249" s="200" t="s">
        <v>289</v>
      </c>
      <c r="H249" s="201">
        <v>0.574</v>
      </c>
      <c r="I249" s="202"/>
      <c r="J249" s="203">
        <f>ROUND(I249*H249,2)</f>
        <v>0</v>
      </c>
      <c r="K249" s="199" t="s">
        <v>280</v>
      </c>
      <c r="L249" s="39"/>
      <c r="M249" s="204" t="s">
        <v>1</v>
      </c>
      <c r="N249" s="205" t="s">
        <v>46</v>
      </c>
      <c r="O249" s="77"/>
      <c r="P249" s="206">
        <f>O249*H249</f>
        <v>0</v>
      </c>
      <c r="Q249" s="206">
        <v>0</v>
      </c>
      <c r="R249" s="206">
        <f>Q249*H249</f>
        <v>0</v>
      </c>
      <c r="S249" s="206">
        <v>0</v>
      </c>
      <c r="T249" s="207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08" t="s">
        <v>165</v>
      </c>
      <c r="AT249" s="208" t="s">
        <v>169</v>
      </c>
      <c r="AU249" s="208" t="s">
        <v>90</v>
      </c>
      <c r="AY249" s="19" t="s">
        <v>166</v>
      </c>
      <c r="BE249" s="209">
        <f>IF(N249="základní",J249,0)</f>
        <v>0</v>
      </c>
      <c r="BF249" s="209">
        <f>IF(N249="snížená",J249,0)</f>
        <v>0</v>
      </c>
      <c r="BG249" s="209">
        <f>IF(N249="zákl. přenesená",J249,0)</f>
        <v>0</v>
      </c>
      <c r="BH249" s="209">
        <f>IF(N249="sníž. přenesená",J249,0)</f>
        <v>0</v>
      </c>
      <c r="BI249" s="209">
        <f>IF(N249="nulová",J249,0)</f>
        <v>0</v>
      </c>
      <c r="BJ249" s="19" t="s">
        <v>88</v>
      </c>
      <c r="BK249" s="209">
        <f>ROUND(I249*H249,2)</f>
        <v>0</v>
      </c>
      <c r="BL249" s="19" t="s">
        <v>165</v>
      </c>
      <c r="BM249" s="208" t="s">
        <v>3534</v>
      </c>
    </row>
    <row r="250" spans="1:47" s="2" customFormat="1" ht="12">
      <c r="A250" s="38"/>
      <c r="B250" s="39"/>
      <c r="C250" s="38"/>
      <c r="D250" s="210" t="s">
        <v>174</v>
      </c>
      <c r="E250" s="38"/>
      <c r="F250" s="211" t="s">
        <v>679</v>
      </c>
      <c r="G250" s="38"/>
      <c r="H250" s="38"/>
      <c r="I250" s="132"/>
      <c r="J250" s="38"/>
      <c r="K250" s="38"/>
      <c r="L250" s="39"/>
      <c r="M250" s="212"/>
      <c r="N250" s="213"/>
      <c r="O250" s="77"/>
      <c r="P250" s="77"/>
      <c r="Q250" s="77"/>
      <c r="R250" s="77"/>
      <c r="S250" s="77"/>
      <c r="T250" s="7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9" t="s">
        <v>174</v>
      </c>
      <c r="AU250" s="19" t="s">
        <v>90</v>
      </c>
    </row>
    <row r="251" spans="1:51" s="14" customFormat="1" ht="12">
      <c r="A251" s="14"/>
      <c r="B251" s="226"/>
      <c r="C251" s="14"/>
      <c r="D251" s="210" t="s">
        <v>283</v>
      </c>
      <c r="E251" s="227" t="s">
        <v>1</v>
      </c>
      <c r="F251" s="228" t="s">
        <v>3535</v>
      </c>
      <c r="G251" s="14"/>
      <c r="H251" s="229">
        <v>0.264</v>
      </c>
      <c r="I251" s="230"/>
      <c r="J251" s="14"/>
      <c r="K251" s="14"/>
      <c r="L251" s="226"/>
      <c r="M251" s="231"/>
      <c r="N251" s="232"/>
      <c r="O251" s="232"/>
      <c r="P251" s="232"/>
      <c r="Q251" s="232"/>
      <c r="R251" s="232"/>
      <c r="S251" s="232"/>
      <c r="T251" s="23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27" t="s">
        <v>283</v>
      </c>
      <c r="AU251" s="227" t="s">
        <v>90</v>
      </c>
      <c r="AV251" s="14" t="s">
        <v>90</v>
      </c>
      <c r="AW251" s="14" t="s">
        <v>36</v>
      </c>
      <c r="AX251" s="14" t="s">
        <v>81</v>
      </c>
      <c r="AY251" s="227" t="s">
        <v>166</v>
      </c>
    </row>
    <row r="252" spans="1:51" s="14" customFormat="1" ht="12">
      <c r="A252" s="14"/>
      <c r="B252" s="226"/>
      <c r="C252" s="14"/>
      <c r="D252" s="210" t="s">
        <v>283</v>
      </c>
      <c r="E252" s="227" t="s">
        <v>1</v>
      </c>
      <c r="F252" s="228" t="s">
        <v>3536</v>
      </c>
      <c r="G252" s="14"/>
      <c r="H252" s="229">
        <v>0.31</v>
      </c>
      <c r="I252" s="230"/>
      <c r="J252" s="14"/>
      <c r="K252" s="14"/>
      <c r="L252" s="226"/>
      <c r="M252" s="231"/>
      <c r="N252" s="232"/>
      <c r="O252" s="232"/>
      <c r="P252" s="232"/>
      <c r="Q252" s="232"/>
      <c r="R252" s="232"/>
      <c r="S252" s="232"/>
      <c r="T252" s="23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27" t="s">
        <v>283</v>
      </c>
      <c r="AU252" s="227" t="s">
        <v>90</v>
      </c>
      <c r="AV252" s="14" t="s">
        <v>90</v>
      </c>
      <c r="AW252" s="14" t="s">
        <v>36</v>
      </c>
      <c r="AX252" s="14" t="s">
        <v>81</v>
      </c>
      <c r="AY252" s="227" t="s">
        <v>166</v>
      </c>
    </row>
    <row r="253" spans="1:51" s="15" customFormat="1" ht="12">
      <c r="A253" s="15"/>
      <c r="B253" s="234"/>
      <c r="C253" s="15"/>
      <c r="D253" s="210" t="s">
        <v>283</v>
      </c>
      <c r="E253" s="235" t="s">
        <v>1</v>
      </c>
      <c r="F253" s="236" t="s">
        <v>286</v>
      </c>
      <c r="G253" s="15"/>
      <c r="H253" s="237">
        <v>0.5740000000000001</v>
      </c>
      <c r="I253" s="238"/>
      <c r="J253" s="15"/>
      <c r="K253" s="15"/>
      <c r="L253" s="234"/>
      <c r="M253" s="239"/>
      <c r="N253" s="240"/>
      <c r="O253" s="240"/>
      <c r="P253" s="240"/>
      <c r="Q253" s="240"/>
      <c r="R253" s="240"/>
      <c r="S253" s="240"/>
      <c r="T253" s="241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35" t="s">
        <v>283</v>
      </c>
      <c r="AU253" s="235" t="s">
        <v>90</v>
      </c>
      <c r="AV253" s="15" t="s">
        <v>165</v>
      </c>
      <c r="AW253" s="15" t="s">
        <v>36</v>
      </c>
      <c r="AX253" s="15" t="s">
        <v>88</v>
      </c>
      <c r="AY253" s="235" t="s">
        <v>166</v>
      </c>
    </row>
    <row r="254" spans="1:63" s="12" customFormat="1" ht="22.8" customHeight="1">
      <c r="A254" s="12"/>
      <c r="B254" s="183"/>
      <c r="C254" s="12"/>
      <c r="D254" s="184" t="s">
        <v>80</v>
      </c>
      <c r="E254" s="194" t="s">
        <v>696</v>
      </c>
      <c r="F254" s="194" t="s">
        <v>697</v>
      </c>
      <c r="G254" s="12"/>
      <c r="H254" s="12"/>
      <c r="I254" s="186"/>
      <c r="J254" s="195">
        <f>BK254</f>
        <v>0</v>
      </c>
      <c r="K254" s="12"/>
      <c r="L254" s="183"/>
      <c r="M254" s="188"/>
      <c r="N254" s="189"/>
      <c r="O254" s="189"/>
      <c r="P254" s="190">
        <f>SUM(P255:P256)</f>
        <v>0</v>
      </c>
      <c r="Q254" s="189"/>
      <c r="R254" s="190">
        <f>SUM(R255:R256)</f>
        <v>0</v>
      </c>
      <c r="S254" s="189"/>
      <c r="T254" s="191">
        <f>SUM(T255:T256)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184" t="s">
        <v>88</v>
      </c>
      <c r="AT254" s="192" t="s">
        <v>80</v>
      </c>
      <c r="AU254" s="192" t="s">
        <v>88</v>
      </c>
      <c r="AY254" s="184" t="s">
        <v>166</v>
      </c>
      <c r="BK254" s="193">
        <f>SUM(BK255:BK256)</f>
        <v>0</v>
      </c>
    </row>
    <row r="255" spans="1:65" s="2" customFormat="1" ht="16.5" customHeight="1">
      <c r="A255" s="38"/>
      <c r="B255" s="196"/>
      <c r="C255" s="197" t="s">
        <v>475</v>
      </c>
      <c r="D255" s="197" t="s">
        <v>169</v>
      </c>
      <c r="E255" s="198" t="s">
        <v>3537</v>
      </c>
      <c r="F255" s="199" t="s">
        <v>3538</v>
      </c>
      <c r="G255" s="200" t="s">
        <v>289</v>
      </c>
      <c r="H255" s="201">
        <v>0.266</v>
      </c>
      <c r="I255" s="202"/>
      <c r="J255" s="203">
        <f>ROUND(I255*H255,2)</f>
        <v>0</v>
      </c>
      <c r="K255" s="199" t="s">
        <v>280</v>
      </c>
      <c r="L255" s="39"/>
      <c r="M255" s="204" t="s">
        <v>1</v>
      </c>
      <c r="N255" s="205" t="s">
        <v>46</v>
      </c>
      <c r="O255" s="77"/>
      <c r="P255" s="206">
        <f>O255*H255</f>
        <v>0</v>
      </c>
      <c r="Q255" s="206">
        <v>0</v>
      </c>
      <c r="R255" s="206">
        <f>Q255*H255</f>
        <v>0</v>
      </c>
      <c r="S255" s="206">
        <v>0</v>
      </c>
      <c r="T255" s="207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08" t="s">
        <v>165</v>
      </c>
      <c r="AT255" s="208" t="s">
        <v>169</v>
      </c>
      <c r="AU255" s="208" t="s">
        <v>90</v>
      </c>
      <c r="AY255" s="19" t="s">
        <v>166</v>
      </c>
      <c r="BE255" s="209">
        <f>IF(N255="základní",J255,0)</f>
        <v>0</v>
      </c>
      <c r="BF255" s="209">
        <f>IF(N255="snížená",J255,0)</f>
        <v>0</v>
      </c>
      <c r="BG255" s="209">
        <f>IF(N255="zákl. přenesená",J255,0)</f>
        <v>0</v>
      </c>
      <c r="BH255" s="209">
        <f>IF(N255="sníž. přenesená",J255,0)</f>
        <v>0</v>
      </c>
      <c r="BI255" s="209">
        <f>IF(N255="nulová",J255,0)</f>
        <v>0</v>
      </c>
      <c r="BJ255" s="19" t="s">
        <v>88</v>
      </c>
      <c r="BK255" s="209">
        <f>ROUND(I255*H255,2)</f>
        <v>0</v>
      </c>
      <c r="BL255" s="19" t="s">
        <v>165</v>
      </c>
      <c r="BM255" s="208" t="s">
        <v>3539</v>
      </c>
    </row>
    <row r="256" spans="1:47" s="2" customFormat="1" ht="12">
      <c r="A256" s="38"/>
      <c r="B256" s="39"/>
      <c r="C256" s="38"/>
      <c r="D256" s="210" t="s">
        <v>174</v>
      </c>
      <c r="E256" s="38"/>
      <c r="F256" s="211" t="s">
        <v>3540</v>
      </c>
      <c r="G256" s="38"/>
      <c r="H256" s="38"/>
      <c r="I256" s="132"/>
      <c r="J256" s="38"/>
      <c r="K256" s="38"/>
      <c r="L256" s="39"/>
      <c r="M256" s="212"/>
      <c r="N256" s="213"/>
      <c r="O256" s="77"/>
      <c r="P256" s="77"/>
      <c r="Q256" s="77"/>
      <c r="R256" s="77"/>
      <c r="S256" s="77"/>
      <c r="T256" s="7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9" t="s">
        <v>174</v>
      </c>
      <c r="AU256" s="19" t="s">
        <v>90</v>
      </c>
    </row>
    <row r="257" spans="1:63" s="12" customFormat="1" ht="25.9" customHeight="1">
      <c r="A257" s="12"/>
      <c r="B257" s="183"/>
      <c r="C257" s="12"/>
      <c r="D257" s="184" t="s">
        <v>80</v>
      </c>
      <c r="E257" s="185" t="s">
        <v>703</v>
      </c>
      <c r="F257" s="185" t="s">
        <v>704</v>
      </c>
      <c r="G257" s="12"/>
      <c r="H257" s="12"/>
      <c r="I257" s="186"/>
      <c r="J257" s="187">
        <f>BK257</f>
        <v>0</v>
      </c>
      <c r="K257" s="12"/>
      <c r="L257" s="183"/>
      <c r="M257" s="188"/>
      <c r="N257" s="189"/>
      <c r="O257" s="189"/>
      <c r="P257" s="190">
        <f>P258+P266</f>
        <v>0</v>
      </c>
      <c r="Q257" s="189"/>
      <c r="R257" s="190">
        <f>R258+R266</f>
        <v>0</v>
      </c>
      <c r="S257" s="189"/>
      <c r="T257" s="191">
        <f>T258+T266</f>
        <v>0.014175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184" t="s">
        <v>90</v>
      </c>
      <c r="AT257" s="192" t="s">
        <v>80</v>
      </c>
      <c r="AU257" s="192" t="s">
        <v>81</v>
      </c>
      <c r="AY257" s="184" t="s">
        <v>166</v>
      </c>
      <c r="BK257" s="193">
        <f>BK258+BK266</f>
        <v>0</v>
      </c>
    </row>
    <row r="258" spans="1:63" s="12" customFormat="1" ht="22.8" customHeight="1">
      <c r="A258" s="12"/>
      <c r="B258" s="183"/>
      <c r="C258" s="12"/>
      <c r="D258" s="184" t="s">
        <v>80</v>
      </c>
      <c r="E258" s="194" t="s">
        <v>3541</v>
      </c>
      <c r="F258" s="194" t="s">
        <v>3542</v>
      </c>
      <c r="G258" s="12"/>
      <c r="H258" s="12"/>
      <c r="I258" s="186"/>
      <c r="J258" s="195">
        <f>BK258</f>
        <v>0</v>
      </c>
      <c r="K258" s="12"/>
      <c r="L258" s="183"/>
      <c r="M258" s="188"/>
      <c r="N258" s="189"/>
      <c r="O258" s="189"/>
      <c r="P258" s="190">
        <f>SUM(P259:P265)</f>
        <v>0</v>
      </c>
      <c r="Q258" s="189"/>
      <c r="R258" s="190">
        <f>SUM(R259:R265)</f>
        <v>0</v>
      </c>
      <c r="S258" s="189"/>
      <c r="T258" s="191">
        <f>SUM(T259:T265)</f>
        <v>0.004175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184" t="s">
        <v>90</v>
      </c>
      <c r="AT258" s="192" t="s">
        <v>80</v>
      </c>
      <c r="AU258" s="192" t="s">
        <v>88</v>
      </c>
      <c r="AY258" s="184" t="s">
        <v>166</v>
      </c>
      <c r="BK258" s="193">
        <f>SUM(BK259:BK265)</f>
        <v>0</v>
      </c>
    </row>
    <row r="259" spans="1:65" s="2" customFormat="1" ht="16.5" customHeight="1">
      <c r="A259" s="38"/>
      <c r="B259" s="196"/>
      <c r="C259" s="197" t="s">
        <v>481</v>
      </c>
      <c r="D259" s="197" t="s">
        <v>169</v>
      </c>
      <c r="E259" s="198" t="s">
        <v>3543</v>
      </c>
      <c r="F259" s="199" t="s">
        <v>3544</v>
      </c>
      <c r="G259" s="200" t="s">
        <v>425</v>
      </c>
      <c r="H259" s="201">
        <v>2.5</v>
      </c>
      <c r="I259" s="202"/>
      <c r="J259" s="203">
        <f>ROUND(I259*H259,2)</f>
        <v>0</v>
      </c>
      <c r="K259" s="199" t="s">
        <v>280</v>
      </c>
      <c r="L259" s="39"/>
      <c r="M259" s="204" t="s">
        <v>1</v>
      </c>
      <c r="N259" s="205" t="s">
        <v>46</v>
      </c>
      <c r="O259" s="77"/>
      <c r="P259" s="206">
        <f>O259*H259</f>
        <v>0</v>
      </c>
      <c r="Q259" s="206">
        <v>0</v>
      </c>
      <c r="R259" s="206">
        <f>Q259*H259</f>
        <v>0</v>
      </c>
      <c r="S259" s="206">
        <v>0.00167</v>
      </c>
      <c r="T259" s="207">
        <f>S259*H259</f>
        <v>0.004175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08" t="s">
        <v>243</v>
      </c>
      <c r="AT259" s="208" t="s">
        <v>169</v>
      </c>
      <c r="AU259" s="208" t="s">
        <v>90</v>
      </c>
      <c r="AY259" s="19" t="s">
        <v>166</v>
      </c>
      <c r="BE259" s="209">
        <f>IF(N259="základní",J259,0)</f>
        <v>0</v>
      </c>
      <c r="BF259" s="209">
        <f>IF(N259="snížená",J259,0)</f>
        <v>0</v>
      </c>
      <c r="BG259" s="209">
        <f>IF(N259="zákl. přenesená",J259,0)</f>
        <v>0</v>
      </c>
      <c r="BH259" s="209">
        <f>IF(N259="sníž. přenesená",J259,0)</f>
        <v>0</v>
      </c>
      <c r="BI259" s="209">
        <f>IF(N259="nulová",J259,0)</f>
        <v>0</v>
      </c>
      <c r="BJ259" s="19" t="s">
        <v>88</v>
      </c>
      <c r="BK259" s="209">
        <f>ROUND(I259*H259,2)</f>
        <v>0</v>
      </c>
      <c r="BL259" s="19" t="s">
        <v>243</v>
      </c>
      <c r="BM259" s="208" t="s">
        <v>3545</v>
      </c>
    </row>
    <row r="260" spans="1:47" s="2" customFormat="1" ht="12">
      <c r="A260" s="38"/>
      <c r="B260" s="39"/>
      <c r="C260" s="38"/>
      <c r="D260" s="210" t="s">
        <v>174</v>
      </c>
      <c r="E260" s="38"/>
      <c r="F260" s="211" t="s">
        <v>3546</v>
      </c>
      <c r="G260" s="38"/>
      <c r="H260" s="38"/>
      <c r="I260" s="132"/>
      <c r="J260" s="38"/>
      <c r="K260" s="38"/>
      <c r="L260" s="39"/>
      <c r="M260" s="212"/>
      <c r="N260" s="213"/>
      <c r="O260" s="77"/>
      <c r="P260" s="77"/>
      <c r="Q260" s="77"/>
      <c r="R260" s="77"/>
      <c r="S260" s="77"/>
      <c r="T260" s="7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9" t="s">
        <v>174</v>
      </c>
      <c r="AU260" s="19" t="s">
        <v>90</v>
      </c>
    </row>
    <row r="261" spans="1:51" s="13" customFormat="1" ht="12">
      <c r="A261" s="13"/>
      <c r="B261" s="219"/>
      <c r="C261" s="13"/>
      <c r="D261" s="210" t="s">
        <v>283</v>
      </c>
      <c r="E261" s="220" t="s">
        <v>1</v>
      </c>
      <c r="F261" s="221" t="s">
        <v>3467</v>
      </c>
      <c r="G261" s="13"/>
      <c r="H261" s="220" t="s">
        <v>1</v>
      </c>
      <c r="I261" s="222"/>
      <c r="J261" s="13"/>
      <c r="K261" s="13"/>
      <c r="L261" s="219"/>
      <c r="M261" s="223"/>
      <c r="N261" s="224"/>
      <c r="O261" s="224"/>
      <c r="P261" s="224"/>
      <c r="Q261" s="224"/>
      <c r="R261" s="224"/>
      <c r="S261" s="224"/>
      <c r="T261" s="22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20" t="s">
        <v>283</v>
      </c>
      <c r="AU261" s="220" t="s">
        <v>90</v>
      </c>
      <c r="AV261" s="13" t="s">
        <v>88</v>
      </c>
      <c r="AW261" s="13" t="s">
        <v>36</v>
      </c>
      <c r="AX261" s="13" t="s">
        <v>81</v>
      </c>
      <c r="AY261" s="220" t="s">
        <v>166</v>
      </c>
    </row>
    <row r="262" spans="1:51" s="14" customFormat="1" ht="12">
      <c r="A262" s="14"/>
      <c r="B262" s="226"/>
      <c r="C262" s="14"/>
      <c r="D262" s="210" t="s">
        <v>283</v>
      </c>
      <c r="E262" s="227" t="s">
        <v>1</v>
      </c>
      <c r="F262" s="228" t="s">
        <v>3547</v>
      </c>
      <c r="G262" s="14"/>
      <c r="H262" s="229">
        <v>1.25</v>
      </c>
      <c r="I262" s="230"/>
      <c r="J262" s="14"/>
      <c r="K262" s="14"/>
      <c r="L262" s="226"/>
      <c r="M262" s="231"/>
      <c r="N262" s="232"/>
      <c r="O262" s="232"/>
      <c r="P262" s="232"/>
      <c r="Q262" s="232"/>
      <c r="R262" s="232"/>
      <c r="S262" s="232"/>
      <c r="T262" s="23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27" t="s">
        <v>283</v>
      </c>
      <c r="AU262" s="227" t="s">
        <v>90</v>
      </c>
      <c r="AV262" s="14" t="s">
        <v>90</v>
      </c>
      <c r="AW262" s="14" t="s">
        <v>36</v>
      </c>
      <c r="AX262" s="14" t="s">
        <v>81</v>
      </c>
      <c r="AY262" s="227" t="s">
        <v>166</v>
      </c>
    </row>
    <row r="263" spans="1:51" s="13" customFormat="1" ht="12">
      <c r="A263" s="13"/>
      <c r="B263" s="219"/>
      <c r="C263" s="13"/>
      <c r="D263" s="210" t="s">
        <v>283</v>
      </c>
      <c r="E263" s="220" t="s">
        <v>1</v>
      </c>
      <c r="F263" s="221" t="s">
        <v>3452</v>
      </c>
      <c r="G263" s="13"/>
      <c r="H263" s="220" t="s">
        <v>1</v>
      </c>
      <c r="I263" s="222"/>
      <c r="J263" s="13"/>
      <c r="K263" s="13"/>
      <c r="L263" s="219"/>
      <c r="M263" s="223"/>
      <c r="N263" s="224"/>
      <c r="O263" s="224"/>
      <c r="P263" s="224"/>
      <c r="Q263" s="224"/>
      <c r="R263" s="224"/>
      <c r="S263" s="224"/>
      <c r="T263" s="22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20" t="s">
        <v>283</v>
      </c>
      <c r="AU263" s="220" t="s">
        <v>90</v>
      </c>
      <c r="AV263" s="13" t="s">
        <v>88</v>
      </c>
      <c r="AW263" s="13" t="s">
        <v>36</v>
      </c>
      <c r="AX263" s="13" t="s">
        <v>81</v>
      </c>
      <c r="AY263" s="220" t="s">
        <v>166</v>
      </c>
    </row>
    <row r="264" spans="1:51" s="14" customFormat="1" ht="12">
      <c r="A264" s="14"/>
      <c r="B264" s="226"/>
      <c r="C264" s="14"/>
      <c r="D264" s="210" t="s">
        <v>283</v>
      </c>
      <c r="E264" s="227" t="s">
        <v>1</v>
      </c>
      <c r="F264" s="228" t="s">
        <v>3547</v>
      </c>
      <c r="G264" s="14"/>
      <c r="H264" s="229">
        <v>1.25</v>
      </c>
      <c r="I264" s="230"/>
      <c r="J264" s="14"/>
      <c r="K264" s="14"/>
      <c r="L264" s="226"/>
      <c r="M264" s="231"/>
      <c r="N264" s="232"/>
      <c r="O264" s="232"/>
      <c r="P264" s="232"/>
      <c r="Q264" s="232"/>
      <c r="R264" s="232"/>
      <c r="S264" s="232"/>
      <c r="T264" s="233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27" t="s">
        <v>283</v>
      </c>
      <c r="AU264" s="227" t="s">
        <v>90</v>
      </c>
      <c r="AV264" s="14" t="s">
        <v>90</v>
      </c>
      <c r="AW264" s="14" t="s">
        <v>36</v>
      </c>
      <c r="AX264" s="14" t="s">
        <v>81</v>
      </c>
      <c r="AY264" s="227" t="s">
        <v>166</v>
      </c>
    </row>
    <row r="265" spans="1:51" s="15" customFormat="1" ht="12">
      <c r="A265" s="15"/>
      <c r="B265" s="234"/>
      <c r="C265" s="15"/>
      <c r="D265" s="210" t="s">
        <v>283</v>
      </c>
      <c r="E265" s="235" t="s">
        <v>1</v>
      </c>
      <c r="F265" s="236" t="s">
        <v>286</v>
      </c>
      <c r="G265" s="15"/>
      <c r="H265" s="237">
        <v>2.5</v>
      </c>
      <c r="I265" s="238"/>
      <c r="J265" s="15"/>
      <c r="K265" s="15"/>
      <c r="L265" s="234"/>
      <c r="M265" s="239"/>
      <c r="N265" s="240"/>
      <c r="O265" s="240"/>
      <c r="P265" s="240"/>
      <c r="Q265" s="240"/>
      <c r="R265" s="240"/>
      <c r="S265" s="240"/>
      <c r="T265" s="241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35" t="s">
        <v>283</v>
      </c>
      <c r="AU265" s="235" t="s">
        <v>90</v>
      </c>
      <c r="AV265" s="15" t="s">
        <v>165</v>
      </c>
      <c r="AW265" s="15" t="s">
        <v>36</v>
      </c>
      <c r="AX265" s="15" t="s">
        <v>88</v>
      </c>
      <c r="AY265" s="235" t="s">
        <v>166</v>
      </c>
    </row>
    <row r="266" spans="1:63" s="12" customFormat="1" ht="22.8" customHeight="1">
      <c r="A266" s="12"/>
      <c r="B266" s="183"/>
      <c r="C266" s="12"/>
      <c r="D266" s="184" t="s">
        <v>80</v>
      </c>
      <c r="E266" s="194" t="s">
        <v>745</v>
      </c>
      <c r="F266" s="194" t="s">
        <v>746</v>
      </c>
      <c r="G266" s="12"/>
      <c r="H266" s="12"/>
      <c r="I266" s="186"/>
      <c r="J266" s="195">
        <f>BK266</f>
        <v>0</v>
      </c>
      <c r="K266" s="12"/>
      <c r="L266" s="183"/>
      <c r="M266" s="188"/>
      <c r="N266" s="189"/>
      <c r="O266" s="189"/>
      <c r="P266" s="190">
        <f>SUM(P267:P273)</f>
        <v>0</v>
      </c>
      <c r="Q266" s="189"/>
      <c r="R266" s="190">
        <f>SUM(R267:R273)</f>
        <v>0</v>
      </c>
      <c r="S266" s="189"/>
      <c r="T266" s="191">
        <f>SUM(T267:T273)</f>
        <v>0.01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184" t="s">
        <v>90</v>
      </c>
      <c r="AT266" s="192" t="s">
        <v>80</v>
      </c>
      <c r="AU266" s="192" t="s">
        <v>88</v>
      </c>
      <c r="AY266" s="184" t="s">
        <v>166</v>
      </c>
      <c r="BK266" s="193">
        <f>SUM(BK267:BK273)</f>
        <v>0</v>
      </c>
    </row>
    <row r="267" spans="1:65" s="2" customFormat="1" ht="21.75" customHeight="1">
      <c r="A267" s="38"/>
      <c r="B267" s="196"/>
      <c r="C267" s="197" t="s">
        <v>487</v>
      </c>
      <c r="D267" s="197" t="s">
        <v>169</v>
      </c>
      <c r="E267" s="198" t="s">
        <v>3548</v>
      </c>
      <c r="F267" s="199" t="s">
        <v>3549</v>
      </c>
      <c r="G267" s="200" t="s">
        <v>346</v>
      </c>
      <c r="H267" s="201">
        <v>2</v>
      </c>
      <c r="I267" s="202"/>
      <c r="J267" s="203">
        <f>ROUND(I267*H267,2)</f>
        <v>0</v>
      </c>
      <c r="K267" s="199" t="s">
        <v>280</v>
      </c>
      <c r="L267" s="39"/>
      <c r="M267" s="204" t="s">
        <v>1</v>
      </c>
      <c r="N267" s="205" t="s">
        <v>46</v>
      </c>
      <c r="O267" s="77"/>
      <c r="P267" s="206">
        <f>O267*H267</f>
        <v>0</v>
      </c>
      <c r="Q267" s="206">
        <v>0</v>
      </c>
      <c r="R267" s="206">
        <f>Q267*H267</f>
        <v>0</v>
      </c>
      <c r="S267" s="206">
        <v>0.005</v>
      </c>
      <c r="T267" s="207">
        <f>S267*H267</f>
        <v>0.01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08" t="s">
        <v>243</v>
      </c>
      <c r="AT267" s="208" t="s">
        <v>169</v>
      </c>
      <c r="AU267" s="208" t="s">
        <v>90</v>
      </c>
      <c r="AY267" s="19" t="s">
        <v>166</v>
      </c>
      <c r="BE267" s="209">
        <f>IF(N267="základní",J267,0)</f>
        <v>0</v>
      </c>
      <c r="BF267" s="209">
        <f>IF(N267="snížená",J267,0)</f>
        <v>0</v>
      </c>
      <c r="BG267" s="209">
        <f>IF(N267="zákl. přenesená",J267,0)</f>
        <v>0</v>
      </c>
      <c r="BH267" s="209">
        <f>IF(N267="sníž. přenesená",J267,0)</f>
        <v>0</v>
      </c>
      <c r="BI267" s="209">
        <f>IF(N267="nulová",J267,0)</f>
        <v>0</v>
      </c>
      <c r="BJ267" s="19" t="s">
        <v>88</v>
      </c>
      <c r="BK267" s="209">
        <f>ROUND(I267*H267,2)</f>
        <v>0</v>
      </c>
      <c r="BL267" s="19" t="s">
        <v>243</v>
      </c>
      <c r="BM267" s="208" t="s">
        <v>3550</v>
      </c>
    </row>
    <row r="268" spans="1:47" s="2" customFormat="1" ht="12">
      <c r="A268" s="38"/>
      <c r="B268" s="39"/>
      <c r="C268" s="38"/>
      <c r="D268" s="210" t="s">
        <v>174</v>
      </c>
      <c r="E268" s="38"/>
      <c r="F268" s="211" t="s">
        <v>3551</v>
      </c>
      <c r="G268" s="38"/>
      <c r="H268" s="38"/>
      <c r="I268" s="132"/>
      <c r="J268" s="38"/>
      <c r="K268" s="38"/>
      <c r="L268" s="39"/>
      <c r="M268" s="212"/>
      <c r="N268" s="213"/>
      <c r="O268" s="77"/>
      <c r="P268" s="77"/>
      <c r="Q268" s="77"/>
      <c r="R268" s="77"/>
      <c r="S268" s="77"/>
      <c r="T268" s="7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9" t="s">
        <v>174</v>
      </c>
      <c r="AU268" s="19" t="s">
        <v>90</v>
      </c>
    </row>
    <row r="269" spans="1:51" s="13" customFormat="1" ht="12">
      <c r="A269" s="13"/>
      <c r="B269" s="219"/>
      <c r="C269" s="13"/>
      <c r="D269" s="210" t="s">
        <v>283</v>
      </c>
      <c r="E269" s="220" t="s">
        <v>1</v>
      </c>
      <c r="F269" s="221" t="s">
        <v>3467</v>
      </c>
      <c r="G269" s="13"/>
      <c r="H269" s="220" t="s">
        <v>1</v>
      </c>
      <c r="I269" s="222"/>
      <c r="J269" s="13"/>
      <c r="K269" s="13"/>
      <c r="L269" s="219"/>
      <c r="M269" s="223"/>
      <c r="N269" s="224"/>
      <c r="O269" s="224"/>
      <c r="P269" s="224"/>
      <c r="Q269" s="224"/>
      <c r="R269" s="224"/>
      <c r="S269" s="224"/>
      <c r="T269" s="22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20" t="s">
        <v>283</v>
      </c>
      <c r="AU269" s="220" t="s">
        <v>90</v>
      </c>
      <c r="AV269" s="13" t="s">
        <v>88</v>
      </c>
      <c r="AW269" s="13" t="s">
        <v>36</v>
      </c>
      <c r="AX269" s="13" t="s">
        <v>81</v>
      </c>
      <c r="AY269" s="220" t="s">
        <v>166</v>
      </c>
    </row>
    <row r="270" spans="1:51" s="14" customFormat="1" ht="12">
      <c r="A270" s="14"/>
      <c r="B270" s="226"/>
      <c r="C270" s="14"/>
      <c r="D270" s="210" t="s">
        <v>283</v>
      </c>
      <c r="E270" s="227" t="s">
        <v>1</v>
      </c>
      <c r="F270" s="228" t="s">
        <v>88</v>
      </c>
      <c r="G270" s="14"/>
      <c r="H270" s="229">
        <v>1</v>
      </c>
      <c r="I270" s="230"/>
      <c r="J270" s="14"/>
      <c r="K270" s="14"/>
      <c r="L270" s="226"/>
      <c r="M270" s="231"/>
      <c r="N270" s="232"/>
      <c r="O270" s="232"/>
      <c r="P270" s="232"/>
      <c r="Q270" s="232"/>
      <c r="R270" s="232"/>
      <c r="S270" s="232"/>
      <c r="T270" s="23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27" t="s">
        <v>283</v>
      </c>
      <c r="AU270" s="227" t="s">
        <v>90</v>
      </c>
      <c r="AV270" s="14" t="s">
        <v>90</v>
      </c>
      <c r="AW270" s="14" t="s">
        <v>36</v>
      </c>
      <c r="AX270" s="14" t="s">
        <v>81</v>
      </c>
      <c r="AY270" s="227" t="s">
        <v>166</v>
      </c>
    </row>
    <row r="271" spans="1:51" s="13" customFormat="1" ht="12">
      <c r="A271" s="13"/>
      <c r="B271" s="219"/>
      <c r="C271" s="13"/>
      <c r="D271" s="210" t="s">
        <v>283</v>
      </c>
      <c r="E271" s="220" t="s">
        <v>1</v>
      </c>
      <c r="F271" s="221" t="s">
        <v>3452</v>
      </c>
      <c r="G271" s="13"/>
      <c r="H271" s="220" t="s">
        <v>1</v>
      </c>
      <c r="I271" s="222"/>
      <c r="J271" s="13"/>
      <c r="K271" s="13"/>
      <c r="L271" s="219"/>
      <c r="M271" s="223"/>
      <c r="N271" s="224"/>
      <c r="O271" s="224"/>
      <c r="P271" s="224"/>
      <c r="Q271" s="224"/>
      <c r="R271" s="224"/>
      <c r="S271" s="224"/>
      <c r="T271" s="22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20" t="s">
        <v>283</v>
      </c>
      <c r="AU271" s="220" t="s">
        <v>90</v>
      </c>
      <c r="AV271" s="13" t="s">
        <v>88</v>
      </c>
      <c r="AW271" s="13" t="s">
        <v>36</v>
      </c>
      <c r="AX271" s="13" t="s">
        <v>81</v>
      </c>
      <c r="AY271" s="220" t="s">
        <v>166</v>
      </c>
    </row>
    <row r="272" spans="1:51" s="14" customFormat="1" ht="12">
      <c r="A272" s="14"/>
      <c r="B272" s="226"/>
      <c r="C272" s="14"/>
      <c r="D272" s="210" t="s">
        <v>283</v>
      </c>
      <c r="E272" s="227" t="s">
        <v>1</v>
      </c>
      <c r="F272" s="228" t="s">
        <v>88</v>
      </c>
      <c r="G272" s="14"/>
      <c r="H272" s="229">
        <v>1</v>
      </c>
      <c r="I272" s="230"/>
      <c r="J272" s="14"/>
      <c r="K272" s="14"/>
      <c r="L272" s="226"/>
      <c r="M272" s="231"/>
      <c r="N272" s="232"/>
      <c r="O272" s="232"/>
      <c r="P272" s="232"/>
      <c r="Q272" s="232"/>
      <c r="R272" s="232"/>
      <c r="S272" s="232"/>
      <c r="T272" s="233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27" t="s">
        <v>283</v>
      </c>
      <c r="AU272" s="227" t="s">
        <v>90</v>
      </c>
      <c r="AV272" s="14" t="s">
        <v>90</v>
      </c>
      <c r="AW272" s="14" t="s">
        <v>36</v>
      </c>
      <c r="AX272" s="14" t="s">
        <v>81</v>
      </c>
      <c r="AY272" s="227" t="s">
        <v>166</v>
      </c>
    </row>
    <row r="273" spans="1:51" s="15" customFormat="1" ht="12">
      <c r="A273" s="15"/>
      <c r="B273" s="234"/>
      <c r="C273" s="15"/>
      <c r="D273" s="210" t="s">
        <v>283</v>
      </c>
      <c r="E273" s="235" t="s">
        <v>1</v>
      </c>
      <c r="F273" s="236" t="s">
        <v>286</v>
      </c>
      <c r="G273" s="15"/>
      <c r="H273" s="237">
        <v>2</v>
      </c>
      <c r="I273" s="238"/>
      <c r="J273" s="15"/>
      <c r="K273" s="15"/>
      <c r="L273" s="234"/>
      <c r="M273" s="266"/>
      <c r="N273" s="267"/>
      <c r="O273" s="267"/>
      <c r="P273" s="267"/>
      <c r="Q273" s="267"/>
      <c r="R273" s="267"/>
      <c r="S273" s="267"/>
      <c r="T273" s="268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35" t="s">
        <v>283</v>
      </c>
      <c r="AU273" s="235" t="s">
        <v>90</v>
      </c>
      <c r="AV273" s="15" t="s">
        <v>165</v>
      </c>
      <c r="AW273" s="15" t="s">
        <v>36</v>
      </c>
      <c r="AX273" s="15" t="s">
        <v>88</v>
      </c>
      <c r="AY273" s="235" t="s">
        <v>166</v>
      </c>
    </row>
    <row r="274" spans="1:31" s="2" customFormat="1" ht="6.95" customHeight="1">
      <c r="A274" s="38"/>
      <c r="B274" s="60"/>
      <c r="C274" s="61"/>
      <c r="D274" s="61"/>
      <c r="E274" s="61"/>
      <c r="F274" s="61"/>
      <c r="G274" s="61"/>
      <c r="H274" s="61"/>
      <c r="I274" s="156"/>
      <c r="J274" s="61"/>
      <c r="K274" s="61"/>
      <c r="L274" s="39"/>
      <c r="M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</row>
  </sheetData>
  <autoFilter ref="C128:K27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126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129"/>
      <c r="J3" s="21"/>
      <c r="K3" s="21"/>
      <c r="L3" s="22"/>
      <c r="AT3" s="19" t="s">
        <v>90</v>
      </c>
    </row>
    <row r="4" spans="2:46" s="1" customFormat="1" ht="24.95" customHeight="1">
      <c r="B4" s="22"/>
      <c r="D4" s="23" t="s">
        <v>138</v>
      </c>
      <c r="I4" s="128"/>
      <c r="L4" s="22"/>
      <c r="M4" s="130" t="s">
        <v>10</v>
      </c>
      <c r="AT4" s="19" t="s">
        <v>3</v>
      </c>
    </row>
    <row r="5" spans="2:12" s="1" customFormat="1" ht="6.95" customHeight="1">
      <c r="B5" s="22"/>
      <c r="I5" s="128"/>
      <c r="L5" s="22"/>
    </row>
    <row r="6" spans="2:12" s="1" customFormat="1" ht="12" customHeight="1">
      <c r="B6" s="22"/>
      <c r="D6" s="32" t="s">
        <v>16</v>
      </c>
      <c r="I6" s="128"/>
      <c r="L6" s="22"/>
    </row>
    <row r="7" spans="2:12" s="1" customFormat="1" ht="16.5" customHeight="1">
      <c r="B7" s="22"/>
      <c r="E7" s="131" t="str">
        <f>'Rekapitulace stavby'!K6</f>
        <v xml:space="preserve">SPŠ a SOU Pelhřimov  - stavební úpravy auly vč. jejího zázemí</v>
      </c>
      <c r="F7" s="32"/>
      <c r="G7" s="32"/>
      <c r="H7" s="32"/>
      <c r="I7" s="128"/>
      <c r="L7" s="22"/>
    </row>
    <row r="8" spans="2:12" s="1" customFormat="1" ht="12" customHeight="1">
      <c r="B8" s="22"/>
      <c r="D8" s="32" t="s">
        <v>139</v>
      </c>
      <c r="I8" s="128"/>
      <c r="L8" s="22"/>
    </row>
    <row r="9" spans="1:31" s="2" customFormat="1" ht="16.5" customHeight="1">
      <c r="A9" s="38"/>
      <c r="B9" s="39"/>
      <c r="C9" s="38"/>
      <c r="D9" s="38"/>
      <c r="E9" s="131" t="s">
        <v>3430</v>
      </c>
      <c r="F9" s="38"/>
      <c r="G9" s="38"/>
      <c r="H9" s="38"/>
      <c r="I9" s="132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141</v>
      </c>
      <c r="E10" s="38"/>
      <c r="F10" s="38"/>
      <c r="G10" s="38"/>
      <c r="H10" s="38"/>
      <c r="I10" s="132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3552</v>
      </c>
      <c r="F11" s="38"/>
      <c r="G11" s="38"/>
      <c r="H11" s="38"/>
      <c r="I11" s="132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132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98</v>
      </c>
      <c r="G13" s="38"/>
      <c r="H13" s="38"/>
      <c r="I13" s="133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133" t="s">
        <v>22</v>
      </c>
      <c r="J14" s="69" t="str">
        <f>'Rekapitulace stavby'!AN8</f>
        <v>10. 1. 2020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132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133" t="s">
        <v>25</v>
      </c>
      <c r="J16" s="27" t="s">
        <v>26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27</v>
      </c>
      <c r="F17" s="38"/>
      <c r="G17" s="38"/>
      <c r="H17" s="38"/>
      <c r="I17" s="133" t="s">
        <v>28</v>
      </c>
      <c r="J17" s="27" t="s">
        <v>29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132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30</v>
      </c>
      <c r="E19" s="38"/>
      <c r="F19" s="38"/>
      <c r="G19" s="38"/>
      <c r="H19" s="38"/>
      <c r="I19" s="133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133" t="s">
        <v>28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132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32</v>
      </c>
      <c r="E22" s="38"/>
      <c r="F22" s="38"/>
      <c r="G22" s="38"/>
      <c r="H22" s="38"/>
      <c r="I22" s="133" t="s">
        <v>25</v>
      </c>
      <c r="J22" s="27" t="s">
        <v>33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34</v>
      </c>
      <c r="F23" s="38"/>
      <c r="G23" s="38"/>
      <c r="H23" s="38"/>
      <c r="I23" s="133" t="s">
        <v>28</v>
      </c>
      <c r="J23" s="27" t="s">
        <v>35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132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37</v>
      </c>
      <c r="E25" s="38"/>
      <c r="F25" s="38"/>
      <c r="G25" s="38"/>
      <c r="H25" s="38"/>
      <c r="I25" s="133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133" t="s">
        <v>28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132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39</v>
      </c>
      <c r="E28" s="38"/>
      <c r="F28" s="38"/>
      <c r="G28" s="38"/>
      <c r="H28" s="38"/>
      <c r="I28" s="132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286.5" customHeight="1">
      <c r="A29" s="134"/>
      <c r="B29" s="135"/>
      <c r="C29" s="134"/>
      <c r="D29" s="134"/>
      <c r="E29" s="36" t="s">
        <v>3553</v>
      </c>
      <c r="F29" s="36"/>
      <c r="G29" s="36"/>
      <c r="H29" s="36"/>
      <c r="I29" s="136"/>
      <c r="J29" s="134"/>
      <c r="K29" s="134"/>
      <c r="L29" s="137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132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138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9" t="s">
        <v>41</v>
      </c>
      <c r="E32" s="38"/>
      <c r="F32" s="38"/>
      <c r="G32" s="38"/>
      <c r="H32" s="38"/>
      <c r="I32" s="132"/>
      <c r="J32" s="96">
        <f>ROUND(J140,2)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138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43</v>
      </c>
      <c r="G34" s="38"/>
      <c r="H34" s="38"/>
      <c r="I34" s="140" t="s">
        <v>42</v>
      </c>
      <c r="J34" s="43" t="s">
        <v>44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41" t="s">
        <v>45</v>
      </c>
      <c r="E35" s="32" t="s">
        <v>46</v>
      </c>
      <c r="F35" s="142">
        <f>ROUND((SUM(BE140:BE546)),2)</f>
        <v>0</v>
      </c>
      <c r="G35" s="38"/>
      <c r="H35" s="38"/>
      <c r="I35" s="143">
        <v>0.21</v>
      </c>
      <c r="J35" s="142">
        <f>ROUND(((SUM(BE140:BE546))*I35),2)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47</v>
      </c>
      <c r="F36" s="142">
        <f>ROUND((SUM(BF140:BF546)),2)</f>
        <v>0</v>
      </c>
      <c r="G36" s="38"/>
      <c r="H36" s="38"/>
      <c r="I36" s="143">
        <v>0.15</v>
      </c>
      <c r="J36" s="142">
        <f>ROUND(((SUM(BF140:BF546))*I36),2)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48</v>
      </c>
      <c r="F37" s="142">
        <f>ROUND((SUM(BG140:BG546)),2)</f>
        <v>0</v>
      </c>
      <c r="G37" s="38"/>
      <c r="H37" s="38"/>
      <c r="I37" s="143">
        <v>0.21</v>
      </c>
      <c r="J37" s="142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49</v>
      </c>
      <c r="F38" s="142">
        <f>ROUND((SUM(BH140:BH546)),2)</f>
        <v>0</v>
      </c>
      <c r="G38" s="38"/>
      <c r="H38" s="38"/>
      <c r="I38" s="143">
        <v>0.15</v>
      </c>
      <c r="J38" s="142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50</v>
      </c>
      <c r="F39" s="142">
        <f>ROUND((SUM(BI140:BI546)),2)</f>
        <v>0</v>
      </c>
      <c r="G39" s="38"/>
      <c r="H39" s="38"/>
      <c r="I39" s="143">
        <v>0</v>
      </c>
      <c r="J39" s="142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132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44"/>
      <c r="D41" s="145" t="s">
        <v>51</v>
      </c>
      <c r="E41" s="81"/>
      <c r="F41" s="81"/>
      <c r="G41" s="146" t="s">
        <v>52</v>
      </c>
      <c r="H41" s="147" t="s">
        <v>53</v>
      </c>
      <c r="I41" s="148"/>
      <c r="J41" s="149">
        <f>SUM(J32:J39)</f>
        <v>0</v>
      </c>
      <c r="K41" s="150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132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I43" s="128"/>
      <c r="L43" s="22"/>
    </row>
    <row r="44" spans="2:12" s="1" customFormat="1" ht="14.4" customHeight="1">
      <c r="B44" s="22"/>
      <c r="I44" s="128"/>
      <c r="L44" s="22"/>
    </row>
    <row r="45" spans="2:12" s="1" customFormat="1" ht="14.4" customHeight="1">
      <c r="B45" s="22"/>
      <c r="I45" s="128"/>
      <c r="L45" s="22"/>
    </row>
    <row r="46" spans="2:12" s="1" customFormat="1" ht="14.4" customHeight="1">
      <c r="B46" s="22"/>
      <c r="I46" s="128"/>
      <c r="L46" s="22"/>
    </row>
    <row r="47" spans="2:12" s="1" customFormat="1" ht="14.4" customHeight="1">
      <c r="B47" s="22"/>
      <c r="I47" s="128"/>
      <c r="L47" s="22"/>
    </row>
    <row r="48" spans="2:12" s="1" customFormat="1" ht="14.4" customHeight="1">
      <c r="B48" s="22"/>
      <c r="I48" s="128"/>
      <c r="L48" s="22"/>
    </row>
    <row r="49" spans="2:12" s="1" customFormat="1" ht="14.4" customHeight="1">
      <c r="B49" s="22"/>
      <c r="I49" s="128"/>
      <c r="L49" s="22"/>
    </row>
    <row r="50" spans="2:12" s="2" customFormat="1" ht="14.4" customHeight="1">
      <c r="B50" s="55"/>
      <c r="D50" s="56" t="s">
        <v>54</v>
      </c>
      <c r="E50" s="57"/>
      <c r="F50" s="57"/>
      <c r="G50" s="56" t="s">
        <v>55</v>
      </c>
      <c r="H50" s="57"/>
      <c r="I50" s="151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56</v>
      </c>
      <c r="E61" s="41"/>
      <c r="F61" s="152" t="s">
        <v>57</v>
      </c>
      <c r="G61" s="58" t="s">
        <v>56</v>
      </c>
      <c r="H61" s="41"/>
      <c r="I61" s="153"/>
      <c r="J61" s="154" t="s">
        <v>57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58</v>
      </c>
      <c r="E65" s="59"/>
      <c r="F65" s="59"/>
      <c r="G65" s="56" t="s">
        <v>59</v>
      </c>
      <c r="H65" s="59"/>
      <c r="I65" s="155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56</v>
      </c>
      <c r="E76" s="41"/>
      <c r="F76" s="152" t="s">
        <v>57</v>
      </c>
      <c r="G76" s="58" t="s">
        <v>56</v>
      </c>
      <c r="H76" s="41"/>
      <c r="I76" s="153"/>
      <c r="J76" s="154" t="s">
        <v>57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156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157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143</v>
      </c>
      <c r="D82" s="38"/>
      <c r="E82" s="38"/>
      <c r="F82" s="38"/>
      <c r="G82" s="38"/>
      <c r="H82" s="38"/>
      <c r="I82" s="132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132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132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31" t="str">
        <f>E7</f>
        <v xml:space="preserve">SPŠ a SOU Pelhřimov  - stavební úpravy auly vč. jejího zázemí</v>
      </c>
      <c r="F85" s="32"/>
      <c r="G85" s="32"/>
      <c r="H85" s="32"/>
      <c r="I85" s="132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139</v>
      </c>
      <c r="I86" s="128"/>
      <c r="L86" s="22"/>
    </row>
    <row r="87" spans="1:31" s="2" customFormat="1" ht="16.5" customHeight="1">
      <c r="A87" s="38"/>
      <c r="B87" s="39"/>
      <c r="C87" s="38"/>
      <c r="D87" s="38"/>
      <c r="E87" s="131" t="s">
        <v>3430</v>
      </c>
      <c r="F87" s="38"/>
      <c r="G87" s="38"/>
      <c r="H87" s="38"/>
      <c r="I87" s="132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141</v>
      </c>
      <c r="D88" s="38"/>
      <c r="E88" s="38"/>
      <c r="F88" s="38"/>
      <c r="G88" s="38"/>
      <c r="H88" s="38"/>
      <c r="I88" s="132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02_01 - Architektonicko - stavební řešení</v>
      </c>
      <c r="F89" s="38"/>
      <c r="G89" s="38"/>
      <c r="H89" s="38"/>
      <c r="I89" s="132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132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>Pelhřimov, ul. Růžová č.p. 34</v>
      </c>
      <c r="G91" s="38"/>
      <c r="H91" s="38"/>
      <c r="I91" s="133" t="s">
        <v>22</v>
      </c>
      <c r="J91" s="69" t="str">
        <f>IF(J14="","",J14)</f>
        <v>10. 1. 2020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132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KRAJ VYSOČINA</v>
      </c>
      <c r="G93" s="38"/>
      <c r="H93" s="38"/>
      <c r="I93" s="133" t="s">
        <v>32</v>
      </c>
      <c r="J93" s="36" t="str">
        <f>E23</f>
        <v>PROJEKT CENTRUM NOVA s.r.o.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30</v>
      </c>
      <c r="D94" s="38"/>
      <c r="E94" s="38"/>
      <c r="F94" s="27" t="str">
        <f>IF(E20="","",E20)</f>
        <v>Vyplň údaj</v>
      </c>
      <c r="G94" s="38"/>
      <c r="H94" s="38"/>
      <c r="I94" s="133" t="s">
        <v>37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132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58" t="s">
        <v>144</v>
      </c>
      <c r="D96" s="144"/>
      <c r="E96" s="144"/>
      <c r="F96" s="144"/>
      <c r="G96" s="144"/>
      <c r="H96" s="144"/>
      <c r="I96" s="159"/>
      <c r="J96" s="160" t="s">
        <v>145</v>
      </c>
      <c r="K96" s="144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132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61" t="s">
        <v>146</v>
      </c>
      <c r="D98" s="38"/>
      <c r="E98" s="38"/>
      <c r="F98" s="38"/>
      <c r="G98" s="38"/>
      <c r="H98" s="38"/>
      <c r="I98" s="132"/>
      <c r="J98" s="96">
        <f>J140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147</v>
      </c>
    </row>
    <row r="99" spans="1:31" s="9" customFormat="1" ht="24.95" customHeight="1">
      <c r="A99" s="9"/>
      <c r="B99" s="162"/>
      <c r="C99" s="9"/>
      <c r="D99" s="163" t="s">
        <v>261</v>
      </c>
      <c r="E99" s="164"/>
      <c r="F99" s="164"/>
      <c r="G99" s="164"/>
      <c r="H99" s="164"/>
      <c r="I99" s="165"/>
      <c r="J99" s="166">
        <f>J141</f>
        <v>0</v>
      </c>
      <c r="K99" s="9"/>
      <c r="L99" s="16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67"/>
      <c r="C100" s="10"/>
      <c r="D100" s="168" t="s">
        <v>813</v>
      </c>
      <c r="E100" s="169"/>
      <c r="F100" s="169"/>
      <c r="G100" s="169"/>
      <c r="H100" s="169"/>
      <c r="I100" s="170"/>
      <c r="J100" s="171">
        <f>J142</f>
        <v>0</v>
      </c>
      <c r="K100" s="10"/>
      <c r="L100" s="16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67"/>
      <c r="C101" s="10"/>
      <c r="D101" s="168" t="s">
        <v>814</v>
      </c>
      <c r="E101" s="169"/>
      <c r="F101" s="169"/>
      <c r="G101" s="169"/>
      <c r="H101" s="169"/>
      <c r="I101" s="170"/>
      <c r="J101" s="171">
        <f>J187</f>
        <v>0</v>
      </c>
      <c r="K101" s="10"/>
      <c r="L101" s="16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67"/>
      <c r="C102" s="10"/>
      <c r="D102" s="168" t="s">
        <v>262</v>
      </c>
      <c r="E102" s="169"/>
      <c r="F102" s="169"/>
      <c r="G102" s="169"/>
      <c r="H102" s="169"/>
      <c r="I102" s="170"/>
      <c r="J102" s="171">
        <f>J231</f>
        <v>0</v>
      </c>
      <c r="K102" s="10"/>
      <c r="L102" s="16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67"/>
      <c r="C103" s="10"/>
      <c r="D103" s="168" t="s">
        <v>2244</v>
      </c>
      <c r="E103" s="169"/>
      <c r="F103" s="169"/>
      <c r="G103" s="169"/>
      <c r="H103" s="169"/>
      <c r="I103" s="170"/>
      <c r="J103" s="171">
        <f>J271</f>
        <v>0</v>
      </c>
      <c r="K103" s="10"/>
      <c r="L103" s="16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67"/>
      <c r="C104" s="10"/>
      <c r="D104" s="168" t="s">
        <v>3554</v>
      </c>
      <c r="E104" s="169"/>
      <c r="F104" s="169"/>
      <c r="G104" s="169"/>
      <c r="H104" s="169"/>
      <c r="I104" s="170"/>
      <c r="J104" s="171">
        <f>J286</f>
        <v>0</v>
      </c>
      <c r="K104" s="10"/>
      <c r="L104" s="16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67"/>
      <c r="C105" s="10"/>
      <c r="D105" s="168" t="s">
        <v>263</v>
      </c>
      <c r="E105" s="169"/>
      <c r="F105" s="169"/>
      <c r="G105" s="169"/>
      <c r="H105" s="169"/>
      <c r="I105" s="170"/>
      <c r="J105" s="171">
        <f>J302</f>
        <v>0</v>
      </c>
      <c r="K105" s="10"/>
      <c r="L105" s="16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4.85" customHeight="1">
      <c r="A106" s="10"/>
      <c r="B106" s="167"/>
      <c r="C106" s="10"/>
      <c r="D106" s="168" t="s">
        <v>815</v>
      </c>
      <c r="E106" s="169"/>
      <c r="F106" s="169"/>
      <c r="G106" s="169"/>
      <c r="H106" s="169"/>
      <c r="I106" s="170"/>
      <c r="J106" s="171">
        <f>J303</f>
        <v>0</v>
      </c>
      <c r="K106" s="10"/>
      <c r="L106" s="16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4.85" customHeight="1">
      <c r="A107" s="10"/>
      <c r="B107" s="167"/>
      <c r="C107" s="10"/>
      <c r="D107" s="168" t="s">
        <v>816</v>
      </c>
      <c r="E107" s="169"/>
      <c r="F107" s="169"/>
      <c r="G107" s="169"/>
      <c r="H107" s="169"/>
      <c r="I107" s="170"/>
      <c r="J107" s="171">
        <f>J333</f>
        <v>0</v>
      </c>
      <c r="K107" s="10"/>
      <c r="L107" s="16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4.85" customHeight="1">
      <c r="A108" s="10"/>
      <c r="B108" s="167"/>
      <c r="C108" s="10"/>
      <c r="D108" s="168" t="s">
        <v>817</v>
      </c>
      <c r="E108" s="169"/>
      <c r="F108" s="169"/>
      <c r="G108" s="169"/>
      <c r="H108" s="169"/>
      <c r="I108" s="170"/>
      <c r="J108" s="171">
        <f>J364</f>
        <v>0</v>
      </c>
      <c r="K108" s="10"/>
      <c r="L108" s="16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67"/>
      <c r="C109" s="10"/>
      <c r="D109" s="168" t="s">
        <v>264</v>
      </c>
      <c r="E109" s="169"/>
      <c r="F109" s="169"/>
      <c r="G109" s="169"/>
      <c r="H109" s="169"/>
      <c r="I109" s="170"/>
      <c r="J109" s="171">
        <f>J381</f>
        <v>0</v>
      </c>
      <c r="K109" s="10"/>
      <c r="L109" s="16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67"/>
      <c r="C110" s="10"/>
      <c r="D110" s="168" t="s">
        <v>266</v>
      </c>
      <c r="E110" s="169"/>
      <c r="F110" s="169"/>
      <c r="G110" s="169"/>
      <c r="H110" s="169"/>
      <c r="I110" s="170"/>
      <c r="J110" s="171">
        <f>J432</f>
        <v>0</v>
      </c>
      <c r="K110" s="10"/>
      <c r="L110" s="16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162"/>
      <c r="C111" s="9"/>
      <c r="D111" s="163" t="s">
        <v>267</v>
      </c>
      <c r="E111" s="164"/>
      <c r="F111" s="164"/>
      <c r="G111" s="164"/>
      <c r="H111" s="164"/>
      <c r="I111" s="165"/>
      <c r="J111" s="166">
        <f>J440</f>
        <v>0</v>
      </c>
      <c r="K111" s="9"/>
      <c r="L111" s="162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167"/>
      <c r="C112" s="10"/>
      <c r="D112" s="168" t="s">
        <v>268</v>
      </c>
      <c r="E112" s="169"/>
      <c r="F112" s="169"/>
      <c r="G112" s="169"/>
      <c r="H112" s="169"/>
      <c r="I112" s="170"/>
      <c r="J112" s="171">
        <f>J441</f>
        <v>0</v>
      </c>
      <c r="K112" s="10"/>
      <c r="L112" s="16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67"/>
      <c r="C113" s="10"/>
      <c r="D113" s="168" t="s">
        <v>3433</v>
      </c>
      <c r="E113" s="169"/>
      <c r="F113" s="169"/>
      <c r="G113" s="169"/>
      <c r="H113" s="169"/>
      <c r="I113" s="170"/>
      <c r="J113" s="171">
        <f>J474</f>
        <v>0</v>
      </c>
      <c r="K113" s="10"/>
      <c r="L113" s="16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67"/>
      <c r="C114" s="10"/>
      <c r="D114" s="168" t="s">
        <v>826</v>
      </c>
      <c r="E114" s="169"/>
      <c r="F114" s="169"/>
      <c r="G114" s="169"/>
      <c r="H114" s="169"/>
      <c r="I114" s="170"/>
      <c r="J114" s="171">
        <f>J482</f>
        <v>0</v>
      </c>
      <c r="K114" s="10"/>
      <c r="L114" s="16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67"/>
      <c r="C115" s="10"/>
      <c r="D115" s="168" t="s">
        <v>829</v>
      </c>
      <c r="E115" s="169"/>
      <c r="F115" s="169"/>
      <c r="G115" s="169"/>
      <c r="H115" s="169"/>
      <c r="I115" s="170"/>
      <c r="J115" s="171">
        <f>J519</f>
        <v>0</v>
      </c>
      <c r="K115" s="10"/>
      <c r="L115" s="16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67"/>
      <c r="C116" s="10"/>
      <c r="D116" s="168" t="s">
        <v>273</v>
      </c>
      <c r="E116" s="169"/>
      <c r="F116" s="169"/>
      <c r="G116" s="169"/>
      <c r="H116" s="169"/>
      <c r="I116" s="170"/>
      <c r="J116" s="171">
        <f>J531</f>
        <v>0</v>
      </c>
      <c r="K116" s="10"/>
      <c r="L116" s="16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9" customFormat="1" ht="24.95" customHeight="1">
      <c r="A117" s="9"/>
      <c r="B117" s="162"/>
      <c r="C117" s="9"/>
      <c r="D117" s="163" t="s">
        <v>2815</v>
      </c>
      <c r="E117" s="164"/>
      <c r="F117" s="164"/>
      <c r="G117" s="164"/>
      <c r="H117" s="164"/>
      <c r="I117" s="165"/>
      <c r="J117" s="166">
        <f>J543</f>
        <v>0</v>
      </c>
      <c r="K117" s="9"/>
      <c r="L117" s="162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10" customFormat="1" ht="19.9" customHeight="1">
      <c r="A118" s="10"/>
      <c r="B118" s="167"/>
      <c r="C118" s="10"/>
      <c r="D118" s="168" t="s">
        <v>3555</v>
      </c>
      <c r="E118" s="169"/>
      <c r="F118" s="169"/>
      <c r="G118" s="169"/>
      <c r="H118" s="169"/>
      <c r="I118" s="170"/>
      <c r="J118" s="171">
        <f>J544</f>
        <v>0</v>
      </c>
      <c r="K118" s="10"/>
      <c r="L118" s="167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8"/>
      <c r="B119" s="39"/>
      <c r="C119" s="38"/>
      <c r="D119" s="38"/>
      <c r="E119" s="38"/>
      <c r="F119" s="38"/>
      <c r="G119" s="38"/>
      <c r="H119" s="38"/>
      <c r="I119" s="132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0"/>
      <c r="C120" s="61"/>
      <c r="D120" s="61"/>
      <c r="E120" s="61"/>
      <c r="F120" s="61"/>
      <c r="G120" s="61"/>
      <c r="H120" s="61"/>
      <c r="I120" s="156"/>
      <c r="J120" s="61"/>
      <c r="K120" s="61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2"/>
      <c r="C124" s="63"/>
      <c r="D124" s="63"/>
      <c r="E124" s="63"/>
      <c r="F124" s="63"/>
      <c r="G124" s="63"/>
      <c r="H124" s="63"/>
      <c r="I124" s="157"/>
      <c r="J124" s="63"/>
      <c r="K124" s="63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150</v>
      </c>
      <c r="D125" s="38"/>
      <c r="E125" s="38"/>
      <c r="F125" s="38"/>
      <c r="G125" s="38"/>
      <c r="H125" s="38"/>
      <c r="I125" s="132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38"/>
      <c r="D126" s="38"/>
      <c r="E126" s="38"/>
      <c r="F126" s="38"/>
      <c r="G126" s="38"/>
      <c r="H126" s="38"/>
      <c r="I126" s="132"/>
      <c r="J126" s="38"/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38"/>
      <c r="E127" s="38"/>
      <c r="F127" s="38"/>
      <c r="G127" s="38"/>
      <c r="H127" s="38"/>
      <c r="I127" s="132"/>
      <c r="J127" s="38"/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38"/>
      <c r="D128" s="38"/>
      <c r="E128" s="131" t="str">
        <f>E7</f>
        <v xml:space="preserve">SPŠ a SOU Pelhřimov  - stavební úpravy auly vč. jejího zázemí</v>
      </c>
      <c r="F128" s="32"/>
      <c r="G128" s="32"/>
      <c r="H128" s="32"/>
      <c r="I128" s="132"/>
      <c r="J128" s="38"/>
      <c r="K128" s="38"/>
      <c r="L128" s="55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2:12" s="1" customFormat="1" ht="12" customHeight="1">
      <c r="B129" s="22"/>
      <c r="C129" s="32" t="s">
        <v>139</v>
      </c>
      <c r="I129" s="128"/>
      <c r="L129" s="22"/>
    </row>
    <row r="130" spans="1:31" s="2" customFormat="1" ht="16.5" customHeight="1">
      <c r="A130" s="38"/>
      <c r="B130" s="39"/>
      <c r="C130" s="38"/>
      <c r="D130" s="38"/>
      <c r="E130" s="131" t="s">
        <v>3430</v>
      </c>
      <c r="F130" s="38"/>
      <c r="G130" s="38"/>
      <c r="H130" s="38"/>
      <c r="I130" s="132"/>
      <c r="J130" s="38"/>
      <c r="K130" s="38"/>
      <c r="L130" s="55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141</v>
      </c>
      <c r="D131" s="38"/>
      <c r="E131" s="38"/>
      <c r="F131" s="38"/>
      <c r="G131" s="38"/>
      <c r="H131" s="38"/>
      <c r="I131" s="132"/>
      <c r="J131" s="38"/>
      <c r="K131" s="38"/>
      <c r="L131" s="55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6.5" customHeight="1">
      <c r="A132" s="38"/>
      <c r="B132" s="39"/>
      <c r="C132" s="38"/>
      <c r="D132" s="38"/>
      <c r="E132" s="67" t="str">
        <f>E11</f>
        <v>02_01 - Architektonicko - stavební řešení</v>
      </c>
      <c r="F132" s="38"/>
      <c r="G132" s="38"/>
      <c r="H132" s="38"/>
      <c r="I132" s="132"/>
      <c r="J132" s="38"/>
      <c r="K132" s="38"/>
      <c r="L132" s="55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6.95" customHeight="1">
      <c r="A133" s="38"/>
      <c r="B133" s="39"/>
      <c r="C133" s="38"/>
      <c r="D133" s="38"/>
      <c r="E133" s="38"/>
      <c r="F133" s="38"/>
      <c r="G133" s="38"/>
      <c r="H133" s="38"/>
      <c r="I133" s="132"/>
      <c r="J133" s="38"/>
      <c r="K133" s="38"/>
      <c r="L133" s="55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2" customHeight="1">
      <c r="A134" s="38"/>
      <c r="B134" s="39"/>
      <c r="C134" s="32" t="s">
        <v>20</v>
      </c>
      <c r="D134" s="38"/>
      <c r="E134" s="38"/>
      <c r="F134" s="27" t="str">
        <f>F14</f>
        <v>Pelhřimov, ul. Růžová č.p. 34</v>
      </c>
      <c r="G134" s="38"/>
      <c r="H134" s="38"/>
      <c r="I134" s="133" t="s">
        <v>22</v>
      </c>
      <c r="J134" s="69" t="str">
        <f>IF(J14="","",J14)</f>
        <v>10. 1. 2020</v>
      </c>
      <c r="K134" s="38"/>
      <c r="L134" s="55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6.95" customHeight="1">
      <c r="A135" s="38"/>
      <c r="B135" s="39"/>
      <c r="C135" s="38"/>
      <c r="D135" s="38"/>
      <c r="E135" s="38"/>
      <c r="F135" s="38"/>
      <c r="G135" s="38"/>
      <c r="H135" s="38"/>
      <c r="I135" s="132"/>
      <c r="J135" s="38"/>
      <c r="K135" s="38"/>
      <c r="L135" s="55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40.05" customHeight="1">
      <c r="A136" s="38"/>
      <c r="B136" s="39"/>
      <c r="C136" s="32" t="s">
        <v>24</v>
      </c>
      <c r="D136" s="38"/>
      <c r="E136" s="38"/>
      <c r="F136" s="27" t="str">
        <f>E17</f>
        <v>KRAJ VYSOČINA</v>
      </c>
      <c r="G136" s="38"/>
      <c r="H136" s="38"/>
      <c r="I136" s="133" t="s">
        <v>32</v>
      </c>
      <c r="J136" s="36" t="str">
        <f>E23</f>
        <v>PROJEKT CENTRUM NOVA s.r.o.</v>
      </c>
      <c r="K136" s="38"/>
      <c r="L136" s="55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2" customFormat="1" ht="15.15" customHeight="1">
      <c r="A137" s="38"/>
      <c r="B137" s="39"/>
      <c r="C137" s="32" t="s">
        <v>30</v>
      </c>
      <c r="D137" s="38"/>
      <c r="E137" s="38"/>
      <c r="F137" s="27" t="str">
        <f>IF(E20="","",E20)</f>
        <v>Vyplň údaj</v>
      </c>
      <c r="G137" s="38"/>
      <c r="H137" s="38"/>
      <c r="I137" s="133" t="s">
        <v>37</v>
      </c>
      <c r="J137" s="36" t="str">
        <f>E26</f>
        <v xml:space="preserve"> </v>
      </c>
      <c r="K137" s="38"/>
      <c r="L137" s="55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2" customFormat="1" ht="10.3" customHeight="1">
      <c r="A138" s="38"/>
      <c r="B138" s="39"/>
      <c r="C138" s="38"/>
      <c r="D138" s="38"/>
      <c r="E138" s="38"/>
      <c r="F138" s="38"/>
      <c r="G138" s="38"/>
      <c r="H138" s="38"/>
      <c r="I138" s="132"/>
      <c r="J138" s="38"/>
      <c r="K138" s="38"/>
      <c r="L138" s="55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pans="1:31" s="11" customFormat="1" ht="29.25" customHeight="1">
      <c r="A139" s="172"/>
      <c r="B139" s="173"/>
      <c r="C139" s="174" t="s">
        <v>151</v>
      </c>
      <c r="D139" s="175" t="s">
        <v>66</v>
      </c>
      <c r="E139" s="175" t="s">
        <v>62</v>
      </c>
      <c r="F139" s="175" t="s">
        <v>63</v>
      </c>
      <c r="G139" s="175" t="s">
        <v>152</v>
      </c>
      <c r="H139" s="175" t="s">
        <v>153</v>
      </c>
      <c r="I139" s="176" t="s">
        <v>154</v>
      </c>
      <c r="J139" s="175" t="s">
        <v>145</v>
      </c>
      <c r="K139" s="177" t="s">
        <v>155</v>
      </c>
      <c r="L139" s="178"/>
      <c r="M139" s="86" t="s">
        <v>1</v>
      </c>
      <c r="N139" s="87" t="s">
        <v>45</v>
      </c>
      <c r="O139" s="87" t="s">
        <v>156</v>
      </c>
      <c r="P139" s="87" t="s">
        <v>157</v>
      </c>
      <c r="Q139" s="87" t="s">
        <v>158</v>
      </c>
      <c r="R139" s="87" t="s">
        <v>159</v>
      </c>
      <c r="S139" s="87" t="s">
        <v>160</v>
      </c>
      <c r="T139" s="88" t="s">
        <v>161</v>
      </c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</row>
    <row r="140" spans="1:63" s="2" customFormat="1" ht="22.8" customHeight="1">
      <c r="A140" s="38"/>
      <c r="B140" s="39"/>
      <c r="C140" s="93" t="s">
        <v>162</v>
      </c>
      <c r="D140" s="38"/>
      <c r="E140" s="38"/>
      <c r="F140" s="38"/>
      <c r="G140" s="38"/>
      <c r="H140" s="38"/>
      <c r="I140" s="132"/>
      <c r="J140" s="179">
        <f>BK140</f>
        <v>0</v>
      </c>
      <c r="K140" s="38"/>
      <c r="L140" s="39"/>
      <c r="M140" s="89"/>
      <c r="N140" s="73"/>
      <c r="O140" s="90"/>
      <c r="P140" s="180">
        <f>P141+P440+P543</f>
        <v>0</v>
      </c>
      <c r="Q140" s="90"/>
      <c r="R140" s="180">
        <f>R141+R440+R543</f>
        <v>93.67633670000001</v>
      </c>
      <c r="S140" s="90"/>
      <c r="T140" s="181">
        <f>T141+T440+T543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9" t="s">
        <v>80</v>
      </c>
      <c r="AU140" s="19" t="s">
        <v>147</v>
      </c>
      <c r="BK140" s="182">
        <f>BK141+BK440+BK543</f>
        <v>0</v>
      </c>
    </row>
    <row r="141" spans="1:63" s="12" customFormat="1" ht="25.9" customHeight="1">
      <c r="A141" s="12"/>
      <c r="B141" s="183"/>
      <c r="C141" s="12"/>
      <c r="D141" s="184" t="s">
        <v>80</v>
      </c>
      <c r="E141" s="185" t="s">
        <v>274</v>
      </c>
      <c r="F141" s="185" t="s">
        <v>275</v>
      </c>
      <c r="G141" s="12"/>
      <c r="H141" s="12"/>
      <c r="I141" s="186"/>
      <c r="J141" s="187">
        <f>BK141</f>
        <v>0</v>
      </c>
      <c r="K141" s="12"/>
      <c r="L141" s="183"/>
      <c r="M141" s="188"/>
      <c r="N141" s="189"/>
      <c r="O141" s="189"/>
      <c r="P141" s="190">
        <f>P142+P187+P231+P271+P286+P302+P381+P432</f>
        <v>0</v>
      </c>
      <c r="Q141" s="189"/>
      <c r="R141" s="190">
        <f>R142+R187+R231+R271+R286+R302+R381+R432</f>
        <v>93.15959112</v>
      </c>
      <c r="S141" s="189"/>
      <c r="T141" s="191">
        <f>T142+T187+T231+T271+T286+T302+T381+T432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84" t="s">
        <v>88</v>
      </c>
      <c r="AT141" s="192" t="s">
        <v>80</v>
      </c>
      <c r="AU141" s="192" t="s">
        <v>81</v>
      </c>
      <c r="AY141" s="184" t="s">
        <v>166</v>
      </c>
      <c r="BK141" s="193">
        <f>BK142+BK187+BK231+BK271+BK286+BK302+BK381+BK432</f>
        <v>0</v>
      </c>
    </row>
    <row r="142" spans="1:63" s="12" customFormat="1" ht="22.8" customHeight="1">
      <c r="A142" s="12"/>
      <c r="B142" s="183"/>
      <c r="C142" s="12"/>
      <c r="D142" s="184" t="s">
        <v>80</v>
      </c>
      <c r="E142" s="194" t="s">
        <v>88</v>
      </c>
      <c r="F142" s="194" t="s">
        <v>830</v>
      </c>
      <c r="G142" s="12"/>
      <c r="H142" s="12"/>
      <c r="I142" s="186"/>
      <c r="J142" s="195">
        <f>BK142</f>
        <v>0</v>
      </c>
      <c r="K142" s="12"/>
      <c r="L142" s="183"/>
      <c r="M142" s="188"/>
      <c r="N142" s="189"/>
      <c r="O142" s="189"/>
      <c r="P142" s="190">
        <f>SUM(P143:P186)</f>
        <v>0</v>
      </c>
      <c r="Q142" s="189"/>
      <c r="R142" s="190">
        <f>SUM(R143:R186)</f>
        <v>0</v>
      </c>
      <c r="S142" s="189"/>
      <c r="T142" s="191">
        <f>SUM(T143:T186)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84" t="s">
        <v>88</v>
      </c>
      <c r="AT142" s="192" t="s">
        <v>80</v>
      </c>
      <c r="AU142" s="192" t="s">
        <v>88</v>
      </c>
      <c r="AY142" s="184" t="s">
        <v>166</v>
      </c>
      <c r="BK142" s="193">
        <f>SUM(BK143:BK186)</f>
        <v>0</v>
      </c>
    </row>
    <row r="143" spans="1:65" s="2" customFormat="1" ht="21.75" customHeight="1">
      <c r="A143" s="38"/>
      <c r="B143" s="196"/>
      <c r="C143" s="197" t="s">
        <v>88</v>
      </c>
      <c r="D143" s="197" t="s">
        <v>169</v>
      </c>
      <c r="E143" s="198" t="s">
        <v>3556</v>
      </c>
      <c r="F143" s="199" t="s">
        <v>3557</v>
      </c>
      <c r="G143" s="200" t="s">
        <v>279</v>
      </c>
      <c r="H143" s="201">
        <v>30.715</v>
      </c>
      <c r="I143" s="202"/>
      <c r="J143" s="203">
        <f>ROUND(I143*H143,2)</f>
        <v>0</v>
      </c>
      <c r="K143" s="199" t="s">
        <v>280</v>
      </c>
      <c r="L143" s="39"/>
      <c r="M143" s="204" t="s">
        <v>1</v>
      </c>
      <c r="N143" s="205" t="s">
        <v>46</v>
      </c>
      <c r="O143" s="77"/>
      <c r="P143" s="206">
        <f>O143*H143</f>
        <v>0</v>
      </c>
      <c r="Q143" s="206">
        <v>0</v>
      </c>
      <c r="R143" s="206">
        <f>Q143*H143</f>
        <v>0</v>
      </c>
      <c r="S143" s="206">
        <v>0</v>
      </c>
      <c r="T143" s="20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08" t="s">
        <v>165</v>
      </c>
      <c r="AT143" s="208" t="s">
        <v>169</v>
      </c>
      <c r="AU143" s="208" t="s">
        <v>90</v>
      </c>
      <c r="AY143" s="19" t="s">
        <v>166</v>
      </c>
      <c r="BE143" s="209">
        <f>IF(N143="základní",J143,0)</f>
        <v>0</v>
      </c>
      <c r="BF143" s="209">
        <f>IF(N143="snížená",J143,0)</f>
        <v>0</v>
      </c>
      <c r="BG143" s="209">
        <f>IF(N143="zákl. přenesená",J143,0)</f>
        <v>0</v>
      </c>
      <c r="BH143" s="209">
        <f>IF(N143="sníž. přenesená",J143,0)</f>
        <v>0</v>
      </c>
      <c r="BI143" s="209">
        <f>IF(N143="nulová",J143,0)</f>
        <v>0</v>
      </c>
      <c r="BJ143" s="19" t="s">
        <v>88</v>
      </c>
      <c r="BK143" s="209">
        <f>ROUND(I143*H143,2)</f>
        <v>0</v>
      </c>
      <c r="BL143" s="19" t="s">
        <v>165</v>
      </c>
      <c r="BM143" s="208" t="s">
        <v>3558</v>
      </c>
    </row>
    <row r="144" spans="1:47" s="2" customFormat="1" ht="12">
      <c r="A144" s="38"/>
      <c r="B144" s="39"/>
      <c r="C144" s="38"/>
      <c r="D144" s="210" t="s">
        <v>174</v>
      </c>
      <c r="E144" s="38"/>
      <c r="F144" s="211" t="s">
        <v>3559</v>
      </c>
      <c r="G144" s="38"/>
      <c r="H144" s="38"/>
      <c r="I144" s="132"/>
      <c r="J144" s="38"/>
      <c r="K144" s="38"/>
      <c r="L144" s="39"/>
      <c r="M144" s="212"/>
      <c r="N144" s="213"/>
      <c r="O144" s="77"/>
      <c r="P144" s="77"/>
      <c r="Q144" s="77"/>
      <c r="R144" s="77"/>
      <c r="S144" s="77"/>
      <c r="T144" s="7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9" t="s">
        <v>174</v>
      </c>
      <c r="AU144" s="19" t="s">
        <v>90</v>
      </c>
    </row>
    <row r="145" spans="1:51" s="13" customFormat="1" ht="12">
      <c r="A145" s="13"/>
      <c r="B145" s="219"/>
      <c r="C145" s="13"/>
      <c r="D145" s="210" t="s">
        <v>283</v>
      </c>
      <c r="E145" s="220" t="s">
        <v>1</v>
      </c>
      <c r="F145" s="221" t="s">
        <v>3560</v>
      </c>
      <c r="G145" s="13"/>
      <c r="H145" s="220" t="s">
        <v>1</v>
      </c>
      <c r="I145" s="222"/>
      <c r="J145" s="13"/>
      <c r="K145" s="13"/>
      <c r="L145" s="219"/>
      <c r="M145" s="223"/>
      <c r="N145" s="224"/>
      <c r="O145" s="224"/>
      <c r="P145" s="224"/>
      <c r="Q145" s="224"/>
      <c r="R145" s="224"/>
      <c r="S145" s="224"/>
      <c r="T145" s="22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0" t="s">
        <v>283</v>
      </c>
      <c r="AU145" s="220" t="s">
        <v>90</v>
      </c>
      <c r="AV145" s="13" t="s">
        <v>88</v>
      </c>
      <c r="AW145" s="13" t="s">
        <v>36</v>
      </c>
      <c r="AX145" s="13" t="s">
        <v>81</v>
      </c>
      <c r="AY145" s="220" t="s">
        <v>166</v>
      </c>
    </row>
    <row r="146" spans="1:51" s="14" customFormat="1" ht="12">
      <c r="A146" s="14"/>
      <c r="B146" s="226"/>
      <c r="C146" s="14"/>
      <c r="D146" s="210" t="s">
        <v>283</v>
      </c>
      <c r="E146" s="227" t="s">
        <v>1</v>
      </c>
      <c r="F146" s="228" t="s">
        <v>3561</v>
      </c>
      <c r="G146" s="14"/>
      <c r="H146" s="229">
        <v>23.695</v>
      </c>
      <c r="I146" s="230"/>
      <c r="J146" s="14"/>
      <c r="K146" s="14"/>
      <c r="L146" s="226"/>
      <c r="M146" s="231"/>
      <c r="N146" s="232"/>
      <c r="O146" s="232"/>
      <c r="P146" s="232"/>
      <c r="Q146" s="232"/>
      <c r="R146" s="232"/>
      <c r="S146" s="232"/>
      <c r="T146" s="23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27" t="s">
        <v>283</v>
      </c>
      <c r="AU146" s="227" t="s">
        <v>90</v>
      </c>
      <c r="AV146" s="14" t="s">
        <v>90</v>
      </c>
      <c r="AW146" s="14" t="s">
        <v>36</v>
      </c>
      <c r="AX146" s="14" t="s">
        <v>81</v>
      </c>
      <c r="AY146" s="227" t="s">
        <v>166</v>
      </c>
    </row>
    <row r="147" spans="1:51" s="13" customFormat="1" ht="12">
      <c r="A147" s="13"/>
      <c r="B147" s="219"/>
      <c r="C147" s="13"/>
      <c r="D147" s="210" t="s">
        <v>283</v>
      </c>
      <c r="E147" s="220" t="s">
        <v>1</v>
      </c>
      <c r="F147" s="221" t="s">
        <v>3562</v>
      </c>
      <c r="G147" s="13"/>
      <c r="H147" s="220" t="s">
        <v>1</v>
      </c>
      <c r="I147" s="222"/>
      <c r="J147" s="13"/>
      <c r="K147" s="13"/>
      <c r="L147" s="219"/>
      <c r="M147" s="223"/>
      <c r="N147" s="224"/>
      <c r="O147" s="224"/>
      <c r="P147" s="224"/>
      <c r="Q147" s="224"/>
      <c r="R147" s="224"/>
      <c r="S147" s="224"/>
      <c r="T147" s="22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20" t="s">
        <v>283</v>
      </c>
      <c r="AU147" s="220" t="s">
        <v>90</v>
      </c>
      <c r="AV147" s="13" t="s">
        <v>88</v>
      </c>
      <c r="AW147" s="13" t="s">
        <v>36</v>
      </c>
      <c r="AX147" s="13" t="s">
        <v>81</v>
      </c>
      <c r="AY147" s="220" t="s">
        <v>166</v>
      </c>
    </row>
    <row r="148" spans="1:51" s="14" customFormat="1" ht="12">
      <c r="A148" s="14"/>
      <c r="B148" s="226"/>
      <c r="C148" s="14"/>
      <c r="D148" s="210" t="s">
        <v>283</v>
      </c>
      <c r="E148" s="227" t="s">
        <v>1</v>
      </c>
      <c r="F148" s="228" t="s">
        <v>3563</v>
      </c>
      <c r="G148" s="14"/>
      <c r="H148" s="229">
        <v>7.984</v>
      </c>
      <c r="I148" s="230"/>
      <c r="J148" s="14"/>
      <c r="K148" s="14"/>
      <c r="L148" s="226"/>
      <c r="M148" s="231"/>
      <c r="N148" s="232"/>
      <c r="O148" s="232"/>
      <c r="P148" s="232"/>
      <c r="Q148" s="232"/>
      <c r="R148" s="232"/>
      <c r="S148" s="232"/>
      <c r="T148" s="23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27" t="s">
        <v>283</v>
      </c>
      <c r="AU148" s="227" t="s">
        <v>90</v>
      </c>
      <c r="AV148" s="14" t="s">
        <v>90</v>
      </c>
      <c r="AW148" s="14" t="s">
        <v>36</v>
      </c>
      <c r="AX148" s="14" t="s">
        <v>81</v>
      </c>
      <c r="AY148" s="227" t="s">
        <v>166</v>
      </c>
    </row>
    <row r="149" spans="1:51" s="14" customFormat="1" ht="12">
      <c r="A149" s="14"/>
      <c r="B149" s="226"/>
      <c r="C149" s="14"/>
      <c r="D149" s="210" t="s">
        <v>283</v>
      </c>
      <c r="E149" s="227" t="s">
        <v>1</v>
      </c>
      <c r="F149" s="228" t="s">
        <v>3564</v>
      </c>
      <c r="G149" s="14"/>
      <c r="H149" s="229">
        <v>-0.964</v>
      </c>
      <c r="I149" s="230"/>
      <c r="J149" s="14"/>
      <c r="K149" s="14"/>
      <c r="L149" s="226"/>
      <c r="M149" s="231"/>
      <c r="N149" s="232"/>
      <c r="O149" s="232"/>
      <c r="P149" s="232"/>
      <c r="Q149" s="232"/>
      <c r="R149" s="232"/>
      <c r="S149" s="232"/>
      <c r="T149" s="23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27" t="s">
        <v>283</v>
      </c>
      <c r="AU149" s="227" t="s">
        <v>90</v>
      </c>
      <c r="AV149" s="14" t="s">
        <v>90</v>
      </c>
      <c r="AW149" s="14" t="s">
        <v>36</v>
      </c>
      <c r="AX149" s="14" t="s">
        <v>81</v>
      </c>
      <c r="AY149" s="227" t="s">
        <v>166</v>
      </c>
    </row>
    <row r="150" spans="1:51" s="15" customFormat="1" ht="12">
      <c r="A150" s="15"/>
      <c r="B150" s="234"/>
      <c r="C150" s="15"/>
      <c r="D150" s="210" t="s">
        <v>283</v>
      </c>
      <c r="E150" s="235" t="s">
        <v>1</v>
      </c>
      <c r="F150" s="236" t="s">
        <v>286</v>
      </c>
      <c r="G150" s="15"/>
      <c r="H150" s="237">
        <v>30.715</v>
      </c>
      <c r="I150" s="238"/>
      <c r="J150" s="15"/>
      <c r="K150" s="15"/>
      <c r="L150" s="234"/>
      <c r="M150" s="239"/>
      <c r="N150" s="240"/>
      <c r="O150" s="240"/>
      <c r="P150" s="240"/>
      <c r="Q150" s="240"/>
      <c r="R150" s="240"/>
      <c r="S150" s="240"/>
      <c r="T150" s="241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35" t="s">
        <v>283</v>
      </c>
      <c r="AU150" s="235" t="s">
        <v>90</v>
      </c>
      <c r="AV150" s="15" t="s">
        <v>165</v>
      </c>
      <c r="AW150" s="15" t="s">
        <v>36</v>
      </c>
      <c r="AX150" s="15" t="s">
        <v>88</v>
      </c>
      <c r="AY150" s="235" t="s">
        <v>166</v>
      </c>
    </row>
    <row r="151" spans="1:65" s="2" customFormat="1" ht="21.75" customHeight="1">
      <c r="A151" s="38"/>
      <c r="B151" s="196"/>
      <c r="C151" s="197" t="s">
        <v>90</v>
      </c>
      <c r="D151" s="197" t="s">
        <v>169</v>
      </c>
      <c r="E151" s="198" t="s">
        <v>3565</v>
      </c>
      <c r="F151" s="199" t="s">
        <v>3566</v>
      </c>
      <c r="G151" s="200" t="s">
        <v>279</v>
      </c>
      <c r="H151" s="201">
        <v>7.02</v>
      </c>
      <c r="I151" s="202"/>
      <c r="J151" s="203">
        <f>ROUND(I151*H151,2)</f>
        <v>0</v>
      </c>
      <c r="K151" s="199" t="s">
        <v>280</v>
      </c>
      <c r="L151" s="39"/>
      <c r="M151" s="204" t="s">
        <v>1</v>
      </c>
      <c r="N151" s="205" t="s">
        <v>46</v>
      </c>
      <c r="O151" s="77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08" t="s">
        <v>165</v>
      </c>
      <c r="AT151" s="208" t="s">
        <v>169</v>
      </c>
      <c r="AU151" s="208" t="s">
        <v>90</v>
      </c>
      <c r="AY151" s="19" t="s">
        <v>166</v>
      </c>
      <c r="BE151" s="209">
        <f>IF(N151="základní",J151,0)</f>
        <v>0</v>
      </c>
      <c r="BF151" s="209">
        <f>IF(N151="snížená",J151,0)</f>
        <v>0</v>
      </c>
      <c r="BG151" s="209">
        <f>IF(N151="zákl. přenesená",J151,0)</f>
        <v>0</v>
      </c>
      <c r="BH151" s="209">
        <f>IF(N151="sníž. přenesená",J151,0)</f>
        <v>0</v>
      </c>
      <c r="BI151" s="209">
        <f>IF(N151="nulová",J151,0)</f>
        <v>0</v>
      </c>
      <c r="BJ151" s="19" t="s">
        <v>88</v>
      </c>
      <c r="BK151" s="209">
        <f>ROUND(I151*H151,2)</f>
        <v>0</v>
      </c>
      <c r="BL151" s="19" t="s">
        <v>165</v>
      </c>
      <c r="BM151" s="208" t="s">
        <v>3567</v>
      </c>
    </row>
    <row r="152" spans="1:47" s="2" customFormat="1" ht="12">
      <c r="A152" s="38"/>
      <c r="B152" s="39"/>
      <c r="C152" s="38"/>
      <c r="D152" s="210" t="s">
        <v>174</v>
      </c>
      <c r="E152" s="38"/>
      <c r="F152" s="211" t="s">
        <v>3568</v>
      </c>
      <c r="G152" s="38"/>
      <c r="H152" s="38"/>
      <c r="I152" s="132"/>
      <c r="J152" s="38"/>
      <c r="K152" s="38"/>
      <c r="L152" s="39"/>
      <c r="M152" s="212"/>
      <c r="N152" s="213"/>
      <c r="O152" s="77"/>
      <c r="P152" s="77"/>
      <c r="Q152" s="77"/>
      <c r="R152" s="77"/>
      <c r="S152" s="77"/>
      <c r="T152" s="7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9" t="s">
        <v>174</v>
      </c>
      <c r="AU152" s="19" t="s">
        <v>90</v>
      </c>
    </row>
    <row r="153" spans="1:51" s="13" customFormat="1" ht="12">
      <c r="A153" s="13"/>
      <c r="B153" s="219"/>
      <c r="C153" s="13"/>
      <c r="D153" s="210" t="s">
        <v>283</v>
      </c>
      <c r="E153" s="220" t="s">
        <v>1</v>
      </c>
      <c r="F153" s="221" t="s">
        <v>3562</v>
      </c>
      <c r="G153" s="13"/>
      <c r="H153" s="220" t="s">
        <v>1</v>
      </c>
      <c r="I153" s="222"/>
      <c r="J153" s="13"/>
      <c r="K153" s="13"/>
      <c r="L153" s="219"/>
      <c r="M153" s="223"/>
      <c r="N153" s="224"/>
      <c r="O153" s="224"/>
      <c r="P153" s="224"/>
      <c r="Q153" s="224"/>
      <c r="R153" s="224"/>
      <c r="S153" s="224"/>
      <c r="T153" s="22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20" t="s">
        <v>283</v>
      </c>
      <c r="AU153" s="220" t="s">
        <v>90</v>
      </c>
      <c r="AV153" s="13" t="s">
        <v>88</v>
      </c>
      <c r="AW153" s="13" t="s">
        <v>36</v>
      </c>
      <c r="AX153" s="13" t="s">
        <v>81</v>
      </c>
      <c r="AY153" s="220" t="s">
        <v>166</v>
      </c>
    </row>
    <row r="154" spans="1:51" s="14" customFormat="1" ht="12">
      <c r="A154" s="14"/>
      <c r="B154" s="226"/>
      <c r="C154" s="14"/>
      <c r="D154" s="210" t="s">
        <v>283</v>
      </c>
      <c r="E154" s="227" t="s">
        <v>1</v>
      </c>
      <c r="F154" s="228" t="s">
        <v>3563</v>
      </c>
      <c r="G154" s="14"/>
      <c r="H154" s="229">
        <v>7.984</v>
      </c>
      <c r="I154" s="230"/>
      <c r="J154" s="14"/>
      <c r="K154" s="14"/>
      <c r="L154" s="226"/>
      <c r="M154" s="231"/>
      <c r="N154" s="232"/>
      <c r="O154" s="232"/>
      <c r="P154" s="232"/>
      <c r="Q154" s="232"/>
      <c r="R154" s="232"/>
      <c r="S154" s="232"/>
      <c r="T154" s="23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27" t="s">
        <v>283</v>
      </c>
      <c r="AU154" s="227" t="s">
        <v>90</v>
      </c>
      <c r="AV154" s="14" t="s">
        <v>90</v>
      </c>
      <c r="AW154" s="14" t="s">
        <v>36</v>
      </c>
      <c r="AX154" s="14" t="s">
        <v>81</v>
      </c>
      <c r="AY154" s="227" t="s">
        <v>166</v>
      </c>
    </row>
    <row r="155" spans="1:51" s="14" customFormat="1" ht="12">
      <c r="A155" s="14"/>
      <c r="B155" s="226"/>
      <c r="C155" s="14"/>
      <c r="D155" s="210" t="s">
        <v>283</v>
      </c>
      <c r="E155" s="227" t="s">
        <v>1</v>
      </c>
      <c r="F155" s="228" t="s">
        <v>3564</v>
      </c>
      <c r="G155" s="14"/>
      <c r="H155" s="229">
        <v>-0.964</v>
      </c>
      <c r="I155" s="230"/>
      <c r="J155" s="14"/>
      <c r="K155" s="14"/>
      <c r="L155" s="226"/>
      <c r="M155" s="231"/>
      <c r="N155" s="232"/>
      <c r="O155" s="232"/>
      <c r="P155" s="232"/>
      <c r="Q155" s="232"/>
      <c r="R155" s="232"/>
      <c r="S155" s="232"/>
      <c r="T155" s="23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27" t="s">
        <v>283</v>
      </c>
      <c r="AU155" s="227" t="s">
        <v>90</v>
      </c>
      <c r="AV155" s="14" t="s">
        <v>90</v>
      </c>
      <c r="AW155" s="14" t="s">
        <v>36</v>
      </c>
      <c r="AX155" s="14" t="s">
        <v>81</v>
      </c>
      <c r="AY155" s="227" t="s">
        <v>166</v>
      </c>
    </row>
    <row r="156" spans="1:51" s="15" customFormat="1" ht="12">
      <c r="A156" s="15"/>
      <c r="B156" s="234"/>
      <c r="C156" s="15"/>
      <c r="D156" s="210" t="s">
        <v>283</v>
      </c>
      <c r="E156" s="235" t="s">
        <v>1</v>
      </c>
      <c r="F156" s="236" t="s">
        <v>286</v>
      </c>
      <c r="G156" s="15"/>
      <c r="H156" s="237">
        <v>7.02</v>
      </c>
      <c r="I156" s="238"/>
      <c r="J156" s="15"/>
      <c r="K156" s="15"/>
      <c r="L156" s="234"/>
      <c r="M156" s="239"/>
      <c r="N156" s="240"/>
      <c r="O156" s="240"/>
      <c r="P156" s="240"/>
      <c r="Q156" s="240"/>
      <c r="R156" s="240"/>
      <c r="S156" s="240"/>
      <c r="T156" s="241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35" t="s">
        <v>283</v>
      </c>
      <c r="AU156" s="235" t="s">
        <v>90</v>
      </c>
      <c r="AV156" s="15" t="s">
        <v>165</v>
      </c>
      <c r="AW156" s="15" t="s">
        <v>36</v>
      </c>
      <c r="AX156" s="15" t="s">
        <v>88</v>
      </c>
      <c r="AY156" s="235" t="s">
        <v>166</v>
      </c>
    </row>
    <row r="157" spans="1:65" s="2" customFormat="1" ht="21.75" customHeight="1">
      <c r="A157" s="38"/>
      <c r="B157" s="196"/>
      <c r="C157" s="197" t="s">
        <v>180</v>
      </c>
      <c r="D157" s="197" t="s">
        <v>169</v>
      </c>
      <c r="E157" s="198" t="s">
        <v>3569</v>
      </c>
      <c r="F157" s="199" t="s">
        <v>3570</v>
      </c>
      <c r="G157" s="200" t="s">
        <v>279</v>
      </c>
      <c r="H157" s="201">
        <v>5.441</v>
      </c>
      <c r="I157" s="202"/>
      <c r="J157" s="203">
        <f>ROUND(I157*H157,2)</f>
        <v>0</v>
      </c>
      <c r="K157" s="199" t="s">
        <v>280</v>
      </c>
      <c r="L157" s="39"/>
      <c r="M157" s="204" t="s">
        <v>1</v>
      </c>
      <c r="N157" s="205" t="s">
        <v>46</v>
      </c>
      <c r="O157" s="77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08" t="s">
        <v>165</v>
      </c>
      <c r="AT157" s="208" t="s">
        <v>169</v>
      </c>
      <c r="AU157" s="208" t="s">
        <v>90</v>
      </c>
      <c r="AY157" s="19" t="s">
        <v>166</v>
      </c>
      <c r="BE157" s="209">
        <f>IF(N157="základní",J157,0)</f>
        <v>0</v>
      </c>
      <c r="BF157" s="209">
        <f>IF(N157="snížená",J157,0)</f>
        <v>0</v>
      </c>
      <c r="BG157" s="209">
        <f>IF(N157="zákl. přenesená",J157,0)</f>
        <v>0</v>
      </c>
      <c r="BH157" s="209">
        <f>IF(N157="sníž. přenesená",J157,0)</f>
        <v>0</v>
      </c>
      <c r="BI157" s="209">
        <f>IF(N157="nulová",J157,0)</f>
        <v>0</v>
      </c>
      <c r="BJ157" s="19" t="s">
        <v>88</v>
      </c>
      <c r="BK157" s="209">
        <f>ROUND(I157*H157,2)</f>
        <v>0</v>
      </c>
      <c r="BL157" s="19" t="s">
        <v>165</v>
      </c>
      <c r="BM157" s="208" t="s">
        <v>3571</v>
      </c>
    </row>
    <row r="158" spans="1:47" s="2" customFormat="1" ht="12">
      <c r="A158" s="38"/>
      <c r="B158" s="39"/>
      <c r="C158" s="38"/>
      <c r="D158" s="210" t="s">
        <v>174</v>
      </c>
      <c r="E158" s="38"/>
      <c r="F158" s="211" t="s">
        <v>3572</v>
      </c>
      <c r="G158" s="38"/>
      <c r="H158" s="38"/>
      <c r="I158" s="132"/>
      <c r="J158" s="38"/>
      <c r="K158" s="38"/>
      <c r="L158" s="39"/>
      <c r="M158" s="212"/>
      <c r="N158" s="213"/>
      <c r="O158" s="77"/>
      <c r="P158" s="77"/>
      <c r="Q158" s="77"/>
      <c r="R158" s="77"/>
      <c r="S158" s="77"/>
      <c r="T158" s="7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9" t="s">
        <v>174</v>
      </c>
      <c r="AU158" s="19" t="s">
        <v>90</v>
      </c>
    </row>
    <row r="159" spans="1:51" s="14" customFormat="1" ht="12">
      <c r="A159" s="14"/>
      <c r="B159" s="226"/>
      <c r="C159" s="14"/>
      <c r="D159" s="210" t="s">
        <v>283</v>
      </c>
      <c r="E159" s="227" t="s">
        <v>1</v>
      </c>
      <c r="F159" s="228" t="s">
        <v>3573</v>
      </c>
      <c r="G159" s="14"/>
      <c r="H159" s="229">
        <v>3.804</v>
      </c>
      <c r="I159" s="230"/>
      <c r="J159" s="14"/>
      <c r="K159" s="14"/>
      <c r="L159" s="226"/>
      <c r="M159" s="231"/>
      <c r="N159" s="232"/>
      <c r="O159" s="232"/>
      <c r="P159" s="232"/>
      <c r="Q159" s="232"/>
      <c r="R159" s="232"/>
      <c r="S159" s="232"/>
      <c r="T159" s="23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27" t="s">
        <v>283</v>
      </c>
      <c r="AU159" s="227" t="s">
        <v>90</v>
      </c>
      <c r="AV159" s="14" t="s">
        <v>90</v>
      </c>
      <c r="AW159" s="14" t="s">
        <v>36</v>
      </c>
      <c r="AX159" s="14" t="s">
        <v>81</v>
      </c>
      <c r="AY159" s="227" t="s">
        <v>166</v>
      </c>
    </row>
    <row r="160" spans="1:51" s="14" customFormat="1" ht="12">
      <c r="A160" s="14"/>
      <c r="B160" s="226"/>
      <c r="C160" s="14"/>
      <c r="D160" s="210" t="s">
        <v>283</v>
      </c>
      <c r="E160" s="227" t="s">
        <v>1</v>
      </c>
      <c r="F160" s="228" t="s">
        <v>3574</v>
      </c>
      <c r="G160" s="14"/>
      <c r="H160" s="229">
        <v>1.637</v>
      </c>
      <c r="I160" s="230"/>
      <c r="J160" s="14"/>
      <c r="K160" s="14"/>
      <c r="L160" s="226"/>
      <c r="M160" s="231"/>
      <c r="N160" s="232"/>
      <c r="O160" s="232"/>
      <c r="P160" s="232"/>
      <c r="Q160" s="232"/>
      <c r="R160" s="232"/>
      <c r="S160" s="232"/>
      <c r="T160" s="23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27" t="s">
        <v>283</v>
      </c>
      <c r="AU160" s="227" t="s">
        <v>90</v>
      </c>
      <c r="AV160" s="14" t="s">
        <v>90</v>
      </c>
      <c r="AW160" s="14" t="s">
        <v>36</v>
      </c>
      <c r="AX160" s="14" t="s">
        <v>81</v>
      </c>
      <c r="AY160" s="227" t="s">
        <v>166</v>
      </c>
    </row>
    <row r="161" spans="1:51" s="15" customFormat="1" ht="12">
      <c r="A161" s="15"/>
      <c r="B161" s="234"/>
      <c r="C161" s="15"/>
      <c r="D161" s="210" t="s">
        <v>283</v>
      </c>
      <c r="E161" s="235" t="s">
        <v>1</v>
      </c>
      <c r="F161" s="236" t="s">
        <v>286</v>
      </c>
      <c r="G161" s="15"/>
      <c r="H161" s="237">
        <v>5.441</v>
      </c>
      <c r="I161" s="238"/>
      <c r="J161" s="15"/>
      <c r="K161" s="15"/>
      <c r="L161" s="234"/>
      <c r="M161" s="239"/>
      <c r="N161" s="240"/>
      <c r="O161" s="240"/>
      <c r="P161" s="240"/>
      <c r="Q161" s="240"/>
      <c r="R161" s="240"/>
      <c r="S161" s="240"/>
      <c r="T161" s="241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35" t="s">
        <v>283</v>
      </c>
      <c r="AU161" s="235" t="s">
        <v>90</v>
      </c>
      <c r="AV161" s="15" t="s">
        <v>165</v>
      </c>
      <c r="AW161" s="15" t="s">
        <v>36</v>
      </c>
      <c r="AX161" s="15" t="s">
        <v>88</v>
      </c>
      <c r="AY161" s="235" t="s">
        <v>166</v>
      </c>
    </row>
    <row r="162" spans="1:65" s="2" customFormat="1" ht="21.75" customHeight="1">
      <c r="A162" s="38"/>
      <c r="B162" s="196"/>
      <c r="C162" s="197" t="s">
        <v>165</v>
      </c>
      <c r="D162" s="197" t="s">
        <v>169</v>
      </c>
      <c r="E162" s="198" t="s">
        <v>846</v>
      </c>
      <c r="F162" s="199" t="s">
        <v>847</v>
      </c>
      <c r="G162" s="200" t="s">
        <v>279</v>
      </c>
      <c r="H162" s="201">
        <v>23.338</v>
      </c>
      <c r="I162" s="202"/>
      <c r="J162" s="203">
        <f>ROUND(I162*H162,2)</f>
        <v>0</v>
      </c>
      <c r="K162" s="199" t="s">
        <v>280</v>
      </c>
      <c r="L162" s="39"/>
      <c r="M162" s="204" t="s">
        <v>1</v>
      </c>
      <c r="N162" s="205" t="s">
        <v>46</v>
      </c>
      <c r="O162" s="77"/>
      <c r="P162" s="206">
        <f>O162*H162</f>
        <v>0</v>
      </c>
      <c r="Q162" s="206">
        <v>0</v>
      </c>
      <c r="R162" s="206">
        <f>Q162*H162</f>
        <v>0</v>
      </c>
      <c r="S162" s="206">
        <v>0</v>
      </c>
      <c r="T162" s="20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08" t="s">
        <v>165</v>
      </c>
      <c r="AT162" s="208" t="s">
        <v>169</v>
      </c>
      <c r="AU162" s="208" t="s">
        <v>90</v>
      </c>
      <c r="AY162" s="19" t="s">
        <v>166</v>
      </c>
      <c r="BE162" s="209">
        <f>IF(N162="základní",J162,0)</f>
        <v>0</v>
      </c>
      <c r="BF162" s="209">
        <f>IF(N162="snížená",J162,0)</f>
        <v>0</v>
      </c>
      <c r="BG162" s="209">
        <f>IF(N162="zákl. přenesená",J162,0)</f>
        <v>0</v>
      </c>
      <c r="BH162" s="209">
        <f>IF(N162="sníž. přenesená",J162,0)</f>
        <v>0</v>
      </c>
      <c r="BI162" s="209">
        <f>IF(N162="nulová",J162,0)</f>
        <v>0</v>
      </c>
      <c r="BJ162" s="19" t="s">
        <v>88</v>
      </c>
      <c r="BK162" s="209">
        <f>ROUND(I162*H162,2)</f>
        <v>0</v>
      </c>
      <c r="BL162" s="19" t="s">
        <v>165</v>
      </c>
      <c r="BM162" s="208" t="s">
        <v>3575</v>
      </c>
    </row>
    <row r="163" spans="1:47" s="2" customFormat="1" ht="12">
      <c r="A163" s="38"/>
      <c r="B163" s="39"/>
      <c r="C163" s="38"/>
      <c r="D163" s="210" t="s">
        <v>174</v>
      </c>
      <c r="E163" s="38"/>
      <c r="F163" s="211" t="s">
        <v>849</v>
      </c>
      <c r="G163" s="38"/>
      <c r="H163" s="38"/>
      <c r="I163" s="132"/>
      <c r="J163" s="38"/>
      <c r="K163" s="38"/>
      <c r="L163" s="39"/>
      <c r="M163" s="212"/>
      <c r="N163" s="213"/>
      <c r="O163" s="77"/>
      <c r="P163" s="77"/>
      <c r="Q163" s="77"/>
      <c r="R163" s="77"/>
      <c r="S163" s="77"/>
      <c r="T163" s="7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9" t="s">
        <v>174</v>
      </c>
      <c r="AU163" s="19" t="s">
        <v>90</v>
      </c>
    </row>
    <row r="164" spans="1:51" s="14" customFormat="1" ht="12">
      <c r="A164" s="14"/>
      <c r="B164" s="226"/>
      <c r="C164" s="14"/>
      <c r="D164" s="210" t="s">
        <v>283</v>
      </c>
      <c r="E164" s="227" t="s">
        <v>1</v>
      </c>
      <c r="F164" s="228" t="s">
        <v>3576</v>
      </c>
      <c r="G164" s="14"/>
      <c r="H164" s="229">
        <v>30.715</v>
      </c>
      <c r="I164" s="230"/>
      <c r="J164" s="14"/>
      <c r="K164" s="14"/>
      <c r="L164" s="226"/>
      <c r="M164" s="231"/>
      <c r="N164" s="232"/>
      <c r="O164" s="232"/>
      <c r="P164" s="232"/>
      <c r="Q164" s="232"/>
      <c r="R164" s="232"/>
      <c r="S164" s="232"/>
      <c r="T164" s="23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27" t="s">
        <v>283</v>
      </c>
      <c r="AU164" s="227" t="s">
        <v>90</v>
      </c>
      <c r="AV164" s="14" t="s">
        <v>90</v>
      </c>
      <c r="AW164" s="14" t="s">
        <v>36</v>
      </c>
      <c r="AX164" s="14" t="s">
        <v>81</v>
      </c>
      <c r="AY164" s="227" t="s">
        <v>166</v>
      </c>
    </row>
    <row r="165" spans="1:51" s="14" customFormat="1" ht="12">
      <c r="A165" s="14"/>
      <c r="B165" s="226"/>
      <c r="C165" s="14"/>
      <c r="D165" s="210" t="s">
        <v>283</v>
      </c>
      <c r="E165" s="227" t="s">
        <v>1</v>
      </c>
      <c r="F165" s="228" t="s">
        <v>3577</v>
      </c>
      <c r="G165" s="14"/>
      <c r="H165" s="229">
        <v>5.441</v>
      </c>
      <c r="I165" s="230"/>
      <c r="J165" s="14"/>
      <c r="K165" s="14"/>
      <c r="L165" s="226"/>
      <c r="M165" s="231"/>
      <c r="N165" s="232"/>
      <c r="O165" s="232"/>
      <c r="P165" s="232"/>
      <c r="Q165" s="232"/>
      <c r="R165" s="232"/>
      <c r="S165" s="232"/>
      <c r="T165" s="23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27" t="s">
        <v>283</v>
      </c>
      <c r="AU165" s="227" t="s">
        <v>90</v>
      </c>
      <c r="AV165" s="14" t="s">
        <v>90</v>
      </c>
      <c r="AW165" s="14" t="s">
        <v>36</v>
      </c>
      <c r="AX165" s="14" t="s">
        <v>81</v>
      </c>
      <c r="AY165" s="227" t="s">
        <v>166</v>
      </c>
    </row>
    <row r="166" spans="1:51" s="14" customFormat="1" ht="12">
      <c r="A166" s="14"/>
      <c r="B166" s="226"/>
      <c r="C166" s="14"/>
      <c r="D166" s="210" t="s">
        <v>283</v>
      </c>
      <c r="E166" s="227" t="s">
        <v>1</v>
      </c>
      <c r="F166" s="228" t="s">
        <v>3578</v>
      </c>
      <c r="G166" s="14"/>
      <c r="H166" s="229">
        <v>-12.818</v>
      </c>
      <c r="I166" s="230"/>
      <c r="J166" s="14"/>
      <c r="K166" s="14"/>
      <c r="L166" s="226"/>
      <c r="M166" s="231"/>
      <c r="N166" s="232"/>
      <c r="O166" s="232"/>
      <c r="P166" s="232"/>
      <c r="Q166" s="232"/>
      <c r="R166" s="232"/>
      <c r="S166" s="232"/>
      <c r="T166" s="23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27" t="s">
        <v>283</v>
      </c>
      <c r="AU166" s="227" t="s">
        <v>90</v>
      </c>
      <c r="AV166" s="14" t="s">
        <v>90</v>
      </c>
      <c r="AW166" s="14" t="s">
        <v>36</v>
      </c>
      <c r="AX166" s="14" t="s">
        <v>81</v>
      </c>
      <c r="AY166" s="227" t="s">
        <v>166</v>
      </c>
    </row>
    <row r="167" spans="1:51" s="15" customFormat="1" ht="12">
      <c r="A167" s="15"/>
      <c r="B167" s="234"/>
      <c r="C167" s="15"/>
      <c r="D167" s="210" t="s">
        <v>283</v>
      </c>
      <c r="E167" s="235" t="s">
        <v>1</v>
      </c>
      <c r="F167" s="236" t="s">
        <v>286</v>
      </c>
      <c r="G167" s="15"/>
      <c r="H167" s="237">
        <v>23.338</v>
      </c>
      <c r="I167" s="238"/>
      <c r="J167" s="15"/>
      <c r="K167" s="15"/>
      <c r="L167" s="234"/>
      <c r="M167" s="239"/>
      <c r="N167" s="240"/>
      <c r="O167" s="240"/>
      <c r="P167" s="240"/>
      <c r="Q167" s="240"/>
      <c r="R167" s="240"/>
      <c r="S167" s="240"/>
      <c r="T167" s="241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35" t="s">
        <v>283</v>
      </c>
      <c r="AU167" s="235" t="s">
        <v>90</v>
      </c>
      <c r="AV167" s="15" t="s">
        <v>165</v>
      </c>
      <c r="AW167" s="15" t="s">
        <v>36</v>
      </c>
      <c r="AX167" s="15" t="s">
        <v>88</v>
      </c>
      <c r="AY167" s="235" t="s">
        <v>166</v>
      </c>
    </row>
    <row r="168" spans="1:65" s="2" customFormat="1" ht="33" customHeight="1">
      <c r="A168" s="38"/>
      <c r="B168" s="196"/>
      <c r="C168" s="197" t="s">
        <v>189</v>
      </c>
      <c r="D168" s="197" t="s">
        <v>169</v>
      </c>
      <c r="E168" s="198" t="s">
        <v>850</v>
      </c>
      <c r="F168" s="199" t="s">
        <v>851</v>
      </c>
      <c r="G168" s="200" t="s">
        <v>279</v>
      </c>
      <c r="H168" s="201">
        <v>466.76</v>
      </c>
      <c r="I168" s="202"/>
      <c r="J168" s="203">
        <f>ROUND(I168*H168,2)</f>
        <v>0</v>
      </c>
      <c r="K168" s="199" t="s">
        <v>280</v>
      </c>
      <c r="L168" s="39"/>
      <c r="M168" s="204" t="s">
        <v>1</v>
      </c>
      <c r="N168" s="205" t="s">
        <v>46</v>
      </c>
      <c r="O168" s="77"/>
      <c r="P168" s="206">
        <f>O168*H168</f>
        <v>0</v>
      </c>
      <c r="Q168" s="206">
        <v>0</v>
      </c>
      <c r="R168" s="206">
        <f>Q168*H168</f>
        <v>0</v>
      </c>
      <c r="S168" s="206">
        <v>0</v>
      </c>
      <c r="T168" s="20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08" t="s">
        <v>165</v>
      </c>
      <c r="AT168" s="208" t="s">
        <v>169</v>
      </c>
      <c r="AU168" s="208" t="s">
        <v>90</v>
      </c>
      <c r="AY168" s="19" t="s">
        <v>166</v>
      </c>
      <c r="BE168" s="209">
        <f>IF(N168="základní",J168,0)</f>
        <v>0</v>
      </c>
      <c r="BF168" s="209">
        <f>IF(N168="snížená",J168,0)</f>
        <v>0</v>
      </c>
      <c r="BG168" s="209">
        <f>IF(N168="zákl. přenesená",J168,0)</f>
        <v>0</v>
      </c>
      <c r="BH168" s="209">
        <f>IF(N168="sníž. přenesená",J168,0)</f>
        <v>0</v>
      </c>
      <c r="BI168" s="209">
        <f>IF(N168="nulová",J168,0)</f>
        <v>0</v>
      </c>
      <c r="BJ168" s="19" t="s">
        <v>88</v>
      </c>
      <c r="BK168" s="209">
        <f>ROUND(I168*H168,2)</f>
        <v>0</v>
      </c>
      <c r="BL168" s="19" t="s">
        <v>165</v>
      </c>
      <c r="BM168" s="208" t="s">
        <v>3579</v>
      </c>
    </row>
    <row r="169" spans="1:47" s="2" customFormat="1" ht="12">
      <c r="A169" s="38"/>
      <c r="B169" s="39"/>
      <c r="C169" s="38"/>
      <c r="D169" s="210" t="s">
        <v>174</v>
      </c>
      <c r="E169" s="38"/>
      <c r="F169" s="211" t="s">
        <v>853</v>
      </c>
      <c r="G169" s="38"/>
      <c r="H169" s="38"/>
      <c r="I169" s="132"/>
      <c r="J169" s="38"/>
      <c r="K169" s="38"/>
      <c r="L169" s="39"/>
      <c r="M169" s="212"/>
      <c r="N169" s="213"/>
      <c r="O169" s="77"/>
      <c r="P169" s="77"/>
      <c r="Q169" s="77"/>
      <c r="R169" s="77"/>
      <c r="S169" s="77"/>
      <c r="T169" s="7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9" t="s">
        <v>174</v>
      </c>
      <c r="AU169" s="19" t="s">
        <v>90</v>
      </c>
    </row>
    <row r="170" spans="1:51" s="14" customFormat="1" ht="12">
      <c r="A170" s="14"/>
      <c r="B170" s="226"/>
      <c r="C170" s="14"/>
      <c r="D170" s="210" t="s">
        <v>283</v>
      </c>
      <c r="E170" s="227" t="s">
        <v>1</v>
      </c>
      <c r="F170" s="228" t="s">
        <v>3580</v>
      </c>
      <c r="G170" s="14"/>
      <c r="H170" s="229">
        <v>466.76</v>
      </c>
      <c r="I170" s="230"/>
      <c r="J170" s="14"/>
      <c r="K170" s="14"/>
      <c r="L170" s="226"/>
      <c r="M170" s="231"/>
      <c r="N170" s="232"/>
      <c r="O170" s="232"/>
      <c r="P170" s="232"/>
      <c r="Q170" s="232"/>
      <c r="R170" s="232"/>
      <c r="S170" s="232"/>
      <c r="T170" s="23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27" t="s">
        <v>283</v>
      </c>
      <c r="AU170" s="227" t="s">
        <v>90</v>
      </c>
      <c r="AV170" s="14" t="s">
        <v>90</v>
      </c>
      <c r="AW170" s="14" t="s">
        <v>36</v>
      </c>
      <c r="AX170" s="14" t="s">
        <v>81</v>
      </c>
      <c r="AY170" s="227" t="s">
        <v>166</v>
      </c>
    </row>
    <row r="171" spans="1:51" s="15" customFormat="1" ht="12">
      <c r="A171" s="15"/>
      <c r="B171" s="234"/>
      <c r="C171" s="15"/>
      <c r="D171" s="210" t="s">
        <v>283</v>
      </c>
      <c r="E171" s="235" t="s">
        <v>1</v>
      </c>
      <c r="F171" s="236" t="s">
        <v>286</v>
      </c>
      <c r="G171" s="15"/>
      <c r="H171" s="237">
        <v>466.76</v>
      </c>
      <c r="I171" s="238"/>
      <c r="J171" s="15"/>
      <c r="K171" s="15"/>
      <c r="L171" s="234"/>
      <c r="M171" s="239"/>
      <c r="N171" s="240"/>
      <c r="O171" s="240"/>
      <c r="P171" s="240"/>
      <c r="Q171" s="240"/>
      <c r="R171" s="240"/>
      <c r="S171" s="240"/>
      <c r="T171" s="241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35" t="s">
        <v>283</v>
      </c>
      <c r="AU171" s="235" t="s">
        <v>90</v>
      </c>
      <c r="AV171" s="15" t="s">
        <v>165</v>
      </c>
      <c r="AW171" s="15" t="s">
        <v>36</v>
      </c>
      <c r="AX171" s="15" t="s">
        <v>88</v>
      </c>
      <c r="AY171" s="235" t="s">
        <v>166</v>
      </c>
    </row>
    <row r="172" spans="1:65" s="2" customFormat="1" ht="21.75" customHeight="1">
      <c r="A172" s="38"/>
      <c r="B172" s="196"/>
      <c r="C172" s="197" t="s">
        <v>194</v>
      </c>
      <c r="D172" s="197" t="s">
        <v>169</v>
      </c>
      <c r="E172" s="198" t="s">
        <v>855</v>
      </c>
      <c r="F172" s="199" t="s">
        <v>856</v>
      </c>
      <c r="G172" s="200" t="s">
        <v>289</v>
      </c>
      <c r="H172" s="201">
        <v>49.01</v>
      </c>
      <c r="I172" s="202"/>
      <c r="J172" s="203">
        <f>ROUND(I172*H172,2)</f>
        <v>0</v>
      </c>
      <c r="K172" s="199" t="s">
        <v>280</v>
      </c>
      <c r="L172" s="39"/>
      <c r="M172" s="204" t="s">
        <v>1</v>
      </c>
      <c r="N172" s="205" t="s">
        <v>46</v>
      </c>
      <c r="O172" s="77"/>
      <c r="P172" s="206">
        <f>O172*H172</f>
        <v>0</v>
      </c>
      <c r="Q172" s="206">
        <v>0</v>
      </c>
      <c r="R172" s="206">
        <f>Q172*H172</f>
        <v>0</v>
      </c>
      <c r="S172" s="206">
        <v>0</v>
      </c>
      <c r="T172" s="20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08" t="s">
        <v>165</v>
      </c>
      <c r="AT172" s="208" t="s">
        <v>169</v>
      </c>
      <c r="AU172" s="208" t="s">
        <v>90</v>
      </c>
      <c r="AY172" s="19" t="s">
        <v>166</v>
      </c>
      <c r="BE172" s="209">
        <f>IF(N172="základní",J172,0)</f>
        <v>0</v>
      </c>
      <c r="BF172" s="209">
        <f>IF(N172="snížená",J172,0)</f>
        <v>0</v>
      </c>
      <c r="BG172" s="209">
        <f>IF(N172="zákl. přenesená",J172,0)</f>
        <v>0</v>
      </c>
      <c r="BH172" s="209">
        <f>IF(N172="sníž. přenesená",J172,0)</f>
        <v>0</v>
      </c>
      <c r="BI172" s="209">
        <f>IF(N172="nulová",J172,0)</f>
        <v>0</v>
      </c>
      <c r="BJ172" s="19" t="s">
        <v>88</v>
      </c>
      <c r="BK172" s="209">
        <f>ROUND(I172*H172,2)</f>
        <v>0</v>
      </c>
      <c r="BL172" s="19" t="s">
        <v>165</v>
      </c>
      <c r="BM172" s="208" t="s">
        <v>3581</v>
      </c>
    </row>
    <row r="173" spans="1:47" s="2" customFormat="1" ht="12">
      <c r="A173" s="38"/>
      <c r="B173" s="39"/>
      <c r="C173" s="38"/>
      <c r="D173" s="210" t="s">
        <v>174</v>
      </c>
      <c r="E173" s="38"/>
      <c r="F173" s="211" t="s">
        <v>858</v>
      </c>
      <c r="G173" s="38"/>
      <c r="H173" s="38"/>
      <c r="I173" s="132"/>
      <c r="J173" s="38"/>
      <c r="K173" s="38"/>
      <c r="L173" s="39"/>
      <c r="M173" s="212"/>
      <c r="N173" s="213"/>
      <c r="O173" s="77"/>
      <c r="P173" s="77"/>
      <c r="Q173" s="77"/>
      <c r="R173" s="77"/>
      <c r="S173" s="77"/>
      <c r="T173" s="7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9" t="s">
        <v>174</v>
      </c>
      <c r="AU173" s="19" t="s">
        <v>90</v>
      </c>
    </row>
    <row r="174" spans="1:51" s="14" customFormat="1" ht="12">
      <c r="A174" s="14"/>
      <c r="B174" s="226"/>
      <c r="C174" s="14"/>
      <c r="D174" s="210" t="s">
        <v>283</v>
      </c>
      <c r="E174" s="227" t="s">
        <v>1</v>
      </c>
      <c r="F174" s="228" t="s">
        <v>3582</v>
      </c>
      <c r="G174" s="14"/>
      <c r="H174" s="229">
        <v>49.01</v>
      </c>
      <c r="I174" s="230"/>
      <c r="J174" s="14"/>
      <c r="K174" s="14"/>
      <c r="L174" s="226"/>
      <c r="M174" s="231"/>
      <c r="N174" s="232"/>
      <c r="O174" s="232"/>
      <c r="P174" s="232"/>
      <c r="Q174" s="232"/>
      <c r="R174" s="232"/>
      <c r="S174" s="232"/>
      <c r="T174" s="23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27" t="s">
        <v>283</v>
      </c>
      <c r="AU174" s="227" t="s">
        <v>90</v>
      </c>
      <c r="AV174" s="14" t="s">
        <v>90</v>
      </c>
      <c r="AW174" s="14" t="s">
        <v>36</v>
      </c>
      <c r="AX174" s="14" t="s">
        <v>81</v>
      </c>
      <c r="AY174" s="227" t="s">
        <v>166</v>
      </c>
    </row>
    <row r="175" spans="1:51" s="15" customFormat="1" ht="12">
      <c r="A175" s="15"/>
      <c r="B175" s="234"/>
      <c r="C175" s="15"/>
      <c r="D175" s="210" t="s">
        <v>283</v>
      </c>
      <c r="E175" s="235" t="s">
        <v>1</v>
      </c>
      <c r="F175" s="236" t="s">
        <v>286</v>
      </c>
      <c r="G175" s="15"/>
      <c r="H175" s="237">
        <v>49.01</v>
      </c>
      <c r="I175" s="238"/>
      <c r="J175" s="15"/>
      <c r="K175" s="15"/>
      <c r="L175" s="234"/>
      <c r="M175" s="239"/>
      <c r="N175" s="240"/>
      <c r="O175" s="240"/>
      <c r="P175" s="240"/>
      <c r="Q175" s="240"/>
      <c r="R175" s="240"/>
      <c r="S175" s="240"/>
      <c r="T175" s="241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35" t="s">
        <v>283</v>
      </c>
      <c r="AU175" s="235" t="s">
        <v>90</v>
      </c>
      <c r="AV175" s="15" t="s">
        <v>165</v>
      </c>
      <c r="AW175" s="15" t="s">
        <v>36</v>
      </c>
      <c r="AX175" s="15" t="s">
        <v>88</v>
      </c>
      <c r="AY175" s="235" t="s">
        <v>166</v>
      </c>
    </row>
    <row r="176" spans="1:65" s="2" customFormat="1" ht="21.75" customHeight="1">
      <c r="A176" s="38"/>
      <c r="B176" s="196"/>
      <c r="C176" s="197" t="s">
        <v>199</v>
      </c>
      <c r="D176" s="197" t="s">
        <v>169</v>
      </c>
      <c r="E176" s="198" t="s">
        <v>3583</v>
      </c>
      <c r="F176" s="199" t="s">
        <v>3584</v>
      </c>
      <c r="G176" s="200" t="s">
        <v>279</v>
      </c>
      <c r="H176" s="201">
        <v>12.818</v>
      </c>
      <c r="I176" s="202"/>
      <c r="J176" s="203">
        <f>ROUND(I176*H176,2)</f>
        <v>0</v>
      </c>
      <c r="K176" s="199" t="s">
        <v>280</v>
      </c>
      <c r="L176" s="39"/>
      <c r="M176" s="204" t="s">
        <v>1</v>
      </c>
      <c r="N176" s="205" t="s">
        <v>46</v>
      </c>
      <c r="O176" s="77"/>
      <c r="P176" s="206">
        <f>O176*H176</f>
        <v>0</v>
      </c>
      <c r="Q176" s="206">
        <v>0</v>
      </c>
      <c r="R176" s="206">
        <f>Q176*H176</f>
        <v>0</v>
      </c>
      <c r="S176" s="206">
        <v>0</v>
      </c>
      <c r="T176" s="20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08" t="s">
        <v>165</v>
      </c>
      <c r="AT176" s="208" t="s">
        <v>169</v>
      </c>
      <c r="AU176" s="208" t="s">
        <v>90</v>
      </c>
      <c r="AY176" s="19" t="s">
        <v>166</v>
      </c>
      <c r="BE176" s="209">
        <f>IF(N176="základní",J176,0)</f>
        <v>0</v>
      </c>
      <c r="BF176" s="209">
        <f>IF(N176="snížená",J176,0)</f>
        <v>0</v>
      </c>
      <c r="BG176" s="209">
        <f>IF(N176="zákl. přenesená",J176,0)</f>
        <v>0</v>
      </c>
      <c r="BH176" s="209">
        <f>IF(N176="sníž. přenesená",J176,0)</f>
        <v>0</v>
      </c>
      <c r="BI176" s="209">
        <f>IF(N176="nulová",J176,0)</f>
        <v>0</v>
      </c>
      <c r="BJ176" s="19" t="s">
        <v>88</v>
      </c>
      <c r="BK176" s="209">
        <f>ROUND(I176*H176,2)</f>
        <v>0</v>
      </c>
      <c r="BL176" s="19" t="s">
        <v>165</v>
      </c>
      <c r="BM176" s="208" t="s">
        <v>3585</v>
      </c>
    </row>
    <row r="177" spans="1:47" s="2" customFormat="1" ht="12">
      <c r="A177" s="38"/>
      <c r="B177" s="39"/>
      <c r="C177" s="38"/>
      <c r="D177" s="210" t="s">
        <v>174</v>
      </c>
      <c r="E177" s="38"/>
      <c r="F177" s="211" t="s">
        <v>3586</v>
      </c>
      <c r="G177" s="38"/>
      <c r="H177" s="38"/>
      <c r="I177" s="132"/>
      <c r="J177" s="38"/>
      <c r="K177" s="38"/>
      <c r="L177" s="39"/>
      <c r="M177" s="212"/>
      <c r="N177" s="213"/>
      <c r="O177" s="77"/>
      <c r="P177" s="77"/>
      <c r="Q177" s="77"/>
      <c r="R177" s="77"/>
      <c r="S177" s="77"/>
      <c r="T177" s="7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9" t="s">
        <v>174</v>
      </c>
      <c r="AU177" s="19" t="s">
        <v>90</v>
      </c>
    </row>
    <row r="178" spans="1:51" s="13" customFormat="1" ht="12">
      <c r="A178" s="13"/>
      <c r="B178" s="219"/>
      <c r="C178" s="13"/>
      <c r="D178" s="210" t="s">
        <v>283</v>
      </c>
      <c r="E178" s="220" t="s">
        <v>1</v>
      </c>
      <c r="F178" s="221" t="s">
        <v>3560</v>
      </c>
      <c r="G178" s="13"/>
      <c r="H178" s="220" t="s">
        <v>1</v>
      </c>
      <c r="I178" s="222"/>
      <c r="J178" s="13"/>
      <c r="K178" s="13"/>
      <c r="L178" s="219"/>
      <c r="M178" s="223"/>
      <c r="N178" s="224"/>
      <c r="O178" s="224"/>
      <c r="P178" s="224"/>
      <c r="Q178" s="224"/>
      <c r="R178" s="224"/>
      <c r="S178" s="224"/>
      <c r="T178" s="22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20" t="s">
        <v>283</v>
      </c>
      <c r="AU178" s="220" t="s">
        <v>90</v>
      </c>
      <c r="AV178" s="13" t="s">
        <v>88</v>
      </c>
      <c r="AW178" s="13" t="s">
        <v>36</v>
      </c>
      <c r="AX178" s="13" t="s">
        <v>81</v>
      </c>
      <c r="AY178" s="220" t="s">
        <v>166</v>
      </c>
    </row>
    <row r="179" spans="1:51" s="14" customFormat="1" ht="12">
      <c r="A179" s="14"/>
      <c r="B179" s="226"/>
      <c r="C179" s="14"/>
      <c r="D179" s="210" t="s">
        <v>283</v>
      </c>
      <c r="E179" s="227" t="s">
        <v>1</v>
      </c>
      <c r="F179" s="228" t="s">
        <v>3561</v>
      </c>
      <c r="G179" s="14"/>
      <c r="H179" s="229">
        <v>23.695</v>
      </c>
      <c r="I179" s="230"/>
      <c r="J179" s="14"/>
      <c r="K179" s="14"/>
      <c r="L179" s="226"/>
      <c r="M179" s="231"/>
      <c r="N179" s="232"/>
      <c r="O179" s="232"/>
      <c r="P179" s="232"/>
      <c r="Q179" s="232"/>
      <c r="R179" s="232"/>
      <c r="S179" s="232"/>
      <c r="T179" s="23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27" t="s">
        <v>283</v>
      </c>
      <c r="AU179" s="227" t="s">
        <v>90</v>
      </c>
      <c r="AV179" s="14" t="s">
        <v>90</v>
      </c>
      <c r="AW179" s="14" t="s">
        <v>36</v>
      </c>
      <c r="AX179" s="14" t="s">
        <v>81</v>
      </c>
      <c r="AY179" s="227" t="s">
        <v>166</v>
      </c>
    </row>
    <row r="180" spans="1:51" s="14" customFormat="1" ht="12">
      <c r="A180" s="14"/>
      <c r="B180" s="226"/>
      <c r="C180" s="14"/>
      <c r="D180" s="210" t="s">
        <v>283</v>
      </c>
      <c r="E180" s="227" t="s">
        <v>1</v>
      </c>
      <c r="F180" s="228" t="s">
        <v>3587</v>
      </c>
      <c r="G180" s="14"/>
      <c r="H180" s="229">
        <v>-10.877</v>
      </c>
      <c r="I180" s="230"/>
      <c r="J180" s="14"/>
      <c r="K180" s="14"/>
      <c r="L180" s="226"/>
      <c r="M180" s="231"/>
      <c r="N180" s="232"/>
      <c r="O180" s="232"/>
      <c r="P180" s="232"/>
      <c r="Q180" s="232"/>
      <c r="R180" s="232"/>
      <c r="S180" s="232"/>
      <c r="T180" s="23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27" t="s">
        <v>283</v>
      </c>
      <c r="AU180" s="227" t="s">
        <v>90</v>
      </c>
      <c r="AV180" s="14" t="s">
        <v>90</v>
      </c>
      <c r="AW180" s="14" t="s">
        <v>36</v>
      </c>
      <c r="AX180" s="14" t="s">
        <v>81</v>
      </c>
      <c r="AY180" s="227" t="s">
        <v>166</v>
      </c>
    </row>
    <row r="181" spans="1:51" s="15" customFormat="1" ht="12">
      <c r="A181" s="15"/>
      <c r="B181" s="234"/>
      <c r="C181" s="15"/>
      <c r="D181" s="210" t="s">
        <v>283</v>
      </c>
      <c r="E181" s="235" t="s">
        <v>1</v>
      </c>
      <c r="F181" s="236" t="s">
        <v>286</v>
      </c>
      <c r="G181" s="15"/>
      <c r="H181" s="237">
        <v>12.818</v>
      </c>
      <c r="I181" s="238"/>
      <c r="J181" s="15"/>
      <c r="K181" s="15"/>
      <c r="L181" s="234"/>
      <c r="M181" s="239"/>
      <c r="N181" s="240"/>
      <c r="O181" s="240"/>
      <c r="P181" s="240"/>
      <c r="Q181" s="240"/>
      <c r="R181" s="240"/>
      <c r="S181" s="240"/>
      <c r="T181" s="241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35" t="s">
        <v>283</v>
      </c>
      <c r="AU181" s="235" t="s">
        <v>90</v>
      </c>
      <c r="AV181" s="15" t="s">
        <v>165</v>
      </c>
      <c r="AW181" s="15" t="s">
        <v>36</v>
      </c>
      <c r="AX181" s="15" t="s">
        <v>88</v>
      </c>
      <c r="AY181" s="235" t="s">
        <v>166</v>
      </c>
    </row>
    <row r="182" spans="1:65" s="2" customFormat="1" ht="21.75" customHeight="1">
      <c r="A182" s="38"/>
      <c r="B182" s="196"/>
      <c r="C182" s="197" t="s">
        <v>204</v>
      </c>
      <c r="D182" s="197" t="s">
        <v>169</v>
      </c>
      <c r="E182" s="198" t="s">
        <v>3588</v>
      </c>
      <c r="F182" s="199" t="s">
        <v>3589</v>
      </c>
      <c r="G182" s="200" t="s">
        <v>301</v>
      </c>
      <c r="H182" s="201">
        <v>49.9</v>
      </c>
      <c r="I182" s="202"/>
      <c r="J182" s="203">
        <f>ROUND(I182*H182,2)</f>
        <v>0</v>
      </c>
      <c r="K182" s="199" t="s">
        <v>280</v>
      </c>
      <c r="L182" s="39"/>
      <c r="M182" s="204" t="s">
        <v>1</v>
      </c>
      <c r="N182" s="205" t="s">
        <v>46</v>
      </c>
      <c r="O182" s="77"/>
      <c r="P182" s="206">
        <f>O182*H182</f>
        <v>0</v>
      </c>
      <c r="Q182" s="206">
        <v>0</v>
      </c>
      <c r="R182" s="206">
        <f>Q182*H182</f>
        <v>0</v>
      </c>
      <c r="S182" s="206">
        <v>0</v>
      </c>
      <c r="T182" s="20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08" t="s">
        <v>165</v>
      </c>
      <c r="AT182" s="208" t="s">
        <v>169</v>
      </c>
      <c r="AU182" s="208" t="s">
        <v>90</v>
      </c>
      <c r="AY182" s="19" t="s">
        <v>166</v>
      </c>
      <c r="BE182" s="209">
        <f>IF(N182="základní",J182,0)</f>
        <v>0</v>
      </c>
      <c r="BF182" s="209">
        <f>IF(N182="snížená",J182,0)</f>
        <v>0</v>
      </c>
      <c r="BG182" s="209">
        <f>IF(N182="zákl. přenesená",J182,0)</f>
        <v>0</v>
      </c>
      <c r="BH182" s="209">
        <f>IF(N182="sníž. přenesená",J182,0)</f>
        <v>0</v>
      </c>
      <c r="BI182" s="209">
        <f>IF(N182="nulová",J182,0)</f>
        <v>0</v>
      </c>
      <c r="BJ182" s="19" t="s">
        <v>88</v>
      </c>
      <c r="BK182" s="209">
        <f>ROUND(I182*H182,2)</f>
        <v>0</v>
      </c>
      <c r="BL182" s="19" t="s">
        <v>165</v>
      </c>
      <c r="BM182" s="208" t="s">
        <v>3590</v>
      </c>
    </row>
    <row r="183" spans="1:47" s="2" customFormat="1" ht="12">
      <c r="A183" s="38"/>
      <c r="B183" s="39"/>
      <c r="C183" s="38"/>
      <c r="D183" s="210" t="s">
        <v>174</v>
      </c>
      <c r="E183" s="38"/>
      <c r="F183" s="211" t="s">
        <v>3591</v>
      </c>
      <c r="G183" s="38"/>
      <c r="H183" s="38"/>
      <c r="I183" s="132"/>
      <c r="J183" s="38"/>
      <c r="K183" s="38"/>
      <c r="L183" s="39"/>
      <c r="M183" s="212"/>
      <c r="N183" s="213"/>
      <c r="O183" s="77"/>
      <c r="P183" s="77"/>
      <c r="Q183" s="77"/>
      <c r="R183" s="77"/>
      <c r="S183" s="77"/>
      <c r="T183" s="7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9" t="s">
        <v>174</v>
      </c>
      <c r="AU183" s="19" t="s">
        <v>90</v>
      </c>
    </row>
    <row r="184" spans="1:51" s="13" customFormat="1" ht="12">
      <c r="A184" s="13"/>
      <c r="B184" s="219"/>
      <c r="C184" s="13"/>
      <c r="D184" s="210" t="s">
        <v>283</v>
      </c>
      <c r="E184" s="220" t="s">
        <v>1</v>
      </c>
      <c r="F184" s="221" t="s">
        <v>3592</v>
      </c>
      <c r="G184" s="13"/>
      <c r="H184" s="220" t="s">
        <v>1</v>
      </c>
      <c r="I184" s="222"/>
      <c r="J184" s="13"/>
      <c r="K184" s="13"/>
      <c r="L184" s="219"/>
      <c r="M184" s="223"/>
      <c r="N184" s="224"/>
      <c r="O184" s="224"/>
      <c r="P184" s="224"/>
      <c r="Q184" s="224"/>
      <c r="R184" s="224"/>
      <c r="S184" s="224"/>
      <c r="T184" s="22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20" t="s">
        <v>283</v>
      </c>
      <c r="AU184" s="220" t="s">
        <v>90</v>
      </c>
      <c r="AV184" s="13" t="s">
        <v>88</v>
      </c>
      <c r="AW184" s="13" t="s">
        <v>36</v>
      </c>
      <c r="AX184" s="13" t="s">
        <v>81</v>
      </c>
      <c r="AY184" s="220" t="s">
        <v>166</v>
      </c>
    </row>
    <row r="185" spans="1:51" s="14" customFormat="1" ht="12">
      <c r="A185" s="14"/>
      <c r="B185" s="226"/>
      <c r="C185" s="14"/>
      <c r="D185" s="210" t="s">
        <v>283</v>
      </c>
      <c r="E185" s="227" t="s">
        <v>1</v>
      </c>
      <c r="F185" s="228" t="s">
        <v>3593</v>
      </c>
      <c r="G185" s="14"/>
      <c r="H185" s="229">
        <v>49.9</v>
      </c>
      <c r="I185" s="230"/>
      <c r="J185" s="14"/>
      <c r="K185" s="14"/>
      <c r="L185" s="226"/>
      <c r="M185" s="231"/>
      <c r="N185" s="232"/>
      <c r="O185" s="232"/>
      <c r="P185" s="232"/>
      <c r="Q185" s="232"/>
      <c r="R185" s="232"/>
      <c r="S185" s="232"/>
      <c r="T185" s="23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27" t="s">
        <v>283</v>
      </c>
      <c r="AU185" s="227" t="s">
        <v>90</v>
      </c>
      <c r="AV185" s="14" t="s">
        <v>90</v>
      </c>
      <c r="AW185" s="14" t="s">
        <v>36</v>
      </c>
      <c r="AX185" s="14" t="s">
        <v>81</v>
      </c>
      <c r="AY185" s="227" t="s">
        <v>166</v>
      </c>
    </row>
    <row r="186" spans="1:51" s="15" customFormat="1" ht="12">
      <c r="A186" s="15"/>
      <c r="B186" s="234"/>
      <c r="C186" s="15"/>
      <c r="D186" s="210" t="s">
        <v>283</v>
      </c>
      <c r="E186" s="235" t="s">
        <v>1</v>
      </c>
      <c r="F186" s="236" t="s">
        <v>286</v>
      </c>
      <c r="G186" s="15"/>
      <c r="H186" s="237">
        <v>49.9</v>
      </c>
      <c r="I186" s="238"/>
      <c r="J186" s="15"/>
      <c r="K186" s="15"/>
      <c r="L186" s="234"/>
      <c r="M186" s="239"/>
      <c r="N186" s="240"/>
      <c r="O186" s="240"/>
      <c r="P186" s="240"/>
      <c r="Q186" s="240"/>
      <c r="R186" s="240"/>
      <c r="S186" s="240"/>
      <c r="T186" s="241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35" t="s">
        <v>283</v>
      </c>
      <c r="AU186" s="235" t="s">
        <v>90</v>
      </c>
      <c r="AV186" s="15" t="s">
        <v>165</v>
      </c>
      <c r="AW186" s="15" t="s">
        <v>36</v>
      </c>
      <c r="AX186" s="15" t="s">
        <v>88</v>
      </c>
      <c r="AY186" s="235" t="s">
        <v>166</v>
      </c>
    </row>
    <row r="187" spans="1:63" s="12" customFormat="1" ht="22.8" customHeight="1">
      <c r="A187" s="12"/>
      <c r="B187" s="183"/>
      <c r="C187" s="12"/>
      <c r="D187" s="184" t="s">
        <v>80</v>
      </c>
      <c r="E187" s="194" t="s">
        <v>90</v>
      </c>
      <c r="F187" s="194" t="s">
        <v>860</v>
      </c>
      <c r="G187" s="12"/>
      <c r="H187" s="12"/>
      <c r="I187" s="186"/>
      <c r="J187" s="195">
        <f>BK187</f>
        <v>0</v>
      </c>
      <c r="K187" s="12"/>
      <c r="L187" s="183"/>
      <c r="M187" s="188"/>
      <c r="N187" s="189"/>
      <c r="O187" s="189"/>
      <c r="P187" s="190">
        <f>SUM(P188:P230)</f>
        <v>0</v>
      </c>
      <c r="Q187" s="189"/>
      <c r="R187" s="190">
        <f>SUM(R188:R230)</f>
        <v>27.00165945</v>
      </c>
      <c r="S187" s="189"/>
      <c r="T187" s="191">
        <f>SUM(T188:T230)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84" t="s">
        <v>88</v>
      </c>
      <c r="AT187" s="192" t="s">
        <v>80</v>
      </c>
      <c r="AU187" s="192" t="s">
        <v>88</v>
      </c>
      <c r="AY187" s="184" t="s">
        <v>166</v>
      </c>
      <c r="BK187" s="193">
        <f>SUM(BK188:BK230)</f>
        <v>0</v>
      </c>
    </row>
    <row r="188" spans="1:65" s="2" customFormat="1" ht="21.75" customHeight="1">
      <c r="A188" s="38"/>
      <c r="B188" s="196"/>
      <c r="C188" s="197" t="s">
        <v>209</v>
      </c>
      <c r="D188" s="197" t="s">
        <v>169</v>
      </c>
      <c r="E188" s="198" t="s">
        <v>3594</v>
      </c>
      <c r="F188" s="199" t="s">
        <v>3595</v>
      </c>
      <c r="G188" s="200" t="s">
        <v>279</v>
      </c>
      <c r="H188" s="201">
        <v>0.306</v>
      </c>
      <c r="I188" s="202"/>
      <c r="J188" s="203">
        <f>ROUND(I188*H188,2)</f>
        <v>0</v>
      </c>
      <c r="K188" s="199" t="s">
        <v>280</v>
      </c>
      <c r="L188" s="39"/>
      <c r="M188" s="204" t="s">
        <v>1</v>
      </c>
      <c r="N188" s="205" t="s">
        <v>46</v>
      </c>
      <c r="O188" s="77"/>
      <c r="P188" s="206">
        <f>O188*H188</f>
        <v>0</v>
      </c>
      <c r="Q188" s="206">
        <v>2.16</v>
      </c>
      <c r="R188" s="206">
        <f>Q188*H188</f>
        <v>0.66096</v>
      </c>
      <c r="S188" s="206">
        <v>0</v>
      </c>
      <c r="T188" s="20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08" t="s">
        <v>165</v>
      </c>
      <c r="AT188" s="208" t="s">
        <v>169</v>
      </c>
      <c r="AU188" s="208" t="s">
        <v>90</v>
      </c>
      <c r="AY188" s="19" t="s">
        <v>166</v>
      </c>
      <c r="BE188" s="209">
        <f>IF(N188="základní",J188,0)</f>
        <v>0</v>
      </c>
      <c r="BF188" s="209">
        <f>IF(N188="snížená",J188,0)</f>
        <v>0</v>
      </c>
      <c r="BG188" s="209">
        <f>IF(N188="zákl. přenesená",J188,0)</f>
        <v>0</v>
      </c>
      <c r="BH188" s="209">
        <f>IF(N188="sníž. přenesená",J188,0)</f>
        <v>0</v>
      </c>
      <c r="BI188" s="209">
        <f>IF(N188="nulová",J188,0)</f>
        <v>0</v>
      </c>
      <c r="BJ188" s="19" t="s">
        <v>88</v>
      </c>
      <c r="BK188" s="209">
        <f>ROUND(I188*H188,2)</f>
        <v>0</v>
      </c>
      <c r="BL188" s="19" t="s">
        <v>165</v>
      </c>
      <c r="BM188" s="208" t="s">
        <v>3596</v>
      </c>
    </row>
    <row r="189" spans="1:47" s="2" customFormat="1" ht="12">
      <c r="A189" s="38"/>
      <c r="B189" s="39"/>
      <c r="C189" s="38"/>
      <c r="D189" s="210" t="s">
        <v>174</v>
      </c>
      <c r="E189" s="38"/>
      <c r="F189" s="211" t="s">
        <v>3597</v>
      </c>
      <c r="G189" s="38"/>
      <c r="H189" s="38"/>
      <c r="I189" s="132"/>
      <c r="J189" s="38"/>
      <c r="K189" s="38"/>
      <c r="L189" s="39"/>
      <c r="M189" s="212"/>
      <c r="N189" s="213"/>
      <c r="O189" s="77"/>
      <c r="P189" s="77"/>
      <c r="Q189" s="77"/>
      <c r="R189" s="77"/>
      <c r="S189" s="77"/>
      <c r="T189" s="7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9" t="s">
        <v>174</v>
      </c>
      <c r="AU189" s="19" t="s">
        <v>90</v>
      </c>
    </row>
    <row r="190" spans="1:51" s="14" customFormat="1" ht="12">
      <c r="A190" s="14"/>
      <c r="B190" s="226"/>
      <c r="C190" s="14"/>
      <c r="D190" s="210" t="s">
        <v>283</v>
      </c>
      <c r="E190" s="227" t="s">
        <v>1</v>
      </c>
      <c r="F190" s="228" t="s">
        <v>3598</v>
      </c>
      <c r="G190" s="14"/>
      <c r="H190" s="229">
        <v>0.306</v>
      </c>
      <c r="I190" s="230"/>
      <c r="J190" s="14"/>
      <c r="K190" s="14"/>
      <c r="L190" s="226"/>
      <c r="M190" s="231"/>
      <c r="N190" s="232"/>
      <c r="O190" s="232"/>
      <c r="P190" s="232"/>
      <c r="Q190" s="232"/>
      <c r="R190" s="232"/>
      <c r="S190" s="232"/>
      <c r="T190" s="23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27" t="s">
        <v>283</v>
      </c>
      <c r="AU190" s="227" t="s">
        <v>90</v>
      </c>
      <c r="AV190" s="14" t="s">
        <v>90</v>
      </c>
      <c r="AW190" s="14" t="s">
        <v>36</v>
      </c>
      <c r="AX190" s="14" t="s">
        <v>81</v>
      </c>
      <c r="AY190" s="227" t="s">
        <v>166</v>
      </c>
    </row>
    <row r="191" spans="1:51" s="15" customFormat="1" ht="12">
      <c r="A191" s="15"/>
      <c r="B191" s="234"/>
      <c r="C191" s="15"/>
      <c r="D191" s="210" t="s">
        <v>283</v>
      </c>
      <c r="E191" s="235" t="s">
        <v>1</v>
      </c>
      <c r="F191" s="236" t="s">
        <v>286</v>
      </c>
      <c r="G191" s="15"/>
      <c r="H191" s="237">
        <v>0.306</v>
      </c>
      <c r="I191" s="238"/>
      <c r="J191" s="15"/>
      <c r="K191" s="15"/>
      <c r="L191" s="234"/>
      <c r="M191" s="239"/>
      <c r="N191" s="240"/>
      <c r="O191" s="240"/>
      <c r="P191" s="240"/>
      <c r="Q191" s="240"/>
      <c r="R191" s="240"/>
      <c r="S191" s="240"/>
      <c r="T191" s="241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35" t="s">
        <v>283</v>
      </c>
      <c r="AU191" s="235" t="s">
        <v>90</v>
      </c>
      <c r="AV191" s="15" t="s">
        <v>165</v>
      </c>
      <c r="AW191" s="15" t="s">
        <v>36</v>
      </c>
      <c r="AX191" s="15" t="s">
        <v>88</v>
      </c>
      <c r="AY191" s="235" t="s">
        <v>166</v>
      </c>
    </row>
    <row r="192" spans="1:65" s="2" customFormat="1" ht="21.75" customHeight="1">
      <c r="A192" s="38"/>
      <c r="B192" s="196"/>
      <c r="C192" s="197" t="s">
        <v>214</v>
      </c>
      <c r="D192" s="197" t="s">
        <v>169</v>
      </c>
      <c r="E192" s="198" t="s">
        <v>3599</v>
      </c>
      <c r="F192" s="199" t="s">
        <v>3600</v>
      </c>
      <c r="G192" s="200" t="s">
        <v>279</v>
      </c>
      <c r="H192" s="201">
        <v>2.411</v>
      </c>
      <c r="I192" s="202"/>
      <c r="J192" s="203">
        <f>ROUND(I192*H192,2)</f>
        <v>0</v>
      </c>
      <c r="K192" s="199" t="s">
        <v>280</v>
      </c>
      <c r="L192" s="39"/>
      <c r="M192" s="204" t="s">
        <v>1</v>
      </c>
      <c r="N192" s="205" t="s">
        <v>46</v>
      </c>
      <c r="O192" s="77"/>
      <c r="P192" s="206">
        <f>O192*H192</f>
        <v>0</v>
      </c>
      <c r="Q192" s="206">
        <v>2.45329</v>
      </c>
      <c r="R192" s="206">
        <f>Q192*H192</f>
        <v>5.91488219</v>
      </c>
      <c r="S192" s="206">
        <v>0</v>
      </c>
      <c r="T192" s="20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08" t="s">
        <v>165</v>
      </c>
      <c r="AT192" s="208" t="s">
        <v>169</v>
      </c>
      <c r="AU192" s="208" t="s">
        <v>90</v>
      </c>
      <c r="AY192" s="19" t="s">
        <v>166</v>
      </c>
      <c r="BE192" s="209">
        <f>IF(N192="základní",J192,0)</f>
        <v>0</v>
      </c>
      <c r="BF192" s="209">
        <f>IF(N192="snížená",J192,0)</f>
        <v>0</v>
      </c>
      <c r="BG192" s="209">
        <f>IF(N192="zákl. přenesená",J192,0)</f>
        <v>0</v>
      </c>
      <c r="BH192" s="209">
        <f>IF(N192="sníž. přenesená",J192,0)</f>
        <v>0</v>
      </c>
      <c r="BI192" s="209">
        <f>IF(N192="nulová",J192,0)</f>
        <v>0</v>
      </c>
      <c r="BJ192" s="19" t="s">
        <v>88</v>
      </c>
      <c r="BK192" s="209">
        <f>ROUND(I192*H192,2)</f>
        <v>0</v>
      </c>
      <c r="BL192" s="19" t="s">
        <v>165</v>
      </c>
      <c r="BM192" s="208" t="s">
        <v>3601</v>
      </c>
    </row>
    <row r="193" spans="1:47" s="2" customFormat="1" ht="12">
      <c r="A193" s="38"/>
      <c r="B193" s="39"/>
      <c r="C193" s="38"/>
      <c r="D193" s="210" t="s">
        <v>174</v>
      </c>
      <c r="E193" s="38"/>
      <c r="F193" s="211" t="s">
        <v>3602</v>
      </c>
      <c r="G193" s="38"/>
      <c r="H193" s="38"/>
      <c r="I193" s="132"/>
      <c r="J193" s="38"/>
      <c r="K193" s="38"/>
      <c r="L193" s="39"/>
      <c r="M193" s="212"/>
      <c r="N193" s="213"/>
      <c r="O193" s="77"/>
      <c r="P193" s="77"/>
      <c r="Q193" s="77"/>
      <c r="R193" s="77"/>
      <c r="S193" s="77"/>
      <c r="T193" s="7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9" t="s">
        <v>174</v>
      </c>
      <c r="AU193" s="19" t="s">
        <v>90</v>
      </c>
    </row>
    <row r="194" spans="1:51" s="14" customFormat="1" ht="12">
      <c r="A194" s="14"/>
      <c r="B194" s="226"/>
      <c r="C194" s="14"/>
      <c r="D194" s="210" t="s">
        <v>283</v>
      </c>
      <c r="E194" s="227" t="s">
        <v>1</v>
      </c>
      <c r="F194" s="228" t="s">
        <v>3603</v>
      </c>
      <c r="G194" s="14"/>
      <c r="H194" s="229">
        <v>0.603</v>
      </c>
      <c r="I194" s="230"/>
      <c r="J194" s="14"/>
      <c r="K194" s="14"/>
      <c r="L194" s="226"/>
      <c r="M194" s="231"/>
      <c r="N194" s="232"/>
      <c r="O194" s="232"/>
      <c r="P194" s="232"/>
      <c r="Q194" s="232"/>
      <c r="R194" s="232"/>
      <c r="S194" s="232"/>
      <c r="T194" s="23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27" t="s">
        <v>283</v>
      </c>
      <c r="AU194" s="227" t="s">
        <v>90</v>
      </c>
      <c r="AV194" s="14" t="s">
        <v>90</v>
      </c>
      <c r="AW194" s="14" t="s">
        <v>36</v>
      </c>
      <c r="AX194" s="14" t="s">
        <v>81</v>
      </c>
      <c r="AY194" s="227" t="s">
        <v>166</v>
      </c>
    </row>
    <row r="195" spans="1:51" s="14" customFormat="1" ht="12">
      <c r="A195" s="14"/>
      <c r="B195" s="226"/>
      <c r="C195" s="14"/>
      <c r="D195" s="210" t="s">
        <v>283</v>
      </c>
      <c r="E195" s="227" t="s">
        <v>1</v>
      </c>
      <c r="F195" s="228" t="s">
        <v>3604</v>
      </c>
      <c r="G195" s="14"/>
      <c r="H195" s="229">
        <v>1.808</v>
      </c>
      <c r="I195" s="230"/>
      <c r="J195" s="14"/>
      <c r="K195" s="14"/>
      <c r="L195" s="226"/>
      <c r="M195" s="231"/>
      <c r="N195" s="232"/>
      <c r="O195" s="232"/>
      <c r="P195" s="232"/>
      <c r="Q195" s="232"/>
      <c r="R195" s="232"/>
      <c r="S195" s="232"/>
      <c r="T195" s="23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27" t="s">
        <v>283</v>
      </c>
      <c r="AU195" s="227" t="s">
        <v>90</v>
      </c>
      <c r="AV195" s="14" t="s">
        <v>90</v>
      </c>
      <c r="AW195" s="14" t="s">
        <v>36</v>
      </c>
      <c r="AX195" s="14" t="s">
        <v>81</v>
      </c>
      <c r="AY195" s="227" t="s">
        <v>166</v>
      </c>
    </row>
    <row r="196" spans="1:51" s="15" customFormat="1" ht="12">
      <c r="A196" s="15"/>
      <c r="B196" s="234"/>
      <c r="C196" s="15"/>
      <c r="D196" s="210" t="s">
        <v>283</v>
      </c>
      <c r="E196" s="235" t="s">
        <v>1</v>
      </c>
      <c r="F196" s="236" t="s">
        <v>286</v>
      </c>
      <c r="G196" s="15"/>
      <c r="H196" s="237">
        <v>2.411</v>
      </c>
      <c r="I196" s="238"/>
      <c r="J196" s="15"/>
      <c r="K196" s="15"/>
      <c r="L196" s="234"/>
      <c r="M196" s="239"/>
      <c r="N196" s="240"/>
      <c r="O196" s="240"/>
      <c r="P196" s="240"/>
      <c r="Q196" s="240"/>
      <c r="R196" s="240"/>
      <c r="S196" s="240"/>
      <c r="T196" s="241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35" t="s">
        <v>283</v>
      </c>
      <c r="AU196" s="235" t="s">
        <v>90</v>
      </c>
      <c r="AV196" s="15" t="s">
        <v>165</v>
      </c>
      <c r="AW196" s="15" t="s">
        <v>36</v>
      </c>
      <c r="AX196" s="15" t="s">
        <v>88</v>
      </c>
      <c r="AY196" s="235" t="s">
        <v>166</v>
      </c>
    </row>
    <row r="197" spans="1:65" s="2" customFormat="1" ht="16.5" customHeight="1">
      <c r="A197" s="38"/>
      <c r="B197" s="196"/>
      <c r="C197" s="197" t="s">
        <v>219</v>
      </c>
      <c r="D197" s="197" t="s">
        <v>169</v>
      </c>
      <c r="E197" s="198" t="s">
        <v>3605</v>
      </c>
      <c r="F197" s="199" t="s">
        <v>3606</v>
      </c>
      <c r="G197" s="200" t="s">
        <v>301</v>
      </c>
      <c r="H197" s="201">
        <v>2.936</v>
      </c>
      <c r="I197" s="202"/>
      <c r="J197" s="203">
        <f>ROUND(I197*H197,2)</f>
        <v>0</v>
      </c>
      <c r="K197" s="199" t="s">
        <v>280</v>
      </c>
      <c r="L197" s="39"/>
      <c r="M197" s="204" t="s">
        <v>1</v>
      </c>
      <c r="N197" s="205" t="s">
        <v>46</v>
      </c>
      <c r="O197" s="77"/>
      <c r="P197" s="206">
        <f>O197*H197</f>
        <v>0</v>
      </c>
      <c r="Q197" s="206">
        <v>0.00247</v>
      </c>
      <c r="R197" s="206">
        <f>Q197*H197</f>
        <v>0.007251919999999999</v>
      </c>
      <c r="S197" s="206">
        <v>0</v>
      </c>
      <c r="T197" s="207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08" t="s">
        <v>165</v>
      </c>
      <c r="AT197" s="208" t="s">
        <v>169</v>
      </c>
      <c r="AU197" s="208" t="s">
        <v>90</v>
      </c>
      <c r="AY197" s="19" t="s">
        <v>166</v>
      </c>
      <c r="BE197" s="209">
        <f>IF(N197="základní",J197,0)</f>
        <v>0</v>
      </c>
      <c r="BF197" s="209">
        <f>IF(N197="snížená",J197,0)</f>
        <v>0</v>
      </c>
      <c r="BG197" s="209">
        <f>IF(N197="zákl. přenesená",J197,0)</f>
        <v>0</v>
      </c>
      <c r="BH197" s="209">
        <f>IF(N197="sníž. přenesená",J197,0)</f>
        <v>0</v>
      </c>
      <c r="BI197" s="209">
        <f>IF(N197="nulová",J197,0)</f>
        <v>0</v>
      </c>
      <c r="BJ197" s="19" t="s">
        <v>88</v>
      </c>
      <c r="BK197" s="209">
        <f>ROUND(I197*H197,2)</f>
        <v>0</v>
      </c>
      <c r="BL197" s="19" t="s">
        <v>165</v>
      </c>
      <c r="BM197" s="208" t="s">
        <v>3607</v>
      </c>
    </row>
    <row r="198" spans="1:47" s="2" customFormat="1" ht="12">
      <c r="A198" s="38"/>
      <c r="B198" s="39"/>
      <c r="C198" s="38"/>
      <c r="D198" s="210" t="s">
        <v>174</v>
      </c>
      <c r="E198" s="38"/>
      <c r="F198" s="211" t="s">
        <v>3608</v>
      </c>
      <c r="G198" s="38"/>
      <c r="H198" s="38"/>
      <c r="I198" s="132"/>
      <c r="J198" s="38"/>
      <c r="K198" s="38"/>
      <c r="L198" s="39"/>
      <c r="M198" s="212"/>
      <c r="N198" s="213"/>
      <c r="O198" s="77"/>
      <c r="P198" s="77"/>
      <c r="Q198" s="77"/>
      <c r="R198" s="77"/>
      <c r="S198" s="77"/>
      <c r="T198" s="7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9" t="s">
        <v>174</v>
      </c>
      <c r="AU198" s="19" t="s">
        <v>90</v>
      </c>
    </row>
    <row r="199" spans="1:51" s="14" customFormat="1" ht="12">
      <c r="A199" s="14"/>
      <c r="B199" s="226"/>
      <c r="C199" s="14"/>
      <c r="D199" s="210" t="s">
        <v>283</v>
      </c>
      <c r="E199" s="227" t="s">
        <v>1</v>
      </c>
      <c r="F199" s="228" t="s">
        <v>3609</v>
      </c>
      <c r="G199" s="14"/>
      <c r="H199" s="229">
        <v>0.734</v>
      </c>
      <c r="I199" s="230"/>
      <c r="J199" s="14"/>
      <c r="K199" s="14"/>
      <c r="L199" s="226"/>
      <c r="M199" s="231"/>
      <c r="N199" s="232"/>
      <c r="O199" s="232"/>
      <c r="P199" s="232"/>
      <c r="Q199" s="232"/>
      <c r="R199" s="232"/>
      <c r="S199" s="232"/>
      <c r="T199" s="23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27" t="s">
        <v>283</v>
      </c>
      <c r="AU199" s="227" t="s">
        <v>90</v>
      </c>
      <c r="AV199" s="14" t="s">
        <v>90</v>
      </c>
      <c r="AW199" s="14" t="s">
        <v>36</v>
      </c>
      <c r="AX199" s="14" t="s">
        <v>81</v>
      </c>
      <c r="AY199" s="227" t="s">
        <v>166</v>
      </c>
    </row>
    <row r="200" spans="1:51" s="14" customFormat="1" ht="12">
      <c r="A200" s="14"/>
      <c r="B200" s="226"/>
      <c r="C200" s="14"/>
      <c r="D200" s="210" t="s">
        <v>283</v>
      </c>
      <c r="E200" s="227" t="s">
        <v>1</v>
      </c>
      <c r="F200" s="228" t="s">
        <v>3610</v>
      </c>
      <c r="G200" s="14"/>
      <c r="H200" s="229">
        <v>2.202</v>
      </c>
      <c r="I200" s="230"/>
      <c r="J200" s="14"/>
      <c r="K200" s="14"/>
      <c r="L200" s="226"/>
      <c r="M200" s="231"/>
      <c r="N200" s="232"/>
      <c r="O200" s="232"/>
      <c r="P200" s="232"/>
      <c r="Q200" s="232"/>
      <c r="R200" s="232"/>
      <c r="S200" s="232"/>
      <c r="T200" s="23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27" t="s">
        <v>283</v>
      </c>
      <c r="AU200" s="227" t="s">
        <v>90</v>
      </c>
      <c r="AV200" s="14" t="s">
        <v>90</v>
      </c>
      <c r="AW200" s="14" t="s">
        <v>36</v>
      </c>
      <c r="AX200" s="14" t="s">
        <v>81</v>
      </c>
      <c r="AY200" s="227" t="s">
        <v>166</v>
      </c>
    </row>
    <row r="201" spans="1:51" s="15" customFormat="1" ht="12">
      <c r="A201" s="15"/>
      <c r="B201" s="234"/>
      <c r="C201" s="15"/>
      <c r="D201" s="210" t="s">
        <v>283</v>
      </c>
      <c r="E201" s="235" t="s">
        <v>1</v>
      </c>
      <c r="F201" s="236" t="s">
        <v>286</v>
      </c>
      <c r="G201" s="15"/>
      <c r="H201" s="237">
        <v>2.936</v>
      </c>
      <c r="I201" s="238"/>
      <c r="J201" s="15"/>
      <c r="K201" s="15"/>
      <c r="L201" s="234"/>
      <c r="M201" s="239"/>
      <c r="N201" s="240"/>
      <c r="O201" s="240"/>
      <c r="P201" s="240"/>
      <c r="Q201" s="240"/>
      <c r="R201" s="240"/>
      <c r="S201" s="240"/>
      <c r="T201" s="241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35" t="s">
        <v>283</v>
      </c>
      <c r="AU201" s="235" t="s">
        <v>90</v>
      </c>
      <c r="AV201" s="15" t="s">
        <v>165</v>
      </c>
      <c r="AW201" s="15" t="s">
        <v>36</v>
      </c>
      <c r="AX201" s="15" t="s">
        <v>88</v>
      </c>
      <c r="AY201" s="235" t="s">
        <v>166</v>
      </c>
    </row>
    <row r="202" spans="1:65" s="2" customFormat="1" ht="16.5" customHeight="1">
      <c r="A202" s="38"/>
      <c r="B202" s="196"/>
      <c r="C202" s="197" t="s">
        <v>224</v>
      </c>
      <c r="D202" s="197" t="s">
        <v>169</v>
      </c>
      <c r="E202" s="198" t="s">
        <v>3611</v>
      </c>
      <c r="F202" s="199" t="s">
        <v>3612</v>
      </c>
      <c r="G202" s="200" t="s">
        <v>301</v>
      </c>
      <c r="H202" s="201">
        <v>2.936</v>
      </c>
      <c r="I202" s="202"/>
      <c r="J202" s="203">
        <f>ROUND(I202*H202,2)</f>
        <v>0</v>
      </c>
      <c r="K202" s="199" t="s">
        <v>280</v>
      </c>
      <c r="L202" s="39"/>
      <c r="M202" s="204" t="s">
        <v>1</v>
      </c>
      <c r="N202" s="205" t="s">
        <v>46</v>
      </c>
      <c r="O202" s="77"/>
      <c r="P202" s="206">
        <f>O202*H202</f>
        <v>0</v>
      </c>
      <c r="Q202" s="206">
        <v>0</v>
      </c>
      <c r="R202" s="206">
        <f>Q202*H202</f>
        <v>0</v>
      </c>
      <c r="S202" s="206">
        <v>0</v>
      </c>
      <c r="T202" s="207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08" t="s">
        <v>165</v>
      </c>
      <c r="AT202" s="208" t="s">
        <v>169</v>
      </c>
      <c r="AU202" s="208" t="s">
        <v>90</v>
      </c>
      <c r="AY202" s="19" t="s">
        <v>166</v>
      </c>
      <c r="BE202" s="209">
        <f>IF(N202="základní",J202,0)</f>
        <v>0</v>
      </c>
      <c r="BF202" s="209">
        <f>IF(N202="snížená",J202,0)</f>
        <v>0</v>
      </c>
      <c r="BG202" s="209">
        <f>IF(N202="zákl. přenesená",J202,0)</f>
        <v>0</v>
      </c>
      <c r="BH202" s="209">
        <f>IF(N202="sníž. přenesená",J202,0)</f>
        <v>0</v>
      </c>
      <c r="BI202" s="209">
        <f>IF(N202="nulová",J202,0)</f>
        <v>0</v>
      </c>
      <c r="BJ202" s="19" t="s">
        <v>88</v>
      </c>
      <c r="BK202" s="209">
        <f>ROUND(I202*H202,2)</f>
        <v>0</v>
      </c>
      <c r="BL202" s="19" t="s">
        <v>165</v>
      </c>
      <c r="BM202" s="208" t="s">
        <v>3613</v>
      </c>
    </row>
    <row r="203" spans="1:47" s="2" customFormat="1" ht="12">
      <c r="A203" s="38"/>
      <c r="B203" s="39"/>
      <c r="C203" s="38"/>
      <c r="D203" s="210" t="s">
        <v>174</v>
      </c>
      <c r="E203" s="38"/>
      <c r="F203" s="211" t="s">
        <v>3614</v>
      </c>
      <c r="G203" s="38"/>
      <c r="H203" s="38"/>
      <c r="I203" s="132"/>
      <c r="J203" s="38"/>
      <c r="K203" s="38"/>
      <c r="L203" s="39"/>
      <c r="M203" s="212"/>
      <c r="N203" s="213"/>
      <c r="O203" s="77"/>
      <c r="P203" s="77"/>
      <c r="Q203" s="77"/>
      <c r="R203" s="77"/>
      <c r="S203" s="77"/>
      <c r="T203" s="7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9" t="s">
        <v>174</v>
      </c>
      <c r="AU203" s="19" t="s">
        <v>90</v>
      </c>
    </row>
    <row r="204" spans="1:65" s="2" customFormat="1" ht="16.5" customHeight="1">
      <c r="A204" s="38"/>
      <c r="B204" s="196"/>
      <c r="C204" s="197" t="s">
        <v>229</v>
      </c>
      <c r="D204" s="197" t="s">
        <v>169</v>
      </c>
      <c r="E204" s="198" t="s">
        <v>899</v>
      </c>
      <c r="F204" s="199" t="s">
        <v>900</v>
      </c>
      <c r="G204" s="200" t="s">
        <v>289</v>
      </c>
      <c r="H204" s="201">
        <v>0.124</v>
      </c>
      <c r="I204" s="202"/>
      <c r="J204" s="203">
        <f>ROUND(I204*H204,2)</f>
        <v>0</v>
      </c>
      <c r="K204" s="199" t="s">
        <v>280</v>
      </c>
      <c r="L204" s="39"/>
      <c r="M204" s="204" t="s">
        <v>1</v>
      </c>
      <c r="N204" s="205" t="s">
        <v>46</v>
      </c>
      <c r="O204" s="77"/>
      <c r="P204" s="206">
        <f>O204*H204</f>
        <v>0</v>
      </c>
      <c r="Q204" s="206">
        <v>1.06277</v>
      </c>
      <c r="R204" s="206">
        <f>Q204*H204</f>
        <v>0.13178348</v>
      </c>
      <c r="S204" s="206">
        <v>0</v>
      </c>
      <c r="T204" s="207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08" t="s">
        <v>165</v>
      </c>
      <c r="AT204" s="208" t="s">
        <v>169</v>
      </c>
      <c r="AU204" s="208" t="s">
        <v>90</v>
      </c>
      <c r="AY204" s="19" t="s">
        <v>166</v>
      </c>
      <c r="BE204" s="209">
        <f>IF(N204="základní",J204,0)</f>
        <v>0</v>
      </c>
      <c r="BF204" s="209">
        <f>IF(N204="snížená",J204,0)</f>
        <v>0</v>
      </c>
      <c r="BG204" s="209">
        <f>IF(N204="zákl. přenesená",J204,0)</f>
        <v>0</v>
      </c>
      <c r="BH204" s="209">
        <f>IF(N204="sníž. přenesená",J204,0)</f>
        <v>0</v>
      </c>
      <c r="BI204" s="209">
        <f>IF(N204="nulová",J204,0)</f>
        <v>0</v>
      </c>
      <c r="BJ204" s="19" t="s">
        <v>88</v>
      </c>
      <c r="BK204" s="209">
        <f>ROUND(I204*H204,2)</f>
        <v>0</v>
      </c>
      <c r="BL204" s="19" t="s">
        <v>165</v>
      </c>
      <c r="BM204" s="208" t="s">
        <v>3615</v>
      </c>
    </row>
    <row r="205" spans="1:47" s="2" customFormat="1" ht="12">
      <c r="A205" s="38"/>
      <c r="B205" s="39"/>
      <c r="C205" s="38"/>
      <c r="D205" s="210" t="s">
        <v>174</v>
      </c>
      <c r="E205" s="38"/>
      <c r="F205" s="211" t="s">
        <v>902</v>
      </c>
      <c r="G205" s="38"/>
      <c r="H205" s="38"/>
      <c r="I205" s="132"/>
      <c r="J205" s="38"/>
      <c r="K205" s="38"/>
      <c r="L205" s="39"/>
      <c r="M205" s="212"/>
      <c r="N205" s="213"/>
      <c r="O205" s="77"/>
      <c r="P205" s="77"/>
      <c r="Q205" s="77"/>
      <c r="R205" s="77"/>
      <c r="S205" s="77"/>
      <c r="T205" s="7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9" t="s">
        <v>174</v>
      </c>
      <c r="AU205" s="19" t="s">
        <v>90</v>
      </c>
    </row>
    <row r="206" spans="1:51" s="14" customFormat="1" ht="12">
      <c r="A206" s="14"/>
      <c r="B206" s="226"/>
      <c r="C206" s="14"/>
      <c r="D206" s="210" t="s">
        <v>283</v>
      </c>
      <c r="E206" s="227" t="s">
        <v>1</v>
      </c>
      <c r="F206" s="228" t="s">
        <v>3616</v>
      </c>
      <c r="G206" s="14"/>
      <c r="H206" s="229">
        <v>0.062</v>
      </c>
      <c r="I206" s="230"/>
      <c r="J206" s="14"/>
      <c r="K206" s="14"/>
      <c r="L206" s="226"/>
      <c r="M206" s="231"/>
      <c r="N206" s="232"/>
      <c r="O206" s="232"/>
      <c r="P206" s="232"/>
      <c r="Q206" s="232"/>
      <c r="R206" s="232"/>
      <c r="S206" s="232"/>
      <c r="T206" s="23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27" t="s">
        <v>283</v>
      </c>
      <c r="AU206" s="227" t="s">
        <v>90</v>
      </c>
      <c r="AV206" s="14" t="s">
        <v>90</v>
      </c>
      <c r="AW206" s="14" t="s">
        <v>36</v>
      </c>
      <c r="AX206" s="14" t="s">
        <v>81</v>
      </c>
      <c r="AY206" s="227" t="s">
        <v>166</v>
      </c>
    </row>
    <row r="207" spans="1:51" s="14" customFormat="1" ht="12">
      <c r="A207" s="14"/>
      <c r="B207" s="226"/>
      <c r="C207" s="14"/>
      <c r="D207" s="210" t="s">
        <v>283</v>
      </c>
      <c r="E207" s="227" t="s">
        <v>1</v>
      </c>
      <c r="F207" s="228" t="s">
        <v>3616</v>
      </c>
      <c r="G207" s="14"/>
      <c r="H207" s="229">
        <v>0.062</v>
      </c>
      <c r="I207" s="230"/>
      <c r="J207" s="14"/>
      <c r="K207" s="14"/>
      <c r="L207" s="226"/>
      <c r="M207" s="231"/>
      <c r="N207" s="232"/>
      <c r="O207" s="232"/>
      <c r="P207" s="232"/>
      <c r="Q207" s="232"/>
      <c r="R207" s="232"/>
      <c r="S207" s="232"/>
      <c r="T207" s="23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27" t="s">
        <v>283</v>
      </c>
      <c r="AU207" s="227" t="s">
        <v>90</v>
      </c>
      <c r="AV207" s="14" t="s">
        <v>90</v>
      </c>
      <c r="AW207" s="14" t="s">
        <v>36</v>
      </c>
      <c r="AX207" s="14" t="s">
        <v>81</v>
      </c>
      <c r="AY207" s="227" t="s">
        <v>166</v>
      </c>
    </row>
    <row r="208" spans="1:51" s="15" customFormat="1" ht="12">
      <c r="A208" s="15"/>
      <c r="B208" s="234"/>
      <c r="C208" s="15"/>
      <c r="D208" s="210" t="s">
        <v>283</v>
      </c>
      <c r="E208" s="235" t="s">
        <v>1</v>
      </c>
      <c r="F208" s="236" t="s">
        <v>286</v>
      </c>
      <c r="G208" s="15"/>
      <c r="H208" s="237">
        <v>0.124</v>
      </c>
      <c r="I208" s="238"/>
      <c r="J208" s="15"/>
      <c r="K208" s="15"/>
      <c r="L208" s="234"/>
      <c r="M208" s="239"/>
      <c r="N208" s="240"/>
      <c r="O208" s="240"/>
      <c r="P208" s="240"/>
      <c r="Q208" s="240"/>
      <c r="R208" s="240"/>
      <c r="S208" s="240"/>
      <c r="T208" s="241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35" t="s">
        <v>283</v>
      </c>
      <c r="AU208" s="235" t="s">
        <v>90</v>
      </c>
      <c r="AV208" s="15" t="s">
        <v>165</v>
      </c>
      <c r="AW208" s="15" t="s">
        <v>36</v>
      </c>
      <c r="AX208" s="15" t="s">
        <v>88</v>
      </c>
      <c r="AY208" s="235" t="s">
        <v>166</v>
      </c>
    </row>
    <row r="209" spans="1:65" s="2" customFormat="1" ht="16.5" customHeight="1">
      <c r="A209" s="38"/>
      <c r="B209" s="196"/>
      <c r="C209" s="197" t="s">
        <v>234</v>
      </c>
      <c r="D209" s="197" t="s">
        <v>169</v>
      </c>
      <c r="E209" s="198" t="s">
        <v>3617</v>
      </c>
      <c r="F209" s="199" t="s">
        <v>3618</v>
      </c>
      <c r="G209" s="200" t="s">
        <v>279</v>
      </c>
      <c r="H209" s="201">
        <v>5.733</v>
      </c>
      <c r="I209" s="202"/>
      <c r="J209" s="203">
        <f>ROUND(I209*H209,2)</f>
        <v>0</v>
      </c>
      <c r="K209" s="199" t="s">
        <v>280</v>
      </c>
      <c r="L209" s="39"/>
      <c r="M209" s="204" t="s">
        <v>1</v>
      </c>
      <c r="N209" s="205" t="s">
        <v>46</v>
      </c>
      <c r="O209" s="77"/>
      <c r="P209" s="206">
        <f>O209*H209</f>
        <v>0</v>
      </c>
      <c r="Q209" s="206">
        <v>2.45329</v>
      </c>
      <c r="R209" s="206">
        <f>Q209*H209</f>
        <v>14.064711569999998</v>
      </c>
      <c r="S209" s="206">
        <v>0</v>
      </c>
      <c r="T209" s="207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08" t="s">
        <v>165</v>
      </c>
      <c r="AT209" s="208" t="s">
        <v>169</v>
      </c>
      <c r="AU209" s="208" t="s">
        <v>90</v>
      </c>
      <c r="AY209" s="19" t="s">
        <v>166</v>
      </c>
      <c r="BE209" s="209">
        <f>IF(N209="základní",J209,0)</f>
        <v>0</v>
      </c>
      <c r="BF209" s="209">
        <f>IF(N209="snížená",J209,0)</f>
        <v>0</v>
      </c>
      <c r="BG209" s="209">
        <f>IF(N209="zákl. přenesená",J209,0)</f>
        <v>0</v>
      </c>
      <c r="BH209" s="209">
        <f>IF(N209="sníž. přenesená",J209,0)</f>
        <v>0</v>
      </c>
      <c r="BI209" s="209">
        <f>IF(N209="nulová",J209,0)</f>
        <v>0</v>
      </c>
      <c r="BJ209" s="19" t="s">
        <v>88</v>
      </c>
      <c r="BK209" s="209">
        <f>ROUND(I209*H209,2)</f>
        <v>0</v>
      </c>
      <c r="BL209" s="19" t="s">
        <v>165</v>
      </c>
      <c r="BM209" s="208" t="s">
        <v>3619</v>
      </c>
    </row>
    <row r="210" spans="1:47" s="2" customFormat="1" ht="12">
      <c r="A210" s="38"/>
      <c r="B210" s="39"/>
      <c r="C210" s="38"/>
      <c r="D210" s="210" t="s">
        <v>174</v>
      </c>
      <c r="E210" s="38"/>
      <c r="F210" s="211" t="s">
        <v>3620</v>
      </c>
      <c r="G210" s="38"/>
      <c r="H210" s="38"/>
      <c r="I210" s="132"/>
      <c r="J210" s="38"/>
      <c r="K210" s="38"/>
      <c r="L210" s="39"/>
      <c r="M210" s="212"/>
      <c r="N210" s="213"/>
      <c r="O210" s="77"/>
      <c r="P210" s="77"/>
      <c r="Q210" s="77"/>
      <c r="R210" s="77"/>
      <c r="S210" s="77"/>
      <c r="T210" s="7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9" t="s">
        <v>174</v>
      </c>
      <c r="AU210" s="19" t="s">
        <v>90</v>
      </c>
    </row>
    <row r="211" spans="1:51" s="14" customFormat="1" ht="12">
      <c r="A211" s="14"/>
      <c r="B211" s="226"/>
      <c r="C211" s="14"/>
      <c r="D211" s="210" t="s">
        <v>283</v>
      </c>
      <c r="E211" s="227" t="s">
        <v>1</v>
      </c>
      <c r="F211" s="228" t="s">
        <v>3621</v>
      </c>
      <c r="G211" s="14"/>
      <c r="H211" s="229">
        <v>4.121</v>
      </c>
      <c r="I211" s="230"/>
      <c r="J211" s="14"/>
      <c r="K211" s="14"/>
      <c r="L211" s="226"/>
      <c r="M211" s="231"/>
      <c r="N211" s="232"/>
      <c r="O211" s="232"/>
      <c r="P211" s="232"/>
      <c r="Q211" s="232"/>
      <c r="R211" s="232"/>
      <c r="S211" s="232"/>
      <c r="T211" s="23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27" t="s">
        <v>283</v>
      </c>
      <c r="AU211" s="227" t="s">
        <v>90</v>
      </c>
      <c r="AV211" s="14" t="s">
        <v>90</v>
      </c>
      <c r="AW211" s="14" t="s">
        <v>36</v>
      </c>
      <c r="AX211" s="14" t="s">
        <v>81</v>
      </c>
      <c r="AY211" s="227" t="s">
        <v>166</v>
      </c>
    </row>
    <row r="212" spans="1:51" s="14" customFormat="1" ht="12">
      <c r="A212" s="14"/>
      <c r="B212" s="226"/>
      <c r="C212" s="14"/>
      <c r="D212" s="210" t="s">
        <v>283</v>
      </c>
      <c r="E212" s="227" t="s">
        <v>1</v>
      </c>
      <c r="F212" s="228" t="s">
        <v>3622</v>
      </c>
      <c r="G212" s="14"/>
      <c r="H212" s="229">
        <v>1.612</v>
      </c>
      <c r="I212" s="230"/>
      <c r="J212" s="14"/>
      <c r="K212" s="14"/>
      <c r="L212" s="226"/>
      <c r="M212" s="231"/>
      <c r="N212" s="232"/>
      <c r="O212" s="232"/>
      <c r="P212" s="232"/>
      <c r="Q212" s="232"/>
      <c r="R212" s="232"/>
      <c r="S212" s="232"/>
      <c r="T212" s="23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27" t="s">
        <v>283</v>
      </c>
      <c r="AU212" s="227" t="s">
        <v>90</v>
      </c>
      <c r="AV212" s="14" t="s">
        <v>90</v>
      </c>
      <c r="AW212" s="14" t="s">
        <v>36</v>
      </c>
      <c r="AX212" s="14" t="s">
        <v>81</v>
      </c>
      <c r="AY212" s="227" t="s">
        <v>166</v>
      </c>
    </row>
    <row r="213" spans="1:51" s="15" customFormat="1" ht="12">
      <c r="A213" s="15"/>
      <c r="B213" s="234"/>
      <c r="C213" s="15"/>
      <c r="D213" s="210" t="s">
        <v>283</v>
      </c>
      <c r="E213" s="235" t="s">
        <v>1</v>
      </c>
      <c r="F213" s="236" t="s">
        <v>286</v>
      </c>
      <c r="G213" s="15"/>
      <c r="H213" s="237">
        <v>5.733</v>
      </c>
      <c r="I213" s="238"/>
      <c r="J213" s="15"/>
      <c r="K213" s="15"/>
      <c r="L213" s="234"/>
      <c r="M213" s="239"/>
      <c r="N213" s="240"/>
      <c r="O213" s="240"/>
      <c r="P213" s="240"/>
      <c r="Q213" s="240"/>
      <c r="R213" s="240"/>
      <c r="S213" s="240"/>
      <c r="T213" s="241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35" t="s">
        <v>283</v>
      </c>
      <c r="AU213" s="235" t="s">
        <v>90</v>
      </c>
      <c r="AV213" s="15" t="s">
        <v>165</v>
      </c>
      <c r="AW213" s="15" t="s">
        <v>36</v>
      </c>
      <c r="AX213" s="15" t="s">
        <v>88</v>
      </c>
      <c r="AY213" s="235" t="s">
        <v>166</v>
      </c>
    </row>
    <row r="214" spans="1:65" s="2" customFormat="1" ht="16.5" customHeight="1">
      <c r="A214" s="38"/>
      <c r="B214" s="196"/>
      <c r="C214" s="197" t="s">
        <v>8</v>
      </c>
      <c r="D214" s="197" t="s">
        <v>169</v>
      </c>
      <c r="E214" s="198" t="s">
        <v>3623</v>
      </c>
      <c r="F214" s="199" t="s">
        <v>3624</v>
      </c>
      <c r="G214" s="200" t="s">
        <v>301</v>
      </c>
      <c r="H214" s="201">
        <v>1.306</v>
      </c>
      <c r="I214" s="202"/>
      <c r="J214" s="203">
        <f>ROUND(I214*H214,2)</f>
        <v>0</v>
      </c>
      <c r="K214" s="199" t="s">
        <v>280</v>
      </c>
      <c r="L214" s="39"/>
      <c r="M214" s="204" t="s">
        <v>1</v>
      </c>
      <c r="N214" s="205" t="s">
        <v>46</v>
      </c>
      <c r="O214" s="77"/>
      <c r="P214" s="206">
        <f>O214*H214</f>
        <v>0</v>
      </c>
      <c r="Q214" s="206">
        <v>0.00269</v>
      </c>
      <c r="R214" s="206">
        <f>Q214*H214</f>
        <v>0.00351314</v>
      </c>
      <c r="S214" s="206">
        <v>0</v>
      </c>
      <c r="T214" s="207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08" t="s">
        <v>165</v>
      </c>
      <c r="AT214" s="208" t="s">
        <v>169</v>
      </c>
      <c r="AU214" s="208" t="s">
        <v>90</v>
      </c>
      <c r="AY214" s="19" t="s">
        <v>166</v>
      </c>
      <c r="BE214" s="209">
        <f>IF(N214="základní",J214,0)</f>
        <v>0</v>
      </c>
      <c r="BF214" s="209">
        <f>IF(N214="snížená",J214,0)</f>
        <v>0</v>
      </c>
      <c r="BG214" s="209">
        <f>IF(N214="zákl. přenesená",J214,0)</f>
        <v>0</v>
      </c>
      <c r="BH214" s="209">
        <f>IF(N214="sníž. přenesená",J214,0)</f>
        <v>0</v>
      </c>
      <c r="BI214" s="209">
        <f>IF(N214="nulová",J214,0)</f>
        <v>0</v>
      </c>
      <c r="BJ214" s="19" t="s">
        <v>88</v>
      </c>
      <c r="BK214" s="209">
        <f>ROUND(I214*H214,2)</f>
        <v>0</v>
      </c>
      <c r="BL214" s="19" t="s">
        <v>165</v>
      </c>
      <c r="BM214" s="208" t="s">
        <v>3625</v>
      </c>
    </row>
    <row r="215" spans="1:47" s="2" customFormat="1" ht="12">
      <c r="A215" s="38"/>
      <c r="B215" s="39"/>
      <c r="C215" s="38"/>
      <c r="D215" s="210" t="s">
        <v>174</v>
      </c>
      <c r="E215" s="38"/>
      <c r="F215" s="211" t="s">
        <v>3626</v>
      </c>
      <c r="G215" s="38"/>
      <c r="H215" s="38"/>
      <c r="I215" s="132"/>
      <c r="J215" s="38"/>
      <c r="K215" s="38"/>
      <c r="L215" s="39"/>
      <c r="M215" s="212"/>
      <c r="N215" s="213"/>
      <c r="O215" s="77"/>
      <c r="P215" s="77"/>
      <c r="Q215" s="77"/>
      <c r="R215" s="77"/>
      <c r="S215" s="77"/>
      <c r="T215" s="7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9" t="s">
        <v>174</v>
      </c>
      <c r="AU215" s="19" t="s">
        <v>90</v>
      </c>
    </row>
    <row r="216" spans="1:51" s="14" customFormat="1" ht="12">
      <c r="A216" s="14"/>
      <c r="B216" s="226"/>
      <c r="C216" s="14"/>
      <c r="D216" s="210" t="s">
        <v>283</v>
      </c>
      <c r="E216" s="227" t="s">
        <v>1</v>
      </c>
      <c r="F216" s="228" t="s">
        <v>3627</v>
      </c>
      <c r="G216" s="14"/>
      <c r="H216" s="229">
        <v>0.734</v>
      </c>
      <c r="I216" s="230"/>
      <c r="J216" s="14"/>
      <c r="K216" s="14"/>
      <c r="L216" s="226"/>
      <c r="M216" s="231"/>
      <c r="N216" s="232"/>
      <c r="O216" s="232"/>
      <c r="P216" s="232"/>
      <c r="Q216" s="232"/>
      <c r="R216" s="232"/>
      <c r="S216" s="232"/>
      <c r="T216" s="23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27" t="s">
        <v>283</v>
      </c>
      <c r="AU216" s="227" t="s">
        <v>90</v>
      </c>
      <c r="AV216" s="14" t="s">
        <v>90</v>
      </c>
      <c r="AW216" s="14" t="s">
        <v>36</v>
      </c>
      <c r="AX216" s="14" t="s">
        <v>81</v>
      </c>
      <c r="AY216" s="227" t="s">
        <v>166</v>
      </c>
    </row>
    <row r="217" spans="1:51" s="14" customFormat="1" ht="12">
      <c r="A217" s="14"/>
      <c r="B217" s="226"/>
      <c r="C217" s="14"/>
      <c r="D217" s="210" t="s">
        <v>283</v>
      </c>
      <c r="E217" s="227" t="s">
        <v>1</v>
      </c>
      <c r="F217" s="228" t="s">
        <v>3628</v>
      </c>
      <c r="G217" s="14"/>
      <c r="H217" s="229">
        <v>0.572</v>
      </c>
      <c r="I217" s="230"/>
      <c r="J217" s="14"/>
      <c r="K217" s="14"/>
      <c r="L217" s="226"/>
      <c r="M217" s="231"/>
      <c r="N217" s="232"/>
      <c r="O217" s="232"/>
      <c r="P217" s="232"/>
      <c r="Q217" s="232"/>
      <c r="R217" s="232"/>
      <c r="S217" s="232"/>
      <c r="T217" s="23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27" t="s">
        <v>283</v>
      </c>
      <c r="AU217" s="227" t="s">
        <v>90</v>
      </c>
      <c r="AV217" s="14" t="s">
        <v>90</v>
      </c>
      <c r="AW217" s="14" t="s">
        <v>36</v>
      </c>
      <c r="AX217" s="14" t="s">
        <v>81</v>
      </c>
      <c r="AY217" s="227" t="s">
        <v>166</v>
      </c>
    </row>
    <row r="218" spans="1:51" s="15" customFormat="1" ht="12">
      <c r="A218" s="15"/>
      <c r="B218" s="234"/>
      <c r="C218" s="15"/>
      <c r="D218" s="210" t="s">
        <v>283</v>
      </c>
      <c r="E218" s="235" t="s">
        <v>1</v>
      </c>
      <c r="F218" s="236" t="s">
        <v>286</v>
      </c>
      <c r="G218" s="15"/>
      <c r="H218" s="237">
        <v>1.306</v>
      </c>
      <c r="I218" s="238"/>
      <c r="J218" s="15"/>
      <c r="K218" s="15"/>
      <c r="L218" s="234"/>
      <c r="M218" s="239"/>
      <c r="N218" s="240"/>
      <c r="O218" s="240"/>
      <c r="P218" s="240"/>
      <c r="Q218" s="240"/>
      <c r="R218" s="240"/>
      <c r="S218" s="240"/>
      <c r="T218" s="241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35" t="s">
        <v>283</v>
      </c>
      <c r="AU218" s="235" t="s">
        <v>90</v>
      </c>
      <c r="AV218" s="15" t="s">
        <v>165</v>
      </c>
      <c r="AW218" s="15" t="s">
        <v>36</v>
      </c>
      <c r="AX218" s="15" t="s">
        <v>88</v>
      </c>
      <c r="AY218" s="235" t="s">
        <v>166</v>
      </c>
    </row>
    <row r="219" spans="1:65" s="2" customFormat="1" ht="16.5" customHeight="1">
      <c r="A219" s="38"/>
      <c r="B219" s="196"/>
      <c r="C219" s="197" t="s">
        <v>243</v>
      </c>
      <c r="D219" s="197" t="s">
        <v>169</v>
      </c>
      <c r="E219" s="198" t="s">
        <v>3629</v>
      </c>
      <c r="F219" s="199" t="s">
        <v>3630</v>
      </c>
      <c r="G219" s="200" t="s">
        <v>301</v>
      </c>
      <c r="H219" s="201">
        <v>1.306</v>
      </c>
      <c r="I219" s="202"/>
      <c r="J219" s="203">
        <f>ROUND(I219*H219,2)</f>
        <v>0</v>
      </c>
      <c r="K219" s="199" t="s">
        <v>280</v>
      </c>
      <c r="L219" s="39"/>
      <c r="M219" s="204" t="s">
        <v>1</v>
      </c>
      <c r="N219" s="205" t="s">
        <v>46</v>
      </c>
      <c r="O219" s="77"/>
      <c r="P219" s="206">
        <f>O219*H219</f>
        <v>0</v>
      </c>
      <c r="Q219" s="206">
        <v>0</v>
      </c>
      <c r="R219" s="206">
        <f>Q219*H219</f>
        <v>0</v>
      </c>
      <c r="S219" s="206">
        <v>0</v>
      </c>
      <c r="T219" s="207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08" t="s">
        <v>165</v>
      </c>
      <c r="AT219" s="208" t="s">
        <v>169</v>
      </c>
      <c r="AU219" s="208" t="s">
        <v>90</v>
      </c>
      <c r="AY219" s="19" t="s">
        <v>166</v>
      </c>
      <c r="BE219" s="209">
        <f>IF(N219="základní",J219,0)</f>
        <v>0</v>
      </c>
      <c r="BF219" s="209">
        <f>IF(N219="snížená",J219,0)</f>
        <v>0</v>
      </c>
      <c r="BG219" s="209">
        <f>IF(N219="zákl. přenesená",J219,0)</f>
        <v>0</v>
      </c>
      <c r="BH219" s="209">
        <f>IF(N219="sníž. přenesená",J219,0)</f>
        <v>0</v>
      </c>
      <c r="BI219" s="209">
        <f>IF(N219="nulová",J219,0)</f>
        <v>0</v>
      </c>
      <c r="BJ219" s="19" t="s">
        <v>88</v>
      </c>
      <c r="BK219" s="209">
        <f>ROUND(I219*H219,2)</f>
        <v>0</v>
      </c>
      <c r="BL219" s="19" t="s">
        <v>165</v>
      </c>
      <c r="BM219" s="208" t="s">
        <v>3631</v>
      </c>
    </row>
    <row r="220" spans="1:47" s="2" customFormat="1" ht="12">
      <c r="A220" s="38"/>
      <c r="B220" s="39"/>
      <c r="C220" s="38"/>
      <c r="D220" s="210" t="s">
        <v>174</v>
      </c>
      <c r="E220" s="38"/>
      <c r="F220" s="211" t="s">
        <v>3632</v>
      </c>
      <c r="G220" s="38"/>
      <c r="H220" s="38"/>
      <c r="I220" s="132"/>
      <c r="J220" s="38"/>
      <c r="K220" s="38"/>
      <c r="L220" s="39"/>
      <c r="M220" s="212"/>
      <c r="N220" s="213"/>
      <c r="O220" s="77"/>
      <c r="P220" s="77"/>
      <c r="Q220" s="77"/>
      <c r="R220" s="77"/>
      <c r="S220" s="77"/>
      <c r="T220" s="7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9" t="s">
        <v>174</v>
      </c>
      <c r="AU220" s="19" t="s">
        <v>90</v>
      </c>
    </row>
    <row r="221" spans="1:65" s="2" customFormat="1" ht="21.75" customHeight="1">
      <c r="A221" s="38"/>
      <c r="B221" s="196"/>
      <c r="C221" s="197" t="s">
        <v>249</v>
      </c>
      <c r="D221" s="197" t="s">
        <v>169</v>
      </c>
      <c r="E221" s="198" t="s">
        <v>3633</v>
      </c>
      <c r="F221" s="199" t="s">
        <v>3634</v>
      </c>
      <c r="G221" s="200" t="s">
        <v>301</v>
      </c>
      <c r="H221" s="201">
        <v>13.49</v>
      </c>
      <c r="I221" s="202"/>
      <c r="J221" s="203">
        <f>ROUND(I221*H221,2)</f>
        <v>0</v>
      </c>
      <c r="K221" s="199" t="s">
        <v>280</v>
      </c>
      <c r="L221" s="39"/>
      <c r="M221" s="204" t="s">
        <v>1</v>
      </c>
      <c r="N221" s="205" t="s">
        <v>46</v>
      </c>
      <c r="O221" s="77"/>
      <c r="P221" s="206">
        <f>O221*H221</f>
        <v>0</v>
      </c>
      <c r="Q221" s="206">
        <v>0.45195</v>
      </c>
      <c r="R221" s="206">
        <f>Q221*H221</f>
        <v>6.0968055</v>
      </c>
      <c r="S221" s="206">
        <v>0</v>
      </c>
      <c r="T221" s="207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08" t="s">
        <v>165</v>
      </c>
      <c r="AT221" s="208" t="s">
        <v>169</v>
      </c>
      <c r="AU221" s="208" t="s">
        <v>90</v>
      </c>
      <c r="AY221" s="19" t="s">
        <v>166</v>
      </c>
      <c r="BE221" s="209">
        <f>IF(N221="základní",J221,0)</f>
        <v>0</v>
      </c>
      <c r="BF221" s="209">
        <f>IF(N221="snížená",J221,0)</f>
        <v>0</v>
      </c>
      <c r="BG221" s="209">
        <f>IF(N221="zákl. přenesená",J221,0)</f>
        <v>0</v>
      </c>
      <c r="BH221" s="209">
        <f>IF(N221="sníž. přenesená",J221,0)</f>
        <v>0</v>
      </c>
      <c r="BI221" s="209">
        <f>IF(N221="nulová",J221,0)</f>
        <v>0</v>
      </c>
      <c r="BJ221" s="19" t="s">
        <v>88</v>
      </c>
      <c r="BK221" s="209">
        <f>ROUND(I221*H221,2)</f>
        <v>0</v>
      </c>
      <c r="BL221" s="19" t="s">
        <v>165</v>
      </c>
      <c r="BM221" s="208" t="s">
        <v>3635</v>
      </c>
    </row>
    <row r="222" spans="1:47" s="2" customFormat="1" ht="12">
      <c r="A222" s="38"/>
      <c r="B222" s="39"/>
      <c r="C222" s="38"/>
      <c r="D222" s="210" t="s">
        <v>174</v>
      </c>
      <c r="E222" s="38"/>
      <c r="F222" s="211" t="s">
        <v>3636</v>
      </c>
      <c r="G222" s="38"/>
      <c r="H222" s="38"/>
      <c r="I222" s="132"/>
      <c r="J222" s="38"/>
      <c r="K222" s="38"/>
      <c r="L222" s="39"/>
      <c r="M222" s="212"/>
      <c r="N222" s="213"/>
      <c r="O222" s="77"/>
      <c r="P222" s="77"/>
      <c r="Q222" s="77"/>
      <c r="R222" s="77"/>
      <c r="S222" s="77"/>
      <c r="T222" s="7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9" t="s">
        <v>174</v>
      </c>
      <c r="AU222" s="19" t="s">
        <v>90</v>
      </c>
    </row>
    <row r="223" spans="1:51" s="14" customFormat="1" ht="12">
      <c r="A223" s="14"/>
      <c r="B223" s="226"/>
      <c r="C223" s="14"/>
      <c r="D223" s="210" t="s">
        <v>283</v>
      </c>
      <c r="E223" s="227" t="s">
        <v>1</v>
      </c>
      <c r="F223" s="228" t="s">
        <v>3637</v>
      </c>
      <c r="G223" s="14"/>
      <c r="H223" s="229">
        <v>9.82</v>
      </c>
      <c r="I223" s="230"/>
      <c r="J223" s="14"/>
      <c r="K223" s="14"/>
      <c r="L223" s="226"/>
      <c r="M223" s="231"/>
      <c r="N223" s="232"/>
      <c r="O223" s="232"/>
      <c r="P223" s="232"/>
      <c r="Q223" s="232"/>
      <c r="R223" s="232"/>
      <c r="S223" s="232"/>
      <c r="T223" s="23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27" t="s">
        <v>283</v>
      </c>
      <c r="AU223" s="227" t="s">
        <v>90</v>
      </c>
      <c r="AV223" s="14" t="s">
        <v>90</v>
      </c>
      <c r="AW223" s="14" t="s">
        <v>36</v>
      </c>
      <c r="AX223" s="14" t="s">
        <v>81</v>
      </c>
      <c r="AY223" s="227" t="s">
        <v>166</v>
      </c>
    </row>
    <row r="224" spans="1:51" s="14" customFormat="1" ht="12">
      <c r="A224" s="14"/>
      <c r="B224" s="226"/>
      <c r="C224" s="14"/>
      <c r="D224" s="210" t="s">
        <v>283</v>
      </c>
      <c r="E224" s="227" t="s">
        <v>1</v>
      </c>
      <c r="F224" s="228" t="s">
        <v>3638</v>
      </c>
      <c r="G224" s="14"/>
      <c r="H224" s="229">
        <v>3.67</v>
      </c>
      <c r="I224" s="230"/>
      <c r="J224" s="14"/>
      <c r="K224" s="14"/>
      <c r="L224" s="226"/>
      <c r="M224" s="231"/>
      <c r="N224" s="232"/>
      <c r="O224" s="232"/>
      <c r="P224" s="232"/>
      <c r="Q224" s="232"/>
      <c r="R224" s="232"/>
      <c r="S224" s="232"/>
      <c r="T224" s="23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27" t="s">
        <v>283</v>
      </c>
      <c r="AU224" s="227" t="s">
        <v>90</v>
      </c>
      <c r="AV224" s="14" t="s">
        <v>90</v>
      </c>
      <c r="AW224" s="14" t="s">
        <v>36</v>
      </c>
      <c r="AX224" s="14" t="s">
        <v>81</v>
      </c>
      <c r="AY224" s="227" t="s">
        <v>166</v>
      </c>
    </row>
    <row r="225" spans="1:51" s="15" customFormat="1" ht="12">
      <c r="A225" s="15"/>
      <c r="B225" s="234"/>
      <c r="C225" s="15"/>
      <c r="D225" s="210" t="s">
        <v>283</v>
      </c>
      <c r="E225" s="235" t="s">
        <v>1</v>
      </c>
      <c r="F225" s="236" t="s">
        <v>286</v>
      </c>
      <c r="G225" s="15"/>
      <c r="H225" s="237">
        <v>13.49</v>
      </c>
      <c r="I225" s="238"/>
      <c r="J225" s="15"/>
      <c r="K225" s="15"/>
      <c r="L225" s="234"/>
      <c r="M225" s="239"/>
      <c r="N225" s="240"/>
      <c r="O225" s="240"/>
      <c r="P225" s="240"/>
      <c r="Q225" s="240"/>
      <c r="R225" s="240"/>
      <c r="S225" s="240"/>
      <c r="T225" s="241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35" t="s">
        <v>283</v>
      </c>
      <c r="AU225" s="235" t="s">
        <v>90</v>
      </c>
      <c r="AV225" s="15" t="s">
        <v>165</v>
      </c>
      <c r="AW225" s="15" t="s">
        <v>36</v>
      </c>
      <c r="AX225" s="15" t="s">
        <v>88</v>
      </c>
      <c r="AY225" s="235" t="s">
        <v>166</v>
      </c>
    </row>
    <row r="226" spans="1:65" s="2" customFormat="1" ht="21.75" customHeight="1">
      <c r="A226" s="38"/>
      <c r="B226" s="196"/>
      <c r="C226" s="197" t="s">
        <v>254</v>
      </c>
      <c r="D226" s="197" t="s">
        <v>169</v>
      </c>
      <c r="E226" s="198" t="s">
        <v>3639</v>
      </c>
      <c r="F226" s="199" t="s">
        <v>3640</v>
      </c>
      <c r="G226" s="200" t="s">
        <v>289</v>
      </c>
      <c r="H226" s="201">
        <v>0.115</v>
      </c>
      <c r="I226" s="202"/>
      <c r="J226" s="203">
        <f>ROUND(I226*H226,2)</f>
        <v>0</v>
      </c>
      <c r="K226" s="199" t="s">
        <v>280</v>
      </c>
      <c r="L226" s="39"/>
      <c r="M226" s="204" t="s">
        <v>1</v>
      </c>
      <c r="N226" s="205" t="s">
        <v>46</v>
      </c>
      <c r="O226" s="77"/>
      <c r="P226" s="206">
        <f>O226*H226</f>
        <v>0</v>
      </c>
      <c r="Q226" s="206">
        <v>1.05871</v>
      </c>
      <c r="R226" s="206">
        <f>Q226*H226</f>
        <v>0.12175165000000002</v>
      </c>
      <c r="S226" s="206">
        <v>0</v>
      </c>
      <c r="T226" s="207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08" t="s">
        <v>165</v>
      </c>
      <c r="AT226" s="208" t="s">
        <v>169</v>
      </c>
      <c r="AU226" s="208" t="s">
        <v>90</v>
      </c>
      <c r="AY226" s="19" t="s">
        <v>166</v>
      </c>
      <c r="BE226" s="209">
        <f>IF(N226="základní",J226,0)</f>
        <v>0</v>
      </c>
      <c r="BF226" s="209">
        <f>IF(N226="snížená",J226,0)</f>
        <v>0</v>
      </c>
      <c r="BG226" s="209">
        <f>IF(N226="zákl. přenesená",J226,0)</f>
        <v>0</v>
      </c>
      <c r="BH226" s="209">
        <f>IF(N226="sníž. přenesená",J226,0)</f>
        <v>0</v>
      </c>
      <c r="BI226" s="209">
        <f>IF(N226="nulová",J226,0)</f>
        <v>0</v>
      </c>
      <c r="BJ226" s="19" t="s">
        <v>88</v>
      </c>
      <c r="BK226" s="209">
        <f>ROUND(I226*H226,2)</f>
        <v>0</v>
      </c>
      <c r="BL226" s="19" t="s">
        <v>165</v>
      </c>
      <c r="BM226" s="208" t="s">
        <v>3641</v>
      </c>
    </row>
    <row r="227" spans="1:47" s="2" customFormat="1" ht="12">
      <c r="A227" s="38"/>
      <c r="B227" s="39"/>
      <c r="C227" s="38"/>
      <c r="D227" s="210" t="s">
        <v>174</v>
      </c>
      <c r="E227" s="38"/>
      <c r="F227" s="211" t="s">
        <v>3642</v>
      </c>
      <c r="G227" s="38"/>
      <c r="H227" s="38"/>
      <c r="I227" s="132"/>
      <c r="J227" s="38"/>
      <c r="K227" s="38"/>
      <c r="L227" s="39"/>
      <c r="M227" s="212"/>
      <c r="N227" s="213"/>
      <c r="O227" s="77"/>
      <c r="P227" s="77"/>
      <c r="Q227" s="77"/>
      <c r="R227" s="77"/>
      <c r="S227" s="77"/>
      <c r="T227" s="7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9" t="s">
        <v>174</v>
      </c>
      <c r="AU227" s="19" t="s">
        <v>90</v>
      </c>
    </row>
    <row r="228" spans="1:51" s="13" customFormat="1" ht="12">
      <c r="A228" s="13"/>
      <c r="B228" s="219"/>
      <c r="C228" s="13"/>
      <c r="D228" s="210" t="s">
        <v>283</v>
      </c>
      <c r="E228" s="220" t="s">
        <v>1</v>
      </c>
      <c r="F228" s="221" t="s">
        <v>3643</v>
      </c>
      <c r="G228" s="13"/>
      <c r="H228" s="220" t="s">
        <v>1</v>
      </c>
      <c r="I228" s="222"/>
      <c r="J228" s="13"/>
      <c r="K228" s="13"/>
      <c r="L228" s="219"/>
      <c r="M228" s="223"/>
      <c r="N228" s="224"/>
      <c r="O228" s="224"/>
      <c r="P228" s="224"/>
      <c r="Q228" s="224"/>
      <c r="R228" s="224"/>
      <c r="S228" s="224"/>
      <c r="T228" s="22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20" t="s">
        <v>283</v>
      </c>
      <c r="AU228" s="220" t="s">
        <v>90</v>
      </c>
      <c r="AV228" s="13" t="s">
        <v>88</v>
      </c>
      <c r="AW228" s="13" t="s">
        <v>36</v>
      </c>
      <c r="AX228" s="13" t="s">
        <v>81</v>
      </c>
      <c r="AY228" s="220" t="s">
        <v>166</v>
      </c>
    </row>
    <row r="229" spans="1:51" s="14" customFormat="1" ht="12">
      <c r="A229" s="14"/>
      <c r="B229" s="226"/>
      <c r="C229" s="14"/>
      <c r="D229" s="210" t="s">
        <v>283</v>
      </c>
      <c r="E229" s="227" t="s">
        <v>1</v>
      </c>
      <c r="F229" s="228" t="s">
        <v>3644</v>
      </c>
      <c r="G229" s="14"/>
      <c r="H229" s="229">
        <v>0.115</v>
      </c>
      <c r="I229" s="230"/>
      <c r="J229" s="14"/>
      <c r="K229" s="14"/>
      <c r="L229" s="226"/>
      <c r="M229" s="231"/>
      <c r="N229" s="232"/>
      <c r="O229" s="232"/>
      <c r="P229" s="232"/>
      <c r="Q229" s="232"/>
      <c r="R229" s="232"/>
      <c r="S229" s="232"/>
      <c r="T229" s="23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27" t="s">
        <v>283</v>
      </c>
      <c r="AU229" s="227" t="s">
        <v>90</v>
      </c>
      <c r="AV229" s="14" t="s">
        <v>90</v>
      </c>
      <c r="AW229" s="14" t="s">
        <v>36</v>
      </c>
      <c r="AX229" s="14" t="s">
        <v>81</v>
      </c>
      <c r="AY229" s="227" t="s">
        <v>166</v>
      </c>
    </row>
    <row r="230" spans="1:51" s="15" customFormat="1" ht="12">
      <c r="A230" s="15"/>
      <c r="B230" s="234"/>
      <c r="C230" s="15"/>
      <c r="D230" s="210" t="s">
        <v>283</v>
      </c>
      <c r="E230" s="235" t="s">
        <v>1</v>
      </c>
      <c r="F230" s="236" t="s">
        <v>286</v>
      </c>
      <c r="G230" s="15"/>
      <c r="H230" s="237">
        <v>0.115</v>
      </c>
      <c r="I230" s="238"/>
      <c r="J230" s="15"/>
      <c r="K230" s="15"/>
      <c r="L230" s="234"/>
      <c r="M230" s="239"/>
      <c r="N230" s="240"/>
      <c r="O230" s="240"/>
      <c r="P230" s="240"/>
      <c r="Q230" s="240"/>
      <c r="R230" s="240"/>
      <c r="S230" s="240"/>
      <c r="T230" s="241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35" t="s">
        <v>283</v>
      </c>
      <c r="AU230" s="235" t="s">
        <v>90</v>
      </c>
      <c r="AV230" s="15" t="s">
        <v>165</v>
      </c>
      <c r="AW230" s="15" t="s">
        <v>36</v>
      </c>
      <c r="AX230" s="15" t="s">
        <v>88</v>
      </c>
      <c r="AY230" s="235" t="s">
        <v>166</v>
      </c>
    </row>
    <row r="231" spans="1:63" s="12" customFormat="1" ht="22.8" customHeight="1">
      <c r="A231" s="12"/>
      <c r="B231" s="183"/>
      <c r="C231" s="12"/>
      <c r="D231" s="184" t="s">
        <v>80</v>
      </c>
      <c r="E231" s="194" t="s">
        <v>180</v>
      </c>
      <c r="F231" s="194" t="s">
        <v>276</v>
      </c>
      <c r="G231" s="12"/>
      <c r="H231" s="12"/>
      <c r="I231" s="186"/>
      <c r="J231" s="195">
        <f>BK231</f>
        <v>0</v>
      </c>
      <c r="K231" s="12"/>
      <c r="L231" s="183"/>
      <c r="M231" s="188"/>
      <c r="N231" s="189"/>
      <c r="O231" s="189"/>
      <c r="P231" s="190">
        <f>SUM(P232:P270)</f>
        <v>0</v>
      </c>
      <c r="Q231" s="189"/>
      <c r="R231" s="190">
        <f>SUM(R232:R270)</f>
        <v>1.7896858900000001</v>
      </c>
      <c r="S231" s="189"/>
      <c r="T231" s="191">
        <f>SUM(T232:T270)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184" t="s">
        <v>88</v>
      </c>
      <c r="AT231" s="192" t="s">
        <v>80</v>
      </c>
      <c r="AU231" s="192" t="s">
        <v>88</v>
      </c>
      <c r="AY231" s="184" t="s">
        <v>166</v>
      </c>
      <c r="BK231" s="193">
        <f>SUM(BK232:BK270)</f>
        <v>0</v>
      </c>
    </row>
    <row r="232" spans="1:65" s="2" customFormat="1" ht="21.75" customHeight="1">
      <c r="A232" s="38"/>
      <c r="B232" s="196"/>
      <c r="C232" s="197" t="s">
        <v>433</v>
      </c>
      <c r="D232" s="197" t="s">
        <v>169</v>
      </c>
      <c r="E232" s="198" t="s">
        <v>3645</v>
      </c>
      <c r="F232" s="199" t="s">
        <v>3646</v>
      </c>
      <c r="G232" s="200" t="s">
        <v>301</v>
      </c>
      <c r="H232" s="201">
        <v>2.243</v>
      </c>
      <c r="I232" s="202"/>
      <c r="J232" s="203">
        <f>ROUND(I232*H232,2)</f>
        <v>0</v>
      </c>
      <c r="K232" s="199" t="s">
        <v>280</v>
      </c>
      <c r="L232" s="39"/>
      <c r="M232" s="204" t="s">
        <v>1</v>
      </c>
      <c r="N232" s="205" t="s">
        <v>46</v>
      </c>
      <c r="O232" s="77"/>
      <c r="P232" s="206">
        <f>O232*H232</f>
        <v>0</v>
      </c>
      <c r="Q232" s="206">
        <v>0.25933</v>
      </c>
      <c r="R232" s="206">
        <f>Q232*H232</f>
        <v>0.58167719</v>
      </c>
      <c r="S232" s="206">
        <v>0</v>
      </c>
      <c r="T232" s="207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08" t="s">
        <v>165</v>
      </c>
      <c r="AT232" s="208" t="s">
        <v>169</v>
      </c>
      <c r="AU232" s="208" t="s">
        <v>90</v>
      </c>
      <c r="AY232" s="19" t="s">
        <v>166</v>
      </c>
      <c r="BE232" s="209">
        <f>IF(N232="základní",J232,0)</f>
        <v>0</v>
      </c>
      <c r="BF232" s="209">
        <f>IF(N232="snížená",J232,0)</f>
        <v>0</v>
      </c>
      <c r="BG232" s="209">
        <f>IF(N232="zákl. přenesená",J232,0)</f>
        <v>0</v>
      </c>
      <c r="BH232" s="209">
        <f>IF(N232="sníž. přenesená",J232,0)</f>
        <v>0</v>
      </c>
      <c r="BI232" s="209">
        <f>IF(N232="nulová",J232,0)</f>
        <v>0</v>
      </c>
      <c r="BJ232" s="19" t="s">
        <v>88</v>
      </c>
      <c r="BK232" s="209">
        <f>ROUND(I232*H232,2)</f>
        <v>0</v>
      </c>
      <c r="BL232" s="19" t="s">
        <v>165</v>
      </c>
      <c r="BM232" s="208" t="s">
        <v>3647</v>
      </c>
    </row>
    <row r="233" spans="1:47" s="2" customFormat="1" ht="12">
      <c r="A233" s="38"/>
      <c r="B233" s="39"/>
      <c r="C233" s="38"/>
      <c r="D233" s="210" t="s">
        <v>174</v>
      </c>
      <c r="E233" s="38"/>
      <c r="F233" s="211" t="s">
        <v>3648</v>
      </c>
      <c r="G233" s="38"/>
      <c r="H233" s="38"/>
      <c r="I233" s="132"/>
      <c r="J233" s="38"/>
      <c r="K233" s="38"/>
      <c r="L233" s="39"/>
      <c r="M233" s="212"/>
      <c r="N233" s="213"/>
      <c r="O233" s="77"/>
      <c r="P233" s="77"/>
      <c r="Q233" s="77"/>
      <c r="R233" s="77"/>
      <c r="S233" s="77"/>
      <c r="T233" s="7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9" t="s">
        <v>174</v>
      </c>
      <c r="AU233" s="19" t="s">
        <v>90</v>
      </c>
    </row>
    <row r="234" spans="1:51" s="13" customFormat="1" ht="12">
      <c r="A234" s="13"/>
      <c r="B234" s="219"/>
      <c r="C234" s="13"/>
      <c r="D234" s="210" t="s">
        <v>283</v>
      </c>
      <c r="E234" s="220" t="s">
        <v>1</v>
      </c>
      <c r="F234" s="221" t="s">
        <v>3450</v>
      </c>
      <c r="G234" s="13"/>
      <c r="H234" s="220" t="s">
        <v>1</v>
      </c>
      <c r="I234" s="222"/>
      <c r="J234" s="13"/>
      <c r="K234" s="13"/>
      <c r="L234" s="219"/>
      <c r="M234" s="223"/>
      <c r="N234" s="224"/>
      <c r="O234" s="224"/>
      <c r="P234" s="224"/>
      <c r="Q234" s="224"/>
      <c r="R234" s="224"/>
      <c r="S234" s="224"/>
      <c r="T234" s="22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20" t="s">
        <v>283</v>
      </c>
      <c r="AU234" s="220" t="s">
        <v>90</v>
      </c>
      <c r="AV234" s="13" t="s">
        <v>88</v>
      </c>
      <c r="AW234" s="13" t="s">
        <v>36</v>
      </c>
      <c r="AX234" s="13" t="s">
        <v>81</v>
      </c>
      <c r="AY234" s="220" t="s">
        <v>166</v>
      </c>
    </row>
    <row r="235" spans="1:51" s="14" customFormat="1" ht="12">
      <c r="A235" s="14"/>
      <c r="B235" s="226"/>
      <c r="C235" s="14"/>
      <c r="D235" s="210" t="s">
        <v>283</v>
      </c>
      <c r="E235" s="227" t="s">
        <v>1</v>
      </c>
      <c r="F235" s="228" t="s">
        <v>3649</v>
      </c>
      <c r="G235" s="14"/>
      <c r="H235" s="229">
        <v>2.243</v>
      </c>
      <c r="I235" s="230"/>
      <c r="J235" s="14"/>
      <c r="K235" s="14"/>
      <c r="L235" s="226"/>
      <c r="M235" s="231"/>
      <c r="N235" s="232"/>
      <c r="O235" s="232"/>
      <c r="P235" s="232"/>
      <c r="Q235" s="232"/>
      <c r="R235" s="232"/>
      <c r="S235" s="232"/>
      <c r="T235" s="23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27" t="s">
        <v>283</v>
      </c>
      <c r="AU235" s="227" t="s">
        <v>90</v>
      </c>
      <c r="AV235" s="14" t="s">
        <v>90</v>
      </c>
      <c r="AW235" s="14" t="s">
        <v>36</v>
      </c>
      <c r="AX235" s="14" t="s">
        <v>81</v>
      </c>
      <c r="AY235" s="227" t="s">
        <v>166</v>
      </c>
    </row>
    <row r="236" spans="1:51" s="15" customFormat="1" ht="12">
      <c r="A236" s="15"/>
      <c r="B236" s="234"/>
      <c r="C236" s="15"/>
      <c r="D236" s="210" t="s">
        <v>283</v>
      </c>
      <c r="E236" s="235" t="s">
        <v>1</v>
      </c>
      <c r="F236" s="236" t="s">
        <v>286</v>
      </c>
      <c r="G236" s="15"/>
      <c r="H236" s="237">
        <v>2.243</v>
      </c>
      <c r="I236" s="238"/>
      <c r="J236" s="15"/>
      <c r="K236" s="15"/>
      <c r="L236" s="234"/>
      <c r="M236" s="239"/>
      <c r="N236" s="240"/>
      <c r="O236" s="240"/>
      <c r="P236" s="240"/>
      <c r="Q236" s="240"/>
      <c r="R236" s="240"/>
      <c r="S236" s="240"/>
      <c r="T236" s="241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35" t="s">
        <v>283</v>
      </c>
      <c r="AU236" s="235" t="s">
        <v>90</v>
      </c>
      <c r="AV236" s="15" t="s">
        <v>165</v>
      </c>
      <c r="AW236" s="15" t="s">
        <v>36</v>
      </c>
      <c r="AX236" s="15" t="s">
        <v>88</v>
      </c>
      <c r="AY236" s="235" t="s">
        <v>166</v>
      </c>
    </row>
    <row r="237" spans="1:65" s="2" customFormat="1" ht="33" customHeight="1">
      <c r="A237" s="38"/>
      <c r="B237" s="196"/>
      <c r="C237" s="197" t="s">
        <v>438</v>
      </c>
      <c r="D237" s="197" t="s">
        <v>169</v>
      </c>
      <c r="E237" s="198" t="s">
        <v>3650</v>
      </c>
      <c r="F237" s="199" t="s">
        <v>3651</v>
      </c>
      <c r="G237" s="200" t="s">
        <v>301</v>
      </c>
      <c r="H237" s="201">
        <v>1.875</v>
      </c>
      <c r="I237" s="202"/>
      <c r="J237" s="203">
        <f>ROUND(I237*H237,2)</f>
        <v>0</v>
      </c>
      <c r="K237" s="199" t="s">
        <v>280</v>
      </c>
      <c r="L237" s="39"/>
      <c r="M237" s="204" t="s">
        <v>1</v>
      </c>
      <c r="N237" s="205" t="s">
        <v>46</v>
      </c>
      <c r="O237" s="77"/>
      <c r="P237" s="206">
        <f>O237*H237</f>
        <v>0</v>
      </c>
      <c r="Q237" s="206">
        <v>0.32</v>
      </c>
      <c r="R237" s="206">
        <f>Q237*H237</f>
        <v>0.6</v>
      </c>
      <c r="S237" s="206">
        <v>0</v>
      </c>
      <c r="T237" s="207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08" t="s">
        <v>165</v>
      </c>
      <c r="AT237" s="208" t="s">
        <v>169</v>
      </c>
      <c r="AU237" s="208" t="s">
        <v>90</v>
      </c>
      <c r="AY237" s="19" t="s">
        <v>166</v>
      </c>
      <c r="BE237" s="209">
        <f>IF(N237="základní",J237,0)</f>
        <v>0</v>
      </c>
      <c r="BF237" s="209">
        <f>IF(N237="snížená",J237,0)</f>
        <v>0</v>
      </c>
      <c r="BG237" s="209">
        <f>IF(N237="zákl. přenesená",J237,0)</f>
        <v>0</v>
      </c>
      <c r="BH237" s="209">
        <f>IF(N237="sníž. přenesená",J237,0)</f>
        <v>0</v>
      </c>
      <c r="BI237" s="209">
        <f>IF(N237="nulová",J237,0)</f>
        <v>0</v>
      </c>
      <c r="BJ237" s="19" t="s">
        <v>88</v>
      </c>
      <c r="BK237" s="209">
        <f>ROUND(I237*H237,2)</f>
        <v>0</v>
      </c>
      <c r="BL237" s="19" t="s">
        <v>165</v>
      </c>
      <c r="BM237" s="208" t="s">
        <v>3652</v>
      </c>
    </row>
    <row r="238" spans="1:47" s="2" customFormat="1" ht="12">
      <c r="A238" s="38"/>
      <c r="B238" s="39"/>
      <c r="C238" s="38"/>
      <c r="D238" s="210" t="s">
        <v>174</v>
      </c>
      <c r="E238" s="38"/>
      <c r="F238" s="211" t="s">
        <v>3653</v>
      </c>
      <c r="G238" s="38"/>
      <c r="H238" s="38"/>
      <c r="I238" s="132"/>
      <c r="J238" s="38"/>
      <c r="K238" s="38"/>
      <c r="L238" s="39"/>
      <c r="M238" s="212"/>
      <c r="N238" s="213"/>
      <c r="O238" s="77"/>
      <c r="P238" s="77"/>
      <c r="Q238" s="77"/>
      <c r="R238" s="77"/>
      <c r="S238" s="77"/>
      <c r="T238" s="7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9" t="s">
        <v>174</v>
      </c>
      <c r="AU238" s="19" t="s">
        <v>90</v>
      </c>
    </row>
    <row r="239" spans="1:51" s="13" customFormat="1" ht="12">
      <c r="A239" s="13"/>
      <c r="B239" s="219"/>
      <c r="C239" s="13"/>
      <c r="D239" s="210" t="s">
        <v>283</v>
      </c>
      <c r="E239" s="220" t="s">
        <v>1</v>
      </c>
      <c r="F239" s="221" t="s">
        <v>3467</v>
      </c>
      <c r="G239" s="13"/>
      <c r="H239" s="220" t="s">
        <v>1</v>
      </c>
      <c r="I239" s="222"/>
      <c r="J239" s="13"/>
      <c r="K239" s="13"/>
      <c r="L239" s="219"/>
      <c r="M239" s="223"/>
      <c r="N239" s="224"/>
      <c r="O239" s="224"/>
      <c r="P239" s="224"/>
      <c r="Q239" s="224"/>
      <c r="R239" s="224"/>
      <c r="S239" s="224"/>
      <c r="T239" s="22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20" t="s">
        <v>283</v>
      </c>
      <c r="AU239" s="220" t="s">
        <v>90</v>
      </c>
      <c r="AV239" s="13" t="s">
        <v>88</v>
      </c>
      <c r="AW239" s="13" t="s">
        <v>36</v>
      </c>
      <c r="AX239" s="13" t="s">
        <v>81</v>
      </c>
      <c r="AY239" s="220" t="s">
        <v>166</v>
      </c>
    </row>
    <row r="240" spans="1:51" s="14" customFormat="1" ht="12">
      <c r="A240" s="14"/>
      <c r="B240" s="226"/>
      <c r="C240" s="14"/>
      <c r="D240" s="210" t="s">
        <v>283</v>
      </c>
      <c r="E240" s="227" t="s">
        <v>1</v>
      </c>
      <c r="F240" s="228" t="s">
        <v>3654</v>
      </c>
      <c r="G240" s="14"/>
      <c r="H240" s="229">
        <v>0.955</v>
      </c>
      <c r="I240" s="230"/>
      <c r="J240" s="14"/>
      <c r="K240" s="14"/>
      <c r="L240" s="226"/>
      <c r="M240" s="231"/>
      <c r="N240" s="232"/>
      <c r="O240" s="232"/>
      <c r="P240" s="232"/>
      <c r="Q240" s="232"/>
      <c r="R240" s="232"/>
      <c r="S240" s="232"/>
      <c r="T240" s="23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27" t="s">
        <v>283</v>
      </c>
      <c r="AU240" s="227" t="s">
        <v>90</v>
      </c>
      <c r="AV240" s="14" t="s">
        <v>90</v>
      </c>
      <c r="AW240" s="14" t="s">
        <v>36</v>
      </c>
      <c r="AX240" s="14" t="s">
        <v>81</v>
      </c>
      <c r="AY240" s="227" t="s">
        <v>166</v>
      </c>
    </row>
    <row r="241" spans="1:51" s="13" customFormat="1" ht="12">
      <c r="A241" s="13"/>
      <c r="B241" s="219"/>
      <c r="C241" s="13"/>
      <c r="D241" s="210" t="s">
        <v>283</v>
      </c>
      <c r="E241" s="220" t="s">
        <v>1</v>
      </c>
      <c r="F241" s="221" t="s">
        <v>3452</v>
      </c>
      <c r="G241" s="13"/>
      <c r="H241" s="220" t="s">
        <v>1</v>
      </c>
      <c r="I241" s="222"/>
      <c r="J241" s="13"/>
      <c r="K241" s="13"/>
      <c r="L241" s="219"/>
      <c r="M241" s="223"/>
      <c r="N241" s="224"/>
      <c r="O241" s="224"/>
      <c r="P241" s="224"/>
      <c r="Q241" s="224"/>
      <c r="R241" s="224"/>
      <c r="S241" s="224"/>
      <c r="T241" s="22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20" t="s">
        <v>283</v>
      </c>
      <c r="AU241" s="220" t="s">
        <v>90</v>
      </c>
      <c r="AV241" s="13" t="s">
        <v>88</v>
      </c>
      <c r="AW241" s="13" t="s">
        <v>36</v>
      </c>
      <c r="AX241" s="13" t="s">
        <v>81</v>
      </c>
      <c r="AY241" s="220" t="s">
        <v>166</v>
      </c>
    </row>
    <row r="242" spans="1:51" s="14" customFormat="1" ht="12">
      <c r="A242" s="14"/>
      <c r="B242" s="226"/>
      <c r="C242" s="14"/>
      <c r="D242" s="210" t="s">
        <v>283</v>
      </c>
      <c r="E242" s="227" t="s">
        <v>1</v>
      </c>
      <c r="F242" s="228" t="s">
        <v>3655</v>
      </c>
      <c r="G242" s="14"/>
      <c r="H242" s="229">
        <v>0.92</v>
      </c>
      <c r="I242" s="230"/>
      <c r="J242" s="14"/>
      <c r="K242" s="14"/>
      <c r="L242" s="226"/>
      <c r="M242" s="231"/>
      <c r="N242" s="232"/>
      <c r="O242" s="232"/>
      <c r="P242" s="232"/>
      <c r="Q242" s="232"/>
      <c r="R242" s="232"/>
      <c r="S242" s="232"/>
      <c r="T242" s="23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27" t="s">
        <v>283</v>
      </c>
      <c r="AU242" s="227" t="s">
        <v>90</v>
      </c>
      <c r="AV242" s="14" t="s">
        <v>90</v>
      </c>
      <c r="AW242" s="14" t="s">
        <v>36</v>
      </c>
      <c r="AX242" s="14" t="s">
        <v>81</v>
      </c>
      <c r="AY242" s="227" t="s">
        <v>166</v>
      </c>
    </row>
    <row r="243" spans="1:51" s="15" customFormat="1" ht="12">
      <c r="A243" s="15"/>
      <c r="B243" s="234"/>
      <c r="C243" s="15"/>
      <c r="D243" s="210" t="s">
        <v>283</v>
      </c>
      <c r="E243" s="235" t="s">
        <v>1</v>
      </c>
      <c r="F243" s="236" t="s">
        <v>286</v>
      </c>
      <c r="G243" s="15"/>
      <c r="H243" s="237">
        <v>1.875</v>
      </c>
      <c r="I243" s="238"/>
      <c r="J243" s="15"/>
      <c r="K243" s="15"/>
      <c r="L243" s="234"/>
      <c r="M243" s="239"/>
      <c r="N243" s="240"/>
      <c r="O243" s="240"/>
      <c r="P243" s="240"/>
      <c r="Q243" s="240"/>
      <c r="R243" s="240"/>
      <c r="S243" s="240"/>
      <c r="T243" s="241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35" t="s">
        <v>283</v>
      </c>
      <c r="AU243" s="235" t="s">
        <v>90</v>
      </c>
      <c r="AV243" s="15" t="s">
        <v>165</v>
      </c>
      <c r="AW243" s="15" t="s">
        <v>36</v>
      </c>
      <c r="AX243" s="15" t="s">
        <v>88</v>
      </c>
      <c r="AY243" s="235" t="s">
        <v>166</v>
      </c>
    </row>
    <row r="244" spans="1:65" s="2" customFormat="1" ht="16.5" customHeight="1">
      <c r="A244" s="38"/>
      <c r="B244" s="196"/>
      <c r="C244" s="197" t="s">
        <v>7</v>
      </c>
      <c r="D244" s="197" t="s">
        <v>169</v>
      </c>
      <c r="E244" s="198" t="s">
        <v>277</v>
      </c>
      <c r="F244" s="199" t="s">
        <v>278</v>
      </c>
      <c r="G244" s="200" t="s">
        <v>279</v>
      </c>
      <c r="H244" s="201">
        <v>0.16</v>
      </c>
      <c r="I244" s="202"/>
      <c r="J244" s="203">
        <f>ROUND(I244*H244,2)</f>
        <v>0</v>
      </c>
      <c r="K244" s="199" t="s">
        <v>280</v>
      </c>
      <c r="L244" s="39"/>
      <c r="M244" s="204" t="s">
        <v>1</v>
      </c>
      <c r="N244" s="205" t="s">
        <v>46</v>
      </c>
      <c r="O244" s="77"/>
      <c r="P244" s="206">
        <f>O244*H244</f>
        <v>0</v>
      </c>
      <c r="Q244" s="206">
        <v>1.94302</v>
      </c>
      <c r="R244" s="206">
        <f>Q244*H244</f>
        <v>0.3108832</v>
      </c>
      <c r="S244" s="206">
        <v>0</v>
      </c>
      <c r="T244" s="207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08" t="s">
        <v>165</v>
      </c>
      <c r="AT244" s="208" t="s">
        <v>169</v>
      </c>
      <c r="AU244" s="208" t="s">
        <v>90</v>
      </c>
      <c r="AY244" s="19" t="s">
        <v>166</v>
      </c>
      <c r="BE244" s="209">
        <f>IF(N244="základní",J244,0)</f>
        <v>0</v>
      </c>
      <c r="BF244" s="209">
        <f>IF(N244="snížená",J244,0)</f>
        <v>0</v>
      </c>
      <c r="BG244" s="209">
        <f>IF(N244="zákl. přenesená",J244,0)</f>
        <v>0</v>
      </c>
      <c r="BH244" s="209">
        <f>IF(N244="sníž. přenesená",J244,0)</f>
        <v>0</v>
      </c>
      <c r="BI244" s="209">
        <f>IF(N244="nulová",J244,0)</f>
        <v>0</v>
      </c>
      <c r="BJ244" s="19" t="s">
        <v>88</v>
      </c>
      <c r="BK244" s="209">
        <f>ROUND(I244*H244,2)</f>
        <v>0</v>
      </c>
      <c r="BL244" s="19" t="s">
        <v>165</v>
      </c>
      <c r="BM244" s="208" t="s">
        <v>3656</v>
      </c>
    </row>
    <row r="245" spans="1:47" s="2" customFormat="1" ht="12">
      <c r="A245" s="38"/>
      <c r="B245" s="39"/>
      <c r="C245" s="38"/>
      <c r="D245" s="210" t="s">
        <v>174</v>
      </c>
      <c r="E245" s="38"/>
      <c r="F245" s="211" t="s">
        <v>282</v>
      </c>
      <c r="G245" s="38"/>
      <c r="H245" s="38"/>
      <c r="I245" s="132"/>
      <c r="J245" s="38"/>
      <c r="K245" s="38"/>
      <c r="L245" s="39"/>
      <c r="M245" s="212"/>
      <c r="N245" s="213"/>
      <c r="O245" s="77"/>
      <c r="P245" s="77"/>
      <c r="Q245" s="77"/>
      <c r="R245" s="77"/>
      <c r="S245" s="77"/>
      <c r="T245" s="7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9" t="s">
        <v>174</v>
      </c>
      <c r="AU245" s="19" t="s">
        <v>90</v>
      </c>
    </row>
    <row r="246" spans="1:51" s="13" customFormat="1" ht="12">
      <c r="A246" s="13"/>
      <c r="B246" s="219"/>
      <c r="C246" s="13"/>
      <c r="D246" s="210" t="s">
        <v>283</v>
      </c>
      <c r="E246" s="220" t="s">
        <v>1</v>
      </c>
      <c r="F246" s="221" t="s">
        <v>3450</v>
      </c>
      <c r="G246" s="13"/>
      <c r="H246" s="220" t="s">
        <v>1</v>
      </c>
      <c r="I246" s="222"/>
      <c r="J246" s="13"/>
      <c r="K246" s="13"/>
      <c r="L246" s="219"/>
      <c r="M246" s="223"/>
      <c r="N246" s="224"/>
      <c r="O246" s="224"/>
      <c r="P246" s="224"/>
      <c r="Q246" s="224"/>
      <c r="R246" s="224"/>
      <c r="S246" s="224"/>
      <c r="T246" s="22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20" t="s">
        <v>283</v>
      </c>
      <c r="AU246" s="220" t="s">
        <v>90</v>
      </c>
      <c r="AV246" s="13" t="s">
        <v>88</v>
      </c>
      <c r="AW246" s="13" t="s">
        <v>36</v>
      </c>
      <c r="AX246" s="13" t="s">
        <v>81</v>
      </c>
      <c r="AY246" s="220" t="s">
        <v>166</v>
      </c>
    </row>
    <row r="247" spans="1:51" s="14" customFormat="1" ht="12">
      <c r="A247" s="14"/>
      <c r="B247" s="226"/>
      <c r="C247" s="14"/>
      <c r="D247" s="210" t="s">
        <v>283</v>
      </c>
      <c r="E247" s="227" t="s">
        <v>1</v>
      </c>
      <c r="F247" s="228" t="s">
        <v>3657</v>
      </c>
      <c r="G247" s="14"/>
      <c r="H247" s="229">
        <v>0.032</v>
      </c>
      <c r="I247" s="230"/>
      <c r="J247" s="14"/>
      <c r="K247" s="14"/>
      <c r="L247" s="226"/>
      <c r="M247" s="231"/>
      <c r="N247" s="232"/>
      <c r="O247" s="232"/>
      <c r="P247" s="232"/>
      <c r="Q247" s="232"/>
      <c r="R247" s="232"/>
      <c r="S247" s="232"/>
      <c r="T247" s="23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27" t="s">
        <v>283</v>
      </c>
      <c r="AU247" s="227" t="s">
        <v>90</v>
      </c>
      <c r="AV247" s="14" t="s">
        <v>90</v>
      </c>
      <c r="AW247" s="14" t="s">
        <v>36</v>
      </c>
      <c r="AX247" s="14" t="s">
        <v>81</v>
      </c>
      <c r="AY247" s="227" t="s">
        <v>166</v>
      </c>
    </row>
    <row r="248" spans="1:51" s="13" customFormat="1" ht="12">
      <c r="A248" s="13"/>
      <c r="B248" s="219"/>
      <c r="C248" s="13"/>
      <c r="D248" s="210" t="s">
        <v>283</v>
      </c>
      <c r="E248" s="220" t="s">
        <v>1</v>
      </c>
      <c r="F248" s="221" t="s">
        <v>3467</v>
      </c>
      <c r="G248" s="13"/>
      <c r="H248" s="220" t="s">
        <v>1</v>
      </c>
      <c r="I248" s="222"/>
      <c r="J248" s="13"/>
      <c r="K248" s="13"/>
      <c r="L248" s="219"/>
      <c r="M248" s="223"/>
      <c r="N248" s="224"/>
      <c r="O248" s="224"/>
      <c r="P248" s="224"/>
      <c r="Q248" s="224"/>
      <c r="R248" s="224"/>
      <c r="S248" s="224"/>
      <c r="T248" s="22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20" t="s">
        <v>283</v>
      </c>
      <c r="AU248" s="220" t="s">
        <v>90</v>
      </c>
      <c r="AV248" s="13" t="s">
        <v>88</v>
      </c>
      <c r="AW248" s="13" t="s">
        <v>36</v>
      </c>
      <c r="AX248" s="13" t="s">
        <v>81</v>
      </c>
      <c r="AY248" s="220" t="s">
        <v>166</v>
      </c>
    </row>
    <row r="249" spans="1:51" s="14" customFormat="1" ht="12">
      <c r="A249" s="14"/>
      <c r="B249" s="226"/>
      <c r="C249" s="14"/>
      <c r="D249" s="210" t="s">
        <v>283</v>
      </c>
      <c r="E249" s="227" t="s">
        <v>1</v>
      </c>
      <c r="F249" s="228" t="s">
        <v>3658</v>
      </c>
      <c r="G249" s="14"/>
      <c r="H249" s="229">
        <v>0.064</v>
      </c>
      <c r="I249" s="230"/>
      <c r="J249" s="14"/>
      <c r="K249" s="14"/>
      <c r="L249" s="226"/>
      <c r="M249" s="231"/>
      <c r="N249" s="232"/>
      <c r="O249" s="232"/>
      <c r="P249" s="232"/>
      <c r="Q249" s="232"/>
      <c r="R249" s="232"/>
      <c r="S249" s="232"/>
      <c r="T249" s="23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27" t="s">
        <v>283</v>
      </c>
      <c r="AU249" s="227" t="s">
        <v>90</v>
      </c>
      <c r="AV249" s="14" t="s">
        <v>90</v>
      </c>
      <c r="AW249" s="14" t="s">
        <v>36</v>
      </c>
      <c r="AX249" s="14" t="s">
        <v>81</v>
      </c>
      <c r="AY249" s="227" t="s">
        <v>166</v>
      </c>
    </row>
    <row r="250" spans="1:51" s="13" customFormat="1" ht="12">
      <c r="A250" s="13"/>
      <c r="B250" s="219"/>
      <c r="C250" s="13"/>
      <c r="D250" s="210" t="s">
        <v>283</v>
      </c>
      <c r="E250" s="220" t="s">
        <v>1</v>
      </c>
      <c r="F250" s="221" t="s">
        <v>3452</v>
      </c>
      <c r="G250" s="13"/>
      <c r="H250" s="220" t="s">
        <v>1</v>
      </c>
      <c r="I250" s="222"/>
      <c r="J250" s="13"/>
      <c r="K250" s="13"/>
      <c r="L250" s="219"/>
      <c r="M250" s="223"/>
      <c r="N250" s="224"/>
      <c r="O250" s="224"/>
      <c r="P250" s="224"/>
      <c r="Q250" s="224"/>
      <c r="R250" s="224"/>
      <c r="S250" s="224"/>
      <c r="T250" s="22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20" t="s">
        <v>283</v>
      </c>
      <c r="AU250" s="220" t="s">
        <v>90</v>
      </c>
      <c r="AV250" s="13" t="s">
        <v>88</v>
      </c>
      <c r="AW250" s="13" t="s">
        <v>36</v>
      </c>
      <c r="AX250" s="13" t="s">
        <v>81</v>
      </c>
      <c r="AY250" s="220" t="s">
        <v>166</v>
      </c>
    </row>
    <row r="251" spans="1:51" s="14" customFormat="1" ht="12">
      <c r="A251" s="14"/>
      <c r="B251" s="226"/>
      <c r="C251" s="14"/>
      <c r="D251" s="210" t="s">
        <v>283</v>
      </c>
      <c r="E251" s="227" t="s">
        <v>1</v>
      </c>
      <c r="F251" s="228" t="s">
        <v>3658</v>
      </c>
      <c r="G251" s="14"/>
      <c r="H251" s="229">
        <v>0.064</v>
      </c>
      <c r="I251" s="230"/>
      <c r="J251" s="14"/>
      <c r="K251" s="14"/>
      <c r="L251" s="226"/>
      <c r="M251" s="231"/>
      <c r="N251" s="232"/>
      <c r="O251" s="232"/>
      <c r="P251" s="232"/>
      <c r="Q251" s="232"/>
      <c r="R251" s="232"/>
      <c r="S251" s="232"/>
      <c r="T251" s="23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27" t="s">
        <v>283</v>
      </c>
      <c r="AU251" s="227" t="s">
        <v>90</v>
      </c>
      <c r="AV251" s="14" t="s">
        <v>90</v>
      </c>
      <c r="AW251" s="14" t="s">
        <v>36</v>
      </c>
      <c r="AX251" s="14" t="s">
        <v>81</v>
      </c>
      <c r="AY251" s="227" t="s">
        <v>166</v>
      </c>
    </row>
    <row r="252" spans="1:51" s="15" customFormat="1" ht="12">
      <c r="A252" s="15"/>
      <c r="B252" s="234"/>
      <c r="C252" s="15"/>
      <c r="D252" s="210" t="s">
        <v>283</v>
      </c>
      <c r="E252" s="235" t="s">
        <v>1</v>
      </c>
      <c r="F252" s="236" t="s">
        <v>286</v>
      </c>
      <c r="G252" s="15"/>
      <c r="H252" s="237">
        <v>0.16</v>
      </c>
      <c r="I252" s="238"/>
      <c r="J252" s="15"/>
      <c r="K252" s="15"/>
      <c r="L252" s="234"/>
      <c r="M252" s="239"/>
      <c r="N252" s="240"/>
      <c r="O252" s="240"/>
      <c r="P252" s="240"/>
      <c r="Q252" s="240"/>
      <c r="R252" s="240"/>
      <c r="S252" s="240"/>
      <c r="T252" s="241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35" t="s">
        <v>283</v>
      </c>
      <c r="AU252" s="235" t="s">
        <v>90</v>
      </c>
      <c r="AV252" s="15" t="s">
        <v>165</v>
      </c>
      <c r="AW252" s="15" t="s">
        <v>36</v>
      </c>
      <c r="AX252" s="15" t="s">
        <v>88</v>
      </c>
      <c r="AY252" s="235" t="s">
        <v>166</v>
      </c>
    </row>
    <row r="253" spans="1:65" s="2" customFormat="1" ht="21.75" customHeight="1">
      <c r="A253" s="38"/>
      <c r="B253" s="196"/>
      <c r="C253" s="197" t="s">
        <v>452</v>
      </c>
      <c r="D253" s="197" t="s">
        <v>169</v>
      </c>
      <c r="E253" s="198" t="s">
        <v>287</v>
      </c>
      <c r="F253" s="199" t="s">
        <v>288</v>
      </c>
      <c r="G253" s="200" t="s">
        <v>289</v>
      </c>
      <c r="H253" s="201">
        <v>0.115</v>
      </c>
      <c r="I253" s="202"/>
      <c r="J253" s="203">
        <f>ROUND(I253*H253,2)</f>
        <v>0</v>
      </c>
      <c r="K253" s="199" t="s">
        <v>280</v>
      </c>
      <c r="L253" s="39"/>
      <c r="M253" s="204" t="s">
        <v>1</v>
      </c>
      <c r="N253" s="205" t="s">
        <v>46</v>
      </c>
      <c r="O253" s="77"/>
      <c r="P253" s="206">
        <f>O253*H253</f>
        <v>0</v>
      </c>
      <c r="Q253" s="206">
        <v>1.09</v>
      </c>
      <c r="R253" s="206">
        <f>Q253*H253</f>
        <v>0.12535000000000002</v>
      </c>
      <c r="S253" s="206">
        <v>0</v>
      </c>
      <c r="T253" s="207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08" t="s">
        <v>165</v>
      </c>
      <c r="AT253" s="208" t="s">
        <v>169</v>
      </c>
      <c r="AU253" s="208" t="s">
        <v>90</v>
      </c>
      <c r="AY253" s="19" t="s">
        <v>166</v>
      </c>
      <c r="BE253" s="209">
        <f>IF(N253="základní",J253,0)</f>
        <v>0</v>
      </c>
      <c r="BF253" s="209">
        <f>IF(N253="snížená",J253,0)</f>
        <v>0</v>
      </c>
      <c r="BG253" s="209">
        <f>IF(N253="zákl. přenesená",J253,0)</f>
        <v>0</v>
      </c>
      <c r="BH253" s="209">
        <f>IF(N253="sníž. přenesená",J253,0)</f>
        <v>0</v>
      </c>
      <c r="BI253" s="209">
        <f>IF(N253="nulová",J253,0)</f>
        <v>0</v>
      </c>
      <c r="BJ253" s="19" t="s">
        <v>88</v>
      </c>
      <c r="BK253" s="209">
        <f>ROUND(I253*H253,2)</f>
        <v>0</v>
      </c>
      <c r="BL253" s="19" t="s">
        <v>165</v>
      </c>
      <c r="BM253" s="208" t="s">
        <v>3659</v>
      </c>
    </row>
    <row r="254" spans="1:47" s="2" customFormat="1" ht="12">
      <c r="A254" s="38"/>
      <c r="B254" s="39"/>
      <c r="C254" s="38"/>
      <c r="D254" s="210" t="s">
        <v>174</v>
      </c>
      <c r="E254" s="38"/>
      <c r="F254" s="211" t="s">
        <v>291</v>
      </c>
      <c r="G254" s="38"/>
      <c r="H254" s="38"/>
      <c r="I254" s="132"/>
      <c r="J254" s="38"/>
      <c r="K254" s="38"/>
      <c r="L254" s="39"/>
      <c r="M254" s="212"/>
      <c r="N254" s="213"/>
      <c r="O254" s="77"/>
      <c r="P254" s="77"/>
      <c r="Q254" s="77"/>
      <c r="R254" s="77"/>
      <c r="S254" s="77"/>
      <c r="T254" s="7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9" t="s">
        <v>174</v>
      </c>
      <c r="AU254" s="19" t="s">
        <v>90</v>
      </c>
    </row>
    <row r="255" spans="1:51" s="13" customFormat="1" ht="12">
      <c r="A255" s="13"/>
      <c r="B255" s="219"/>
      <c r="C255" s="13"/>
      <c r="D255" s="210" t="s">
        <v>283</v>
      </c>
      <c r="E255" s="220" t="s">
        <v>1</v>
      </c>
      <c r="F255" s="221" t="s">
        <v>3450</v>
      </c>
      <c r="G255" s="13"/>
      <c r="H255" s="220" t="s">
        <v>1</v>
      </c>
      <c r="I255" s="222"/>
      <c r="J255" s="13"/>
      <c r="K255" s="13"/>
      <c r="L255" s="219"/>
      <c r="M255" s="223"/>
      <c r="N255" s="224"/>
      <c r="O255" s="224"/>
      <c r="P255" s="224"/>
      <c r="Q255" s="224"/>
      <c r="R255" s="224"/>
      <c r="S255" s="224"/>
      <c r="T255" s="22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20" t="s">
        <v>283</v>
      </c>
      <c r="AU255" s="220" t="s">
        <v>90</v>
      </c>
      <c r="AV255" s="13" t="s">
        <v>88</v>
      </c>
      <c r="AW255" s="13" t="s">
        <v>36</v>
      </c>
      <c r="AX255" s="13" t="s">
        <v>81</v>
      </c>
      <c r="AY255" s="220" t="s">
        <v>166</v>
      </c>
    </row>
    <row r="256" spans="1:51" s="14" customFormat="1" ht="12">
      <c r="A256" s="14"/>
      <c r="B256" s="226"/>
      <c r="C256" s="14"/>
      <c r="D256" s="210" t="s">
        <v>283</v>
      </c>
      <c r="E256" s="227" t="s">
        <v>1</v>
      </c>
      <c r="F256" s="228" t="s">
        <v>3660</v>
      </c>
      <c r="G256" s="14"/>
      <c r="H256" s="229">
        <v>0.029</v>
      </c>
      <c r="I256" s="230"/>
      <c r="J256" s="14"/>
      <c r="K256" s="14"/>
      <c r="L256" s="226"/>
      <c r="M256" s="231"/>
      <c r="N256" s="232"/>
      <c r="O256" s="232"/>
      <c r="P256" s="232"/>
      <c r="Q256" s="232"/>
      <c r="R256" s="232"/>
      <c r="S256" s="232"/>
      <c r="T256" s="23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27" t="s">
        <v>283</v>
      </c>
      <c r="AU256" s="227" t="s">
        <v>90</v>
      </c>
      <c r="AV256" s="14" t="s">
        <v>90</v>
      </c>
      <c r="AW256" s="14" t="s">
        <v>36</v>
      </c>
      <c r="AX256" s="14" t="s">
        <v>81</v>
      </c>
      <c r="AY256" s="227" t="s">
        <v>166</v>
      </c>
    </row>
    <row r="257" spans="1:51" s="13" customFormat="1" ht="12">
      <c r="A257" s="13"/>
      <c r="B257" s="219"/>
      <c r="C257" s="13"/>
      <c r="D257" s="210" t="s">
        <v>283</v>
      </c>
      <c r="E257" s="220" t="s">
        <v>1</v>
      </c>
      <c r="F257" s="221" t="s">
        <v>3467</v>
      </c>
      <c r="G257" s="13"/>
      <c r="H257" s="220" t="s">
        <v>1</v>
      </c>
      <c r="I257" s="222"/>
      <c r="J257" s="13"/>
      <c r="K257" s="13"/>
      <c r="L257" s="219"/>
      <c r="M257" s="223"/>
      <c r="N257" s="224"/>
      <c r="O257" s="224"/>
      <c r="P257" s="224"/>
      <c r="Q257" s="224"/>
      <c r="R257" s="224"/>
      <c r="S257" s="224"/>
      <c r="T257" s="22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20" t="s">
        <v>283</v>
      </c>
      <c r="AU257" s="220" t="s">
        <v>90</v>
      </c>
      <c r="AV257" s="13" t="s">
        <v>88</v>
      </c>
      <c r="AW257" s="13" t="s">
        <v>36</v>
      </c>
      <c r="AX257" s="13" t="s">
        <v>81</v>
      </c>
      <c r="AY257" s="220" t="s">
        <v>166</v>
      </c>
    </row>
    <row r="258" spans="1:51" s="14" customFormat="1" ht="12">
      <c r="A258" s="14"/>
      <c r="B258" s="226"/>
      <c r="C258" s="14"/>
      <c r="D258" s="210" t="s">
        <v>283</v>
      </c>
      <c r="E258" s="227" t="s">
        <v>1</v>
      </c>
      <c r="F258" s="228" t="s">
        <v>3661</v>
      </c>
      <c r="G258" s="14"/>
      <c r="H258" s="229">
        <v>0.043</v>
      </c>
      <c r="I258" s="230"/>
      <c r="J258" s="14"/>
      <c r="K258" s="14"/>
      <c r="L258" s="226"/>
      <c r="M258" s="231"/>
      <c r="N258" s="232"/>
      <c r="O258" s="232"/>
      <c r="P258" s="232"/>
      <c r="Q258" s="232"/>
      <c r="R258" s="232"/>
      <c r="S258" s="232"/>
      <c r="T258" s="23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27" t="s">
        <v>283</v>
      </c>
      <c r="AU258" s="227" t="s">
        <v>90</v>
      </c>
      <c r="AV258" s="14" t="s">
        <v>90</v>
      </c>
      <c r="AW258" s="14" t="s">
        <v>36</v>
      </c>
      <c r="AX258" s="14" t="s">
        <v>81</v>
      </c>
      <c r="AY258" s="227" t="s">
        <v>166</v>
      </c>
    </row>
    <row r="259" spans="1:51" s="13" customFormat="1" ht="12">
      <c r="A259" s="13"/>
      <c r="B259" s="219"/>
      <c r="C259" s="13"/>
      <c r="D259" s="210" t="s">
        <v>283</v>
      </c>
      <c r="E259" s="220" t="s">
        <v>1</v>
      </c>
      <c r="F259" s="221" t="s">
        <v>3452</v>
      </c>
      <c r="G259" s="13"/>
      <c r="H259" s="220" t="s">
        <v>1</v>
      </c>
      <c r="I259" s="222"/>
      <c r="J259" s="13"/>
      <c r="K259" s="13"/>
      <c r="L259" s="219"/>
      <c r="M259" s="223"/>
      <c r="N259" s="224"/>
      <c r="O259" s="224"/>
      <c r="P259" s="224"/>
      <c r="Q259" s="224"/>
      <c r="R259" s="224"/>
      <c r="S259" s="224"/>
      <c r="T259" s="22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20" t="s">
        <v>283</v>
      </c>
      <c r="AU259" s="220" t="s">
        <v>90</v>
      </c>
      <c r="AV259" s="13" t="s">
        <v>88</v>
      </c>
      <c r="AW259" s="13" t="s">
        <v>36</v>
      </c>
      <c r="AX259" s="13" t="s">
        <v>81</v>
      </c>
      <c r="AY259" s="220" t="s">
        <v>166</v>
      </c>
    </row>
    <row r="260" spans="1:51" s="14" customFormat="1" ht="12">
      <c r="A260" s="14"/>
      <c r="B260" s="226"/>
      <c r="C260" s="14"/>
      <c r="D260" s="210" t="s">
        <v>283</v>
      </c>
      <c r="E260" s="227" t="s">
        <v>1</v>
      </c>
      <c r="F260" s="228" t="s">
        <v>3661</v>
      </c>
      <c r="G260" s="14"/>
      <c r="H260" s="229">
        <v>0.043</v>
      </c>
      <c r="I260" s="230"/>
      <c r="J260" s="14"/>
      <c r="K260" s="14"/>
      <c r="L260" s="226"/>
      <c r="M260" s="231"/>
      <c r="N260" s="232"/>
      <c r="O260" s="232"/>
      <c r="P260" s="232"/>
      <c r="Q260" s="232"/>
      <c r="R260" s="232"/>
      <c r="S260" s="232"/>
      <c r="T260" s="23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27" t="s">
        <v>283</v>
      </c>
      <c r="AU260" s="227" t="s">
        <v>90</v>
      </c>
      <c r="AV260" s="14" t="s">
        <v>90</v>
      </c>
      <c r="AW260" s="14" t="s">
        <v>36</v>
      </c>
      <c r="AX260" s="14" t="s">
        <v>81</v>
      </c>
      <c r="AY260" s="227" t="s">
        <v>166</v>
      </c>
    </row>
    <row r="261" spans="1:51" s="15" customFormat="1" ht="12">
      <c r="A261" s="15"/>
      <c r="B261" s="234"/>
      <c r="C261" s="15"/>
      <c r="D261" s="210" t="s">
        <v>283</v>
      </c>
      <c r="E261" s="235" t="s">
        <v>1</v>
      </c>
      <c r="F261" s="236" t="s">
        <v>286</v>
      </c>
      <c r="G261" s="15"/>
      <c r="H261" s="237">
        <v>0.115</v>
      </c>
      <c r="I261" s="238"/>
      <c r="J261" s="15"/>
      <c r="K261" s="15"/>
      <c r="L261" s="234"/>
      <c r="M261" s="239"/>
      <c r="N261" s="240"/>
      <c r="O261" s="240"/>
      <c r="P261" s="240"/>
      <c r="Q261" s="240"/>
      <c r="R261" s="240"/>
      <c r="S261" s="240"/>
      <c r="T261" s="241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35" t="s">
        <v>283</v>
      </c>
      <c r="AU261" s="235" t="s">
        <v>90</v>
      </c>
      <c r="AV261" s="15" t="s">
        <v>165</v>
      </c>
      <c r="AW261" s="15" t="s">
        <v>36</v>
      </c>
      <c r="AX261" s="15" t="s">
        <v>88</v>
      </c>
      <c r="AY261" s="235" t="s">
        <v>166</v>
      </c>
    </row>
    <row r="262" spans="1:65" s="2" customFormat="1" ht="21.75" customHeight="1">
      <c r="A262" s="38"/>
      <c r="B262" s="196"/>
      <c r="C262" s="197" t="s">
        <v>459</v>
      </c>
      <c r="D262" s="197" t="s">
        <v>169</v>
      </c>
      <c r="E262" s="198" t="s">
        <v>3662</v>
      </c>
      <c r="F262" s="199" t="s">
        <v>3663</v>
      </c>
      <c r="G262" s="200" t="s">
        <v>301</v>
      </c>
      <c r="H262" s="201">
        <v>3.45</v>
      </c>
      <c r="I262" s="202"/>
      <c r="J262" s="203">
        <f>ROUND(I262*H262,2)</f>
        <v>0</v>
      </c>
      <c r="K262" s="199" t="s">
        <v>280</v>
      </c>
      <c r="L262" s="39"/>
      <c r="M262" s="204" t="s">
        <v>1</v>
      </c>
      <c r="N262" s="205" t="s">
        <v>46</v>
      </c>
      <c r="O262" s="77"/>
      <c r="P262" s="206">
        <f>O262*H262</f>
        <v>0</v>
      </c>
      <c r="Q262" s="206">
        <v>0.04979</v>
      </c>
      <c r="R262" s="206">
        <f>Q262*H262</f>
        <v>0.17177550000000003</v>
      </c>
      <c r="S262" s="206">
        <v>0</v>
      </c>
      <c r="T262" s="207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08" t="s">
        <v>165</v>
      </c>
      <c r="AT262" s="208" t="s">
        <v>169</v>
      </c>
      <c r="AU262" s="208" t="s">
        <v>90</v>
      </c>
      <c r="AY262" s="19" t="s">
        <v>166</v>
      </c>
      <c r="BE262" s="209">
        <f>IF(N262="základní",J262,0)</f>
        <v>0</v>
      </c>
      <c r="BF262" s="209">
        <f>IF(N262="snížená",J262,0)</f>
        <v>0</v>
      </c>
      <c r="BG262" s="209">
        <f>IF(N262="zákl. přenesená",J262,0)</f>
        <v>0</v>
      </c>
      <c r="BH262" s="209">
        <f>IF(N262="sníž. přenesená",J262,0)</f>
        <v>0</v>
      </c>
      <c r="BI262" s="209">
        <f>IF(N262="nulová",J262,0)</f>
        <v>0</v>
      </c>
      <c r="BJ262" s="19" t="s">
        <v>88</v>
      </c>
      <c r="BK262" s="209">
        <f>ROUND(I262*H262,2)</f>
        <v>0</v>
      </c>
      <c r="BL262" s="19" t="s">
        <v>165</v>
      </c>
      <c r="BM262" s="208" t="s">
        <v>3664</v>
      </c>
    </row>
    <row r="263" spans="1:47" s="2" customFormat="1" ht="12">
      <c r="A263" s="38"/>
      <c r="B263" s="39"/>
      <c r="C263" s="38"/>
      <c r="D263" s="210" t="s">
        <v>174</v>
      </c>
      <c r="E263" s="38"/>
      <c r="F263" s="211" t="s">
        <v>3665</v>
      </c>
      <c r="G263" s="38"/>
      <c r="H263" s="38"/>
      <c r="I263" s="132"/>
      <c r="J263" s="38"/>
      <c r="K263" s="38"/>
      <c r="L263" s="39"/>
      <c r="M263" s="212"/>
      <c r="N263" s="213"/>
      <c r="O263" s="77"/>
      <c r="P263" s="77"/>
      <c r="Q263" s="77"/>
      <c r="R263" s="77"/>
      <c r="S263" s="77"/>
      <c r="T263" s="7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9" t="s">
        <v>174</v>
      </c>
      <c r="AU263" s="19" t="s">
        <v>90</v>
      </c>
    </row>
    <row r="264" spans="1:51" s="13" customFormat="1" ht="12">
      <c r="A264" s="13"/>
      <c r="B264" s="219"/>
      <c r="C264" s="13"/>
      <c r="D264" s="210" t="s">
        <v>283</v>
      </c>
      <c r="E264" s="220" t="s">
        <v>1</v>
      </c>
      <c r="F264" s="221" t="s">
        <v>3450</v>
      </c>
      <c r="G264" s="13"/>
      <c r="H264" s="220" t="s">
        <v>1</v>
      </c>
      <c r="I264" s="222"/>
      <c r="J264" s="13"/>
      <c r="K264" s="13"/>
      <c r="L264" s="219"/>
      <c r="M264" s="223"/>
      <c r="N264" s="224"/>
      <c r="O264" s="224"/>
      <c r="P264" s="224"/>
      <c r="Q264" s="224"/>
      <c r="R264" s="224"/>
      <c r="S264" s="224"/>
      <c r="T264" s="22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20" t="s">
        <v>283</v>
      </c>
      <c r="AU264" s="220" t="s">
        <v>90</v>
      </c>
      <c r="AV264" s="13" t="s">
        <v>88</v>
      </c>
      <c r="AW264" s="13" t="s">
        <v>36</v>
      </c>
      <c r="AX264" s="13" t="s">
        <v>81</v>
      </c>
      <c r="AY264" s="220" t="s">
        <v>166</v>
      </c>
    </row>
    <row r="265" spans="1:51" s="14" customFormat="1" ht="12">
      <c r="A265" s="14"/>
      <c r="B265" s="226"/>
      <c r="C265" s="14"/>
      <c r="D265" s="210" t="s">
        <v>283</v>
      </c>
      <c r="E265" s="227" t="s">
        <v>1</v>
      </c>
      <c r="F265" s="228" t="s">
        <v>3666</v>
      </c>
      <c r="G265" s="14"/>
      <c r="H265" s="229">
        <v>1.15</v>
      </c>
      <c r="I265" s="230"/>
      <c r="J265" s="14"/>
      <c r="K265" s="14"/>
      <c r="L265" s="226"/>
      <c r="M265" s="231"/>
      <c r="N265" s="232"/>
      <c r="O265" s="232"/>
      <c r="P265" s="232"/>
      <c r="Q265" s="232"/>
      <c r="R265" s="232"/>
      <c r="S265" s="232"/>
      <c r="T265" s="23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27" t="s">
        <v>283</v>
      </c>
      <c r="AU265" s="227" t="s">
        <v>90</v>
      </c>
      <c r="AV265" s="14" t="s">
        <v>90</v>
      </c>
      <c r="AW265" s="14" t="s">
        <v>36</v>
      </c>
      <c r="AX265" s="14" t="s">
        <v>81</v>
      </c>
      <c r="AY265" s="227" t="s">
        <v>166</v>
      </c>
    </row>
    <row r="266" spans="1:51" s="13" customFormat="1" ht="12">
      <c r="A266" s="13"/>
      <c r="B266" s="219"/>
      <c r="C266" s="13"/>
      <c r="D266" s="210" t="s">
        <v>283</v>
      </c>
      <c r="E266" s="220" t="s">
        <v>1</v>
      </c>
      <c r="F266" s="221" t="s">
        <v>3467</v>
      </c>
      <c r="G266" s="13"/>
      <c r="H266" s="220" t="s">
        <v>1</v>
      </c>
      <c r="I266" s="222"/>
      <c r="J266" s="13"/>
      <c r="K266" s="13"/>
      <c r="L266" s="219"/>
      <c r="M266" s="223"/>
      <c r="N266" s="224"/>
      <c r="O266" s="224"/>
      <c r="P266" s="224"/>
      <c r="Q266" s="224"/>
      <c r="R266" s="224"/>
      <c r="S266" s="224"/>
      <c r="T266" s="22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20" t="s">
        <v>283</v>
      </c>
      <c r="AU266" s="220" t="s">
        <v>90</v>
      </c>
      <c r="AV266" s="13" t="s">
        <v>88</v>
      </c>
      <c r="AW266" s="13" t="s">
        <v>36</v>
      </c>
      <c r="AX266" s="13" t="s">
        <v>81</v>
      </c>
      <c r="AY266" s="220" t="s">
        <v>166</v>
      </c>
    </row>
    <row r="267" spans="1:51" s="14" customFormat="1" ht="12">
      <c r="A267" s="14"/>
      <c r="B267" s="226"/>
      <c r="C267" s="14"/>
      <c r="D267" s="210" t="s">
        <v>283</v>
      </c>
      <c r="E267" s="227" t="s">
        <v>1</v>
      </c>
      <c r="F267" s="228" t="s">
        <v>3666</v>
      </c>
      <c r="G267" s="14"/>
      <c r="H267" s="229">
        <v>1.15</v>
      </c>
      <c r="I267" s="230"/>
      <c r="J267" s="14"/>
      <c r="K267" s="14"/>
      <c r="L267" s="226"/>
      <c r="M267" s="231"/>
      <c r="N267" s="232"/>
      <c r="O267" s="232"/>
      <c r="P267" s="232"/>
      <c r="Q267" s="232"/>
      <c r="R267" s="232"/>
      <c r="S267" s="232"/>
      <c r="T267" s="23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27" t="s">
        <v>283</v>
      </c>
      <c r="AU267" s="227" t="s">
        <v>90</v>
      </c>
      <c r="AV267" s="14" t="s">
        <v>90</v>
      </c>
      <c r="AW267" s="14" t="s">
        <v>36</v>
      </c>
      <c r="AX267" s="14" t="s">
        <v>81</v>
      </c>
      <c r="AY267" s="227" t="s">
        <v>166</v>
      </c>
    </row>
    <row r="268" spans="1:51" s="13" customFormat="1" ht="12">
      <c r="A268" s="13"/>
      <c r="B268" s="219"/>
      <c r="C268" s="13"/>
      <c r="D268" s="210" t="s">
        <v>283</v>
      </c>
      <c r="E268" s="220" t="s">
        <v>1</v>
      </c>
      <c r="F268" s="221" t="s">
        <v>3452</v>
      </c>
      <c r="G268" s="13"/>
      <c r="H268" s="220" t="s">
        <v>1</v>
      </c>
      <c r="I268" s="222"/>
      <c r="J268" s="13"/>
      <c r="K268" s="13"/>
      <c r="L268" s="219"/>
      <c r="M268" s="223"/>
      <c r="N268" s="224"/>
      <c r="O268" s="224"/>
      <c r="P268" s="224"/>
      <c r="Q268" s="224"/>
      <c r="R268" s="224"/>
      <c r="S268" s="224"/>
      <c r="T268" s="22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20" t="s">
        <v>283</v>
      </c>
      <c r="AU268" s="220" t="s">
        <v>90</v>
      </c>
      <c r="AV268" s="13" t="s">
        <v>88</v>
      </c>
      <c r="AW268" s="13" t="s">
        <v>36</v>
      </c>
      <c r="AX268" s="13" t="s">
        <v>81</v>
      </c>
      <c r="AY268" s="220" t="s">
        <v>166</v>
      </c>
    </row>
    <row r="269" spans="1:51" s="14" customFormat="1" ht="12">
      <c r="A269" s="14"/>
      <c r="B269" s="226"/>
      <c r="C269" s="14"/>
      <c r="D269" s="210" t="s">
        <v>283</v>
      </c>
      <c r="E269" s="227" t="s">
        <v>1</v>
      </c>
      <c r="F269" s="228" t="s">
        <v>3666</v>
      </c>
      <c r="G269" s="14"/>
      <c r="H269" s="229">
        <v>1.15</v>
      </c>
      <c r="I269" s="230"/>
      <c r="J269" s="14"/>
      <c r="K269" s="14"/>
      <c r="L269" s="226"/>
      <c r="M269" s="231"/>
      <c r="N269" s="232"/>
      <c r="O269" s="232"/>
      <c r="P269" s="232"/>
      <c r="Q269" s="232"/>
      <c r="R269" s="232"/>
      <c r="S269" s="232"/>
      <c r="T269" s="23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27" t="s">
        <v>283</v>
      </c>
      <c r="AU269" s="227" t="s">
        <v>90</v>
      </c>
      <c r="AV269" s="14" t="s">
        <v>90</v>
      </c>
      <c r="AW269" s="14" t="s">
        <v>36</v>
      </c>
      <c r="AX269" s="14" t="s">
        <v>81</v>
      </c>
      <c r="AY269" s="227" t="s">
        <v>166</v>
      </c>
    </row>
    <row r="270" spans="1:51" s="15" customFormat="1" ht="12">
      <c r="A270" s="15"/>
      <c r="B270" s="234"/>
      <c r="C270" s="15"/>
      <c r="D270" s="210" t="s">
        <v>283</v>
      </c>
      <c r="E270" s="235" t="s">
        <v>1</v>
      </c>
      <c r="F270" s="236" t="s">
        <v>286</v>
      </c>
      <c r="G270" s="15"/>
      <c r="H270" s="237">
        <v>3.45</v>
      </c>
      <c r="I270" s="238"/>
      <c r="J270" s="15"/>
      <c r="K270" s="15"/>
      <c r="L270" s="234"/>
      <c r="M270" s="239"/>
      <c r="N270" s="240"/>
      <c r="O270" s="240"/>
      <c r="P270" s="240"/>
      <c r="Q270" s="240"/>
      <c r="R270" s="240"/>
      <c r="S270" s="240"/>
      <c r="T270" s="241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35" t="s">
        <v>283</v>
      </c>
      <c r="AU270" s="235" t="s">
        <v>90</v>
      </c>
      <c r="AV270" s="15" t="s">
        <v>165</v>
      </c>
      <c r="AW270" s="15" t="s">
        <v>36</v>
      </c>
      <c r="AX270" s="15" t="s">
        <v>88</v>
      </c>
      <c r="AY270" s="235" t="s">
        <v>166</v>
      </c>
    </row>
    <row r="271" spans="1:63" s="12" customFormat="1" ht="22.8" customHeight="1">
      <c r="A271" s="12"/>
      <c r="B271" s="183"/>
      <c r="C271" s="12"/>
      <c r="D271" s="184" t="s">
        <v>80</v>
      </c>
      <c r="E271" s="194" t="s">
        <v>165</v>
      </c>
      <c r="F271" s="194" t="s">
        <v>2311</v>
      </c>
      <c r="G271" s="12"/>
      <c r="H271" s="12"/>
      <c r="I271" s="186"/>
      <c r="J271" s="195">
        <f>BK271</f>
        <v>0</v>
      </c>
      <c r="K271" s="12"/>
      <c r="L271" s="183"/>
      <c r="M271" s="188"/>
      <c r="N271" s="189"/>
      <c r="O271" s="189"/>
      <c r="P271" s="190">
        <f>SUM(P272:P285)</f>
        <v>0</v>
      </c>
      <c r="Q271" s="189"/>
      <c r="R271" s="190">
        <f>SUM(R272:R285)</f>
        <v>1.31374924</v>
      </c>
      <c r="S271" s="189"/>
      <c r="T271" s="191">
        <f>SUM(T272:T285)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184" t="s">
        <v>88</v>
      </c>
      <c r="AT271" s="192" t="s">
        <v>80</v>
      </c>
      <c r="AU271" s="192" t="s">
        <v>88</v>
      </c>
      <c r="AY271" s="184" t="s">
        <v>166</v>
      </c>
      <c r="BK271" s="193">
        <f>SUM(BK272:BK285)</f>
        <v>0</v>
      </c>
    </row>
    <row r="272" spans="1:65" s="2" customFormat="1" ht="16.5" customHeight="1">
      <c r="A272" s="38"/>
      <c r="B272" s="196"/>
      <c r="C272" s="197" t="s">
        <v>469</v>
      </c>
      <c r="D272" s="197" t="s">
        <v>169</v>
      </c>
      <c r="E272" s="198" t="s">
        <v>3667</v>
      </c>
      <c r="F272" s="199" t="s">
        <v>3668</v>
      </c>
      <c r="G272" s="200" t="s">
        <v>279</v>
      </c>
      <c r="H272" s="201">
        <v>0.491</v>
      </c>
      <c r="I272" s="202"/>
      <c r="J272" s="203">
        <f>ROUND(I272*H272,2)</f>
        <v>0</v>
      </c>
      <c r="K272" s="199" t="s">
        <v>280</v>
      </c>
      <c r="L272" s="39"/>
      <c r="M272" s="204" t="s">
        <v>1</v>
      </c>
      <c r="N272" s="205" t="s">
        <v>46</v>
      </c>
      <c r="O272" s="77"/>
      <c r="P272" s="206">
        <f>O272*H272</f>
        <v>0</v>
      </c>
      <c r="Q272" s="206">
        <v>2.4534</v>
      </c>
      <c r="R272" s="206">
        <f>Q272*H272</f>
        <v>1.2046194</v>
      </c>
      <c r="S272" s="206">
        <v>0</v>
      </c>
      <c r="T272" s="207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08" t="s">
        <v>165</v>
      </c>
      <c r="AT272" s="208" t="s">
        <v>169</v>
      </c>
      <c r="AU272" s="208" t="s">
        <v>90</v>
      </c>
      <c r="AY272" s="19" t="s">
        <v>166</v>
      </c>
      <c r="BE272" s="209">
        <f>IF(N272="základní",J272,0)</f>
        <v>0</v>
      </c>
      <c r="BF272" s="209">
        <f>IF(N272="snížená",J272,0)</f>
        <v>0</v>
      </c>
      <c r="BG272" s="209">
        <f>IF(N272="zákl. přenesená",J272,0)</f>
        <v>0</v>
      </c>
      <c r="BH272" s="209">
        <f>IF(N272="sníž. přenesená",J272,0)</f>
        <v>0</v>
      </c>
      <c r="BI272" s="209">
        <f>IF(N272="nulová",J272,0)</f>
        <v>0</v>
      </c>
      <c r="BJ272" s="19" t="s">
        <v>88</v>
      </c>
      <c r="BK272" s="209">
        <f>ROUND(I272*H272,2)</f>
        <v>0</v>
      </c>
      <c r="BL272" s="19" t="s">
        <v>165</v>
      </c>
      <c r="BM272" s="208" t="s">
        <v>3669</v>
      </c>
    </row>
    <row r="273" spans="1:47" s="2" customFormat="1" ht="12">
      <c r="A273" s="38"/>
      <c r="B273" s="39"/>
      <c r="C273" s="38"/>
      <c r="D273" s="210" t="s">
        <v>174</v>
      </c>
      <c r="E273" s="38"/>
      <c r="F273" s="211" t="s">
        <v>3670</v>
      </c>
      <c r="G273" s="38"/>
      <c r="H273" s="38"/>
      <c r="I273" s="132"/>
      <c r="J273" s="38"/>
      <c r="K273" s="38"/>
      <c r="L273" s="39"/>
      <c r="M273" s="212"/>
      <c r="N273" s="213"/>
      <c r="O273" s="77"/>
      <c r="P273" s="77"/>
      <c r="Q273" s="77"/>
      <c r="R273" s="77"/>
      <c r="S273" s="77"/>
      <c r="T273" s="7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9" t="s">
        <v>174</v>
      </c>
      <c r="AU273" s="19" t="s">
        <v>90</v>
      </c>
    </row>
    <row r="274" spans="1:51" s="14" customFormat="1" ht="12">
      <c r="A274" s="14"/>
      <c r="B274" s="226"/>
      <c r="C274" s="14"/>
      <c r="D274" s="210" t="s">
        <v>283</v>
      </c>
      <c r="E274" s="227" t="s">
        <v>1</v>
      </c>
      <c r="F274" s="228" t="s">
        <v>3671</v>
      </c>
      <c r="G274" s="14"/>
      <c r="H274" s="229">
        <v>0.491</v>
      </c>
      <c r="I274" s="230"/>
      <c r="J274" s="14"/>
      <c r="K274" s="14"/>
      <c r="L274" s="226"/>
      <c r="M274" s="231"/>
      <c r="N274" s="232"/>
      <c r="O274" s="232"/>
      <c r="P274" s="232"/>
      <c r="Q274" s="232"/>
      <c r="R274" s="232"/>
      <c r="S274" s="232"/>
      <c r="T274" s="23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27" t="s">
        <v>283</v>
      </c>
      <c r="AU274" s="227" t="s">
        <v>90</v>
      </c>
      <c r="AV274" s="14" t="s">
        <v>90</v>
      </c>
      <c r="AW274" s="14" t="s">
        <v>36</v>
      </c>
      <c r="AX274" s="14" t="s">
        <v>81</v>
      </c>
      <c r="AY274" s="227" t="s">
        <v>166</v>
      </c>
    </row>
    <row r="275" spans="1:51" s="15" customFormat="1" ht="12">
      <c r="A275" s="15"/>
      <c r="B275" s="234"/>
      <c r="C275" s="15"/>
      <c r="D275" s="210" t="s">
        <v>283</v>
      </c>
      <c r="E275" s="235" t="s">
        <v>1</v>
      </c>
      <c r="F275" s="236" t="s">
        <v>286</v>
      </c>
      <c r="G275" s="15"/>
      <c r="H275" s="237">
        <v>0.491</v>
      </c>
      <c r="I275" s="238"/>
      <c r="J275" s="15"/>
      <c r="K275" s="15"/>
      <c r="L275" s="234"/>
      <c r="M275" s="239"/>
      <c r="N275" s="240"/>
      <c r="O275" s="240"/>
      <c r="P275" s="240"/>
      <c r="Q275" s="240"/>
      <c r="R275" s="240"/>
      <c r="S275" s="240"/>
      <c r="T275" s="241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35" t="s">
        <v>283</v>
      </c>
      <c r="AU275" s="235" t="s">
        <v>90</v>
      </c>
      <c r="AV275" s="15" t="s">
        <v>165</v>
      </c>
      <c r="AW275" s="15" t="s">
        <v>36</v>
      </c>
      <c r="AX275" s="15" t="s">
        <v>88</v>
      </c>
      <c r="AY275" s="235" t="s">
        <v>166</v>
      </c>
    </row>
    <row r="276" spans="1:65" s="2" customFormat="1" ht="16.5" customHeight="1">
      <c r="A276" s="38"/>
      <c r="B276" s="196"/>
      <c r="C276" s="197" t="s">
        <v>475</v>
      </c>
      <c r="D276" s="197" t="s">
        <v>169</v>
      </c>
      <c r="E276" s="198" t="s">
        <v>3672</v>
      </c>
      <c r="F276" s="199" t="s">
        <v>3673</v>
      </c>
      <c r="G276" s="200" t="s">
        <v>301</v>
      </c>
      <c r="H276" s="201">
        <v>4.51</v>
      </c>
      <c r="I276" s="202"/>
      <c r="J276" s="203">
        <f>ROUND(I276*H276,2)</f>
        <v>0</v>
      </c>
      <c r="K276" s="199" t="s">
        <v>280</v>
      </c>
      <c r="L276" s="39"/>
      <c r="M276" s="204" t="s">
        <v>1</v>
      </c>
      <c r="N276" s="205" t="s">
        <v>46</v>
      </c>
      <c r="O276" s="77"/>
      <c r="P276" s="206">
        <f>O276*H276</f>
        <v>0</v>
      </c>
      <c r="Q276" s="206">
        <v>0.00576</v>
      </c>
      <c r="R276" s="206">
        <f>Q276*H276</f>
        <v>0.0259776</v>
      </c>
      <c r="S276" s="206">
        <v>0</v>
      </c>
      <c r="T276" s="207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08" t="s">
        <v>165</v>
      </c>
      <c r="AT276" s="208" t="s">
        <v>169</v>
      </c>
      <c r="AU276" s="208" t="s">
        <v>90</v>
      </c>
      <c r="AY276" s="19" t="s">
        <v>166</v>
      </c>
      <c r="BE276" s="209">
        <f>IF(N276="základní",J276,0)</f>
        <v>0</v>
      </c>
      <c r="BF276" s="209">
        <f>IF(N276="snížená",J276,0)</f>
        <v>0</v>
      </c>
      <c r="BG276" s="209">
        <f>IF(N276="zákl. přenesená",J276,0)</f>
        <v>0</v>
      </c>
      <c r="BH276" s="209">
        <f>IF(N276="sníž. přenesená",J276,0)</f>
        <v>0</v>
      </c>
      <c r="BI276" s="209">
        <f>IF(N276="nulová",J276,0)</f>
        <v>0</v>
      </c>
      <c r="BJ276" s="19" t="s">
        <v>88</v>
      </c>
      <c r="BK276" s="209">
        <f>ROUND(I276*H276,2)</f>
        <v>0</v>
      </c>
      <c r="BL276" s="19" t="s">
        <v>165</v>
      </c>
      <c r="BM276" s="208" t="s">
        <v>3674</v>
      </c>
    </row>
    <row r="277" spans="1:47" s="2" customFormat="1" ht="12">
      <c r="A277" s="38"/>
      <c r="B277" s="39"/>
      <c r="C277" s="38"/>
      <c r="D277" s="210" t="s">
        <v>174</v>
      </c>
      <c r="E277" s="38"/>
      <c r="F277" s="211" t="s">
        <v>3675</v>
      </c>
      <c r="G277" s="38"/>
      <c r="H277" s="38"/>
      <c r="I277" s="132"/>
      <c r="J277" s="38"/>
      <c r="K277" s="38"/>
      <c r="L277" s="39"/>
      <c r="M277" s="212"/>
      <c r="N277" s="213"/>
      <c r="O277" s="77"/>
      <c r="P277" s="77"/>
      <c r="Q277" s="77"/>
      <c r="R277" s="77"/>
      <c r="S277" s="77"/>
      <c r="T277" s="7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9" t="s">
        <v>174</v>
      </c>
      <c r="AU277" s="19" t="s">
        <v>90</v>
      </c>
    </row>
    <row r="278" spans="1:51" s="14" customFormat="1" ht="12">
      <c r="A278" s="14"/>
      <c r="B278" s="226"/>
      <c r="C278" s="14"/>
      <c r="D278" s="210" t="s">
        <v>283</v>
      </c>
      <c r="E278" s="227" t="s">
        <v>1</v>
      </c>
      <c r="F278" s="228" t="s">
        <v>3676</v>
      </c>
      <c r="G278" s="14"/>
      <c r="H278" s="229">
        <v>4.51</v>
      </c>
      <c r="I278" s="230"/>
      <c r="J278" s="14"/>
      <c r="K278" s="14"/>
      <c r="L278" s="226"/>
      <c r="M278" s="231"/>
      <c r="N278" s="232"/>
      <c r="O278" s="232"/>
      <c r="P278" s="232"/>
      <c r="Q278" s="232"/>
      <c r="R278" s="232"/>
      <c r="S278" s="232"/>
      <c r="T278" s="233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27" t="s">
        <v>283</v>
      </c>
      <c r="AU278" s="227" t="s">
        <v>90</v>
      </c>
      <c r="AV278" s="14" t="s">
        <v>90</v>
      </c>
      <c r="AW278" s="14" t="s">
        <v>36</v>
      </c>
      <c r="AX278" s="14" t="s">
        <v>81</v>
      </c>
      <c r="AY278" s="227" t="s">
        <v>166</v>
      </c>
    </row>
    <row r="279" spans="1:51" s="15" customFormat="1" ht="12">
      <c r="A279" s="15"/>
      <c r="B279" s="234"/>
      <c r="C279" s="15"/>
      <c r="D279" s="210" t="s">
        <v>283</v>
      </c>
      <c r="E279" s="235" t="s">
        <v>1</v>
      </c>
      <c r="F279" s="236" t="s">
        <v>286</v>
      </c>
      <c r="G279" s="15"/>
      <c r="H279" s="237">
        <v>4.51</v>
      </c>
      <c r="I279" s="238"/>
      <c r="J279" s="15"/>
      <c r="K279" s="15"/>
      <c r="L279" s="234"/>
      <c r="M279" s="239"/>
      <c r="N279" s="240"/>
      <c r="O279" s="240"/>
      <c r="P279" s="240"/>
      <c r="Q279" s="240"/>
      <c r="R279" s="240"/>
      <c r="S279" s="240"/>
      <c r="T279" s="241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35" t="s">
        <v>283</v>
      </c>
      <c r="AU279" s="235" t="s">
        <v>90</v>
      </c>
      <c r="AV279" s="15" t="s">
        <v>165</v>
      </c>
      <c r="AW279" s="15" t="s">
        <v>36</v>
      </c>
      <c r="AX279" s="15" t="s">
        <v>88</v>
      </c>
      <c r="AY279" s="235" t="s">
        <v>166</v>
      </c>
    </row>
    <row r="280" spans="1:65" s="2" customFormat="1" ht="16.5" customHeight="1">
      <c r="A280" s="38"/>
      <c r="B280" s="196"/>
      <c r="C280" s="197" t="s">
        <v>481</v>
      </c>
      <c r="D280" s="197" t="s">
        <v>169</v>
      </c>
      <c r="E280" s="198" t="s">
        <v>3677</v>
      </c>
      <c r="F280" s="199" t="s">
        <v>3678</v>
      </c>
      <c r="G280" s="200" t="s">
        <v>301</v>
      </c>
      <c r="H280" s="201">
        <v>4.51</v>
      </c>
      <c r="I280" s="202"/>
      <c r="J280" s="203">
        <f>ROUND(I280*H280,2)</f>
        <v>0</v>
      </c>
      <c r="K280" s="199" t="s">
        <v>280</v>
      </c>
      <c r="L280" s="39"/>
      <c r="M280" s="204" t="s">
        <v>1</v>
      </c>
      <c r="N280" s="205" t="s">
        <v>46</v>
      </c>
      <c r="O280" s="77"/>
      <c r="P280" s="206">
        <f>O280*H280</f>
        <v>0</v>
      </c>
      <c r="Q280" s="206">
        <v>0</v>
      </c>
      <c r="R280" s="206">
        <f>Q280*H280</f>
        <v>0</v>
      </c>
      <c r="S280" s="206">
        <v>0</v>
      </c>
      <c r="T280" s="207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08" t="s">
        <v>165</v>
      </c>
      <c r="AT280" s="208" t="s">
        <v>169</v>
      </c>
      <c r="AU280" s="208" t="s">
        <v>90</v>
      </c>
      <c r="AY280" s="19" t="s">
        <v>166</v>
      </c>
      <c r="BE280" s="209">
        <f>IF(N280="základní",J280,0)</f>
        <v>0</v>
      </c>
      <c r="BF280" s="209">
        <f>IF(N280="snížená",J280,0)</f>
        <v>0</v>
      </c>
      <c r="BG280" s="209">
        <f>IF(N280="zákl. přenesená",J280,0)</f>
        <v>0</v>
      </c>
      <c r="BH280" s="209">
        <f>IF(N280="sníž. přenesená",J280,0)</f>
        <v>0</v>
      </c>
      <c r="BI280" s="209">
        <f>IF(N280="nulová",J280,0)</f>
        <v>0</v>
      </c>
      <c r="BJ280" s="19" t="s">
        <v>88</v>
      </c>
      <c r="BK280" s="209">
        <f>ROUND(I280*H280,2)</f>
        <v>0</v>
      </c>
      <c r="BL280" s="19" t="s">
        <v>165</v>
      </c>
      <c r="BM280" s="208" t="s">
        <v>3679</v>
      </c>
    </row>
    <row r="281" spans="1:47" s="2" customFormat="1" ht="12">
      <c r="A281" s="38"/>
      <c r="B281" s="39"/>
      <c r="C281" s="38"/>
      <c r="D281" s="210" t="s">
        <v>174</v>
      </c>
      <c r="E281" s="38"/>
      <c r="F281" s="211" t="s">
        <v>3680</v>
      </c>
      <c r="G281" s="38"/>
      <c r="H281" s="38"/>
      <c r="I281" s="132"/>
      <c r="J281" s="38"/>
      <c r="K281" s="38"/>
      <c r="L281" s="39"/>
      <c r="M281" s="212"/>
      <c r="N281" s="213"/>
      <c r="O281" s="77"/>
      <c r="P281" s="77"/>
      <c r="Q281" s="77"/>
      <c r="R281" s="77"/>
      <c r="S281" s="77"/>
      <c r="T281" s="7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9" t="s">
        <v>174</v>
      </c>
      <c r="AU281" s="19" t="s">
        <v>90</v>
      </c>
    </row>
    <row r="282" spans="1:65" s="2" customFormat="1" ht="21.75" customHeight="1">
      <c r="A282" s="38"/>
      <c r="B282" s="196"/>
      <c r="C282" s="197" t="s">
        <v>487</v>
      </c>
      <c r="D282" s="197" t="s">
        <v>169</v>
      </c>
      <c r="E282" s="198" t="s">
        <v>3681</v>
      </c>
      <c r="F282" s="199" t="s">
        <v>3682</v>
      </c>
      <c r="G282" s="200" t="s">
        <v>289</v>
      </c>
      <c r="H282" s="201">
        <v>0.079</v>
      </c>
      <c r="I282" s="202"/>
      <c r="J282" s="203">
        <f>ROUND(I282*H282,2)</f>
        <v>0</v>
      </c>
      <c r="K282" s="199" t="s">
        <v>280</v>
      </c>
      <c r="L282" s="39"/>
      <c r="M282" s="204" t="s">
        <v>1</v>
      </c>
      <c r="N282" s="205" t="s">
        <v>46</v>
      </c>
      <c r="O282" s="77"/>
      <c r="P282" s="206">
        <f>O282*H282</f>
        <v>0</v>
      </c>
      <c r="Q282" s="206">
        <v>1.05256</v>
      </c>
      <c r="R282" s="206">
        <f>Q282*H282</f>
        <v>0.08315224</v>
      </c>
      <c r="S282" s="206">
        <v>0</v>
      </c>
      <c r="T282" s="207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08" t="s">
        <v>165</v>
      </c>
      <c r="AT282" s="208" t="s">
        <v>169</v>
      </c>
      <c r="AU282" s="208" t="s">
        <v>90</v>
      </c>
      <c r="AY282" s="19" t="s">
        <v>166</v>
      </c>
      <c r="BE282" s="209">
        <f>IF(N282="základní",J282,0)</f>
        <v>0</v>
      </c>
      <c r="BF282" s="209">
        <f>IF(N282="snížená",J282,0)</f>
        <v>0</v>
      </c>
      <c r="BG282" s="209">
        <f>IF(N282="zákl. přenesená",J282,0)</f>
        <v>0</v>
      </c>
      <c r="BH282" s="209">
        <f>IF(N282="sníž. přenesená",J282,0)</f>
        <v>0</v>
      </c>
      <c r="BI282" s="209">
        <f>IF(N282="nulová",J282,0)</f>
        <v>0</v>
      </c>
      <c r="BJ282" s="19" t="s">
        <v>88</v>
      </c>
      <c r="BK282" s="209">
        <f>ROUND(I282*H282,2)</f>
        <v>0</v>
      </c>
      <c r="BL282" s="19" t="s">
        <v>165</v>
      </c>
      <c r="BM282" s="208" t="s">
        <v>3683</v>
      </c>
    </row>
    <row r="283" spans="1:47" s="2" customFormat="1" ht="12">
      <c r="A283" s="38"/>
      <c r="B283" s="39"/>
      <c r="C283" s="38"/>
      <c r="D283" s="210" t="s">
        <v>174</v>
      </c>
      <c r="E283" s="38"/>
      <c r="F283" s="211" t="s">
        <v>3684</v>
      </c>
      <c r="G283" s="38"/>
      <c r="H283" s="38"/>
      <c r="I283" s="132"/>
      <c r="J283" s="38"/>
      <c r="K283" s="38"/>
      <c r="L283" s="39"/>
      <c r="M283" s="212"/>
      <c r="N283" s="213"/>
      <c r="O283" s="77"/>
      <c r="P283" s="77"/>
      <c r="Q283" s="77"/>
      <c r="R283" s="77"/>
      <c r="S283" s="77"/>
      <c r="T283" s="7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9" t="s">
        <v>174</v>
      </c>
      <c r="AU283" s="19" t="s">
        <v>90</v>
      </c>
    </row>
    <row r="284" spans="1:51" s="14" customFormat="1" ht="12">
      <c r="A284" s="14"/>
      <c r="B284" s="226"/>
      <c r="C284" s="14"/>
      <c r="D284" s="210" t="s">
        <v>283</v>
      </c>
      <c r="E284" s="227" t="s">
        <v>1</v>
      </c>
      <c r="F284" s="228" t="s">
        <v>3685</v>
      </c>
      <c r="G284" s="14"/>
      <c r="H284" s="229">
        <v>0.079</v>
      </c>
      <c r="I284" s="230"/>
      <c r="J284" s="14"/>
      <c r="K284" s="14"/>
      <c r="L284" s="226"/>
      <c r="M284" s="231"/>
      <c r="N284" s="232"/>
      <c r="O284" s="232"/>
      <c r="P284" s="232"/>
      <c r="Q284" s="232"/>
      <c r="R284" s="232"/>
      <c r="S284" s="232"/>
      <c r="T284" s="23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27" t="s">
        <v>283</v>
      </c>
      <c r="AU284" s="227" t="s">
        <v>90</v>
      </c>
      <c r="AV284" s="14" t="s">
        <v>90</v>
      </c>
      <c r="AW284" s="14" t="s">
        <v>36</v>
      </c>
      <c r="AX284" s="14" t="s">
        <v>81</v>
      </c>
      <c r="AY284" s="227" t="s">
        <v>166</v>
      </c>
    </row>
    <row r="285" spans="1:51" s="15" customFormat="1" ht="12">
      <c r="A285" s="15"/>
      <c r="B285" s="234"/>
      <c r="C285" s="15"/>
      <c r="D285" s="210" t="s">
        <v>283</v>
      </c>
      <c r="E285" s="235" t="s">
        <v>1</v>
      </c>
      <c r="F285" s="236" t="s">
        <v>286</v>
      </c>
      <c r="G285" s="15"/>
      <c r="H285" s="237">
        <v>0.079</v>
      </c>
      <c r="I285" s="238"/>
      <c r="J285" s="15"/>
      <c r="K285" s="15"/>
      <c r="L285" s="234"/>
      <c r="M285" s="239"/>
      <c r="N285" s="240"/>
      <c r="O285" s="240"/>
      <c r="P285" s="240"/>
      <c r="Q285" s="240"/>
      <c r="R285" s="240"/>
      <c r="S285" s="240"/>
      <c r="T285" s="241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35" t="s">
        <v>283</v>
      </c>
      <c r="AU285" s="235" t="s">
        <v>90</v>
      </c>
      <c r="AV285" s="15" t="s">
        <v>165</v>
      </c>
      <c r="AW285" s="15" t="s">
        <v>36</v>
      </c>
      <c r="AX285" s="15" t="s">
        <v>88</v>
      </c>
      <c r="AY285" s="235" t="s">
        <v>166</v>
      </c>
    </row>
    <row r="286" spans="1:63" s="12" customFormat="1" ht="22.8" customHeight="1">
      <c r="A286" s="12"/>
      <c r="B286" s="183"/>
      <c r="C286" s="12"/>
      <c r="D286" s="184" t="s">
        <v>80</v>
      </c>
      <c r="E286" s="194" t="s">
        <v>189</v>
      </c>
      <c r="F286" s="194" t="s">
        <v>3686</v>
      </c>
      <c r="G286" s="12"/>
      <c r="H286" s="12"/>
      <c r="I286" s="186"/>
      <c r="J286" s="195">
        <f>BK286</f>
        <v>0</v>
      </c>
      <c r="K286" s="12"/>
      <c r="L286" s="183"/>
      <c r="M286" s="188"/>
      <c r="N286" s="189"/>
      <c r="O286" s="189"/>
      <c r="P286" s="190">
        <f>SUM(P287:P301)</f>
        <v>0</v>
      </c>
      <c r="Q286" s="189"/>
      <c r="R286" s="190">
        <f>SUM(R287:R301)</f>
        <v>59.222880159999995</v>
      </c>
      <c r="S286" s="189"/>
      <c r="T286" s="191">
        <f>SUM(T287:T301)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184" t="s">
        <v>88</v>
      </c>
      <c r="AT286" s="192" t="s">
        <v>80</v>
      </c>
      <c r="AU286" s="192" t="s">
        <v>88</v>
      </c>
      <c r="AY286" s="184" t="s">
        <v>166</v>
      </c>
      <c r="BK286" s="193">
        <f>SUM(BK287:BK301)</f>
        <v>0</v>
      </c>
    </row>
    <row r="287" spans="1:65" s="2" customFormat="1" ht="21.75" customHeight="1">
      <c r="A287" s="38"/>
      <c r="B287" s="196"/>
      <c r="C287" s="197" t="s">
        <v>494</v>
      </c>
      <c r="D287" s="197" t="s">
        <v>169</v>
      </c>
      <c r="E287" s="198" t="s">
        <v>3687</v>
      </c>
      <c r="F287" s="199" t="s">
        <v>3688</v>
      </c>
      <c r="G287" s="200" t="s">
        <v>301</v>
      </c>
      <c r="H287" s="201">
        <v>43.874</v>
      </c>
      <c r="I287" s="202"/>
      <c r="J287" s="203">
        <f>ROUND(I287*H287,2)</f>
        <v>0</v>
      </c>
      <c r="K287" s="199" t="s">
        <v>280</v>
      </c>
      <c r="L287" s="39"/>
      <c r="M287" s="204" t="s">
        <v>1</v>
      </c>
      <c r="N287" s="205" t="s">
        <v>46</v>
      </c>
      <c r="O287" s="77"/>
      <c r="P287" s="206">
        <f>O287*H287</f>
        <v>0</v>
      </c>
      <c r="Q287" s="206">
        <v>0.46</v>
      </c>
      <c r="R287" s="206">
        <f>Q287*H287</f>
        <v>20.18204</v>
      </c>
      <c r="S287" s="206">
        <v>0</v>
      </c>
      <c r="T287" s="207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08" t="s">
        <v>165</v>
      </c>
      <c r="AT287" s="208" t="s">
        <v>169</v>
      </c>
      <c r="AU287" s="208" t="s">
        <v>90</v>
      </c>
      <c r="AY287" s="19" t="s">
        <v>166</v>
      </c>
      <c r="BE287" s="209">
        <f>IF(N287="základní",J287,0)</f>
        <v>0</v>
      </c>
      <c r="BF287" s="209">
        <f>IF(N287="snížená",J287,0)</f>
        <v>0</v>
      </c>
      <c r="BG287" s="209">
        <f>IF(N287="zákl. přenesená",J287,0)</f>
        <v>0</v>
      </c>
      <c r="BH287" s="209">
        <f>IF(N287="sníž. přenesená",J287,0)</f>
        <v>0</v>
      </c>
      <c r="BI287" s="209">
        <f>IF(N287="nulová",J287,0)</f>
        <v>0</v>
      </c>
      <c r="BJ287" s="19" t="s">
        <v>88</v>
      </c>
      <c r="BK287" s="209">
        <f>ROUND(I287*H287,2)</f>
        <v>0</v>
      </c>
      <c r="BL287" s="19" t="s">
        <v>165</v>
      </c>
      <c r="BM287" s="208" t="s">
        <v>3689</v>
      </c>
    </row>
    <row r="288" spans="1:47" s="2" customFormat="1" ht="12">
      <c r="A288" s="38"/>
      <c r="B288" s="39"/>
      <c r="C288" s="38"/>
      <c r="D288" s="210" t="s">
        <v>174</v>
      </c>
      <c r="E288" s="38"/>
      <c r="F288" s="211" t="s">
        <v>3690</v>
      </c>
      <c r="G288" s="38"/>
      <c r="H288" s="38"/>
      <c r="I288" s="132"/>
      <c r="J288" s="38"/>
      <c r="K288" s="38"/>
      <c r="L288" s="39"/>
      <c r="M288" s="212"/>
      <c r="N288" s="213"/>
      <c r="O288" s="77"/>
      <c r="P288" s="77"/>
      <c r="Q288" s="77"/>
      <c r="R288" s="77"/>
      <c r="S288" s="77"/>
      <c r="T288" s="7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9" t="s">
        <v>174</v>
      </c>
      <c r="AU288" s="19" t="s">
        <v>90</v>
      </c>
    </row>
    <row r="289" spans="1:51" s="14" customFormat="1" ht="12">
      <c r="A289" s="14"/>
      <c r="B289" s="226"/>
      <c r="C289" s="14"/>
      <c r="D289" s="210" t="s">
        <v>283</v>
      </c>
      <c r="E289" s="227" t="s">
        <v>1</v>
      </c>
      <c r="F289" s="228" t="s">
        <v>3593</v>
      </c>
      <c r="G289" s="14"/>
      <c r="H289" s="229">
        <v>49.9</v>
      </c>
      <c r="I289" s="230"/>
      <c r="J289" s="14"/>
      <c r="K289" s="14"/>
      <c r="L289" s="226"/>
      <c r="M289" s="231"/>
      <c r="N289" s="232"/>
      <c r="O289" s="232"/>
      <c r="P289" s="232"/>
      <c r="Q289" s="232"/>
      <c r="R289" s="232"/>
      <c r="S289" s="232"/>
      <c r="T289" s="23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27" t="s">
        <v>283</v>
      </c>
      <c r="AU289" s="227" t="s">
        <v>90</v>
      </c>
      <c r="AV289" s="14" t="s">
        <v>90</v>
      </c>
      <c r="AW289" s="14" t="s">
        <v>36</v>
      </c>
      <c r="AX289" s="14" t="s">
        <v>81</v>
      </c>
      <c r="AY289" s="227" t="s">
        <v>166</v>
      </c>
    </row>
    <row r="290" spans="1:51" s="14" customFormat="1" ht="12">
      <c r="A290" s="14"/>
      <c r="B290" s="226"/>
      <c r="C290" s="14"/>
      <c r="D290" s="210" t="s">
        <v>283</v>
      </c>
      <c r="E290" s="227" t="s">
        <v>1</v>
      </c>
      <c r="F290" s="228" t="s">
        <v>3691</v>
      </c>
      <c r="G290" s="14"/>
      <c r="H290" s="229">
        <v>-6.026</v>
      </c>
      <c r="I290" s="230"/>
      <c r="J290" s="14"/>
      <c r="K290" s="14"/>
      <c r="L290" s="226"/>
      <c r="M290" s="231"/>
      <c r="N290" s="232"/>
      <c r="O290" s="232"/>
      <c r="P290" s="232"/>
      <c r="Q290" s="232"/>
      <c r="R290" s="232"/>
      <c r="S290" s="232"/>
      <c r="T290" s="23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27" t="s">
        <v>283</v>
      </c>
      <c r="AU290" s="227" t="s">
        <v>90</v>
      </c>
      <c r="AV290" s="14" t="s">
        <v>90</v>
      </c>
      <c r="AW290" s="14" t="s">
        <v>36</v>
      </c>
      <c r="AX290" s="14" t="s">
        <v>81</v>
      </c>
      <c r="AY290" s="227" t="s">
        <v>166</v>
      </c>
    </row>
    <row r="291" spans="1:51" s="15" customFormat="1" ht="12">
      <c r="A291" s="15"/>
      <c r="B291" s="234"/>
      <c r="C291" s="15"/>
      <c r="D291" s="210" t="s">
        <v>283</v>
      </c>
      <c r="E291" s="235" t="s">
        <v>1</v>
      </c>
      <c r="F291" s="236" t="s">
        <v>286</v>
      </c>
      <c r="G291" s="15"/>
      <c r="H291" s="237">
        <v>43.874</v>
      </c>
      <c r="I291" s="238"/>
      <c r="J291" s="15"/>
      <c r="K291" s="15"/>
      <c r="L291" s="234"/>
      <c r="M291" s="239"/>
      <c r="N291" s="240"/>
      <c r="O291" s="240"/>
      <c r="P291" s="240"/>
      <c r="Q291" s="240"/>
      <c r="R291" s="240"/>
      <c r="S291" s="240"/>
      <c r="T291" s="241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35" t="s">
        <v>283</v>
      </c>
      <c r="AU291" s="235" t="s">
        <v>90</v>
      </c>
      <c r="AV291" s="15" t="s">
        <v>165</v>
      </c>
      <c r="AW291" s="15" t="s">
        <v>36</v>
      </c>
      <c r="AX291" s="15" t="s">
        <v>88</v>
      </c>
      <c r="AY291" s="235" t="s">
        <v>166</v>
      </c>
    </row>
    <row r="292" spans="1:65" s="2" customFormat="1" ht="21.75" customHeight="1">
      <c r="A292" s="38"/>
      <c r="B292" s="196"/>
      <c r="C292" s="197" t="s">
        <v>505</v>
      </c>
      <c r="D292" s="197" t="s">
        <v>169</v>
      </c>
      <c r="E292" s="198" t="s">
        <v>3692</v>
      </c>
      <c r="F292" s="199" t="s">
        <v>3693</v>
      </c>
      <c r="G292" s="200" t="s">
        <v>301</v>
      </c>
      <c r="H292" s="201">
        <v>43.874</v>
      </c>
      <c r="I292" s="202"/>
      <c r="J292" s="203">
        <f>ROUND(I292*H292,2)</f>
        <v>0</v>
      </c>
      <c r="K292" s="199" t="s">
        <v>280</v>
      </c>
      <c r="L292" s="39"/>
      <c r="M292" s="204" t="s">
        <v>1</v>
      </c>
      <c r="N292" s="205" t="s">
        <v>46</v>
      </c>
      <c r="O292" s="77"/>
      <c r="P292" s="206">
        <f>O292*H292</f>
        <v>0</v>
      </c>
      <c r="Q292" s="206">
        <v>0.49587</v>
      </c>
      <c r="R292" s="206">
        <f>Q292*H292</f>
        <v>21.75580038</v>
      </c>
      <c r="S292" s="206">
        <v>0</v>
      </c>
      <c r="T292" s="207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08" t="s">
        <v>165</v>
      </c>
      <c r="AT292" s="208" t="s">
        <v>169</v>
      </c>
      <c r="AU292" s="208" t="s">
        <v>90</v>
      </c>
      <c r="AY292" s="19" t="s">
        <v>166</v>
      </c>
      <c r="BE292" s="209">
        <f>IF(N292="základní",J292,0)</f>
        <v>0</v>
      </c>
      <c r="BF292" s="209">
        <f>IF(N292="snížená",J292,0)</f>
        <v>0</v>
      </c>
      <c r="BG292" s="209">
        <f>IF(N292="zákl. přenesená",J292,0)</f>
        <v>0</v>
      </c>
      <c r="BH292" s="209">
        <f>IF(N292="sníž. přenesená",J292,0)</f>
        <v>0</v>
      </c>
      <c r="BI292" s="209">
        <f>IF(N292="nulová",J292,0)</f>
        <v>0</v>
      </c>
      <c r="BJ292" s="19" t="s">
        <v>88</v>
      </c>
      <c r="BK292" s="209">
        <f>ROUND(I292*H292,2)</f>
        <v>0</v>
      </c>
      <c r="BL292" s="19" t="s">
        <v>165</v>
      </c>
      <c r="BM292" s="208" t="s">
        <v>3694</v>
      </c>
    </row>
    <row r="293" spans="1:47" s="2" customFormat="1" ht="12">
      <c r="A293" s="38"/>
      <c r="B293" s="39"/>
      <c r="C293" s="38"/>
      <c r="D293" s="210" t="s">
        <v>174</v>
      </c>
      <c r="E293" s="38"/>
      <c r="F293" s="211" t="s">
        <v>3695</v>
      </c>
      <c r="G293" s="38"/>
      <c r="H293" s="38"/>
      <c r="I293" s="132"/>
      <c r="J293" s="38"/>
      <c r="K293" s="38"/>
      <c r="L293" s="39"/>
      <c r="M293" s="212"/>
      <c r="N293" s="213"/>
      <c r="O293" s="77"/>
      <c r="P293" s="77"/>
      <c r="Q293" s="77"/>
      <c r="R293" s="77"/>
      <c r="S293" s="77"/>
      <c r="T293" s="7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9" t="s">
        <v>174</v>
      </c>
      <c r="AU293" s="19" t="s">
        <v>90</v>
      </c>
    </row>
    <row r="294" spans="1:65" s="2" customFormat="1" ht="21.75" customHeight="1">
      <c r="A294" s="38"/>
      <c r="B294" s="196"/>
      <c r="C294" s="197" t="s">
        <v>510</v>
      </c>
      <c r="D294" s="197" t="s">
        <v>169</v>
      </c>
      <c r="E294" s="198" t="s">
        <v>3696</v>
      </c>
      <c r="F294" s="199" t="s">
        <v>3697</v>
      </c>
      <c r="G294" s="200" t="s">
        <v>301</v>
      </c>
      <c r="H294" s="201">
        <v>43.874</v>
      </c>
      <c r="I294" s="202"/>
      <c r="J294" s="203">
        <f>ROUND(I294*H294,2)</f>
        <v>0</v>
      </c>
      <c r="K294" s="199" t="s">
        <v>280</v>
      </c>
      <c r="L294" s="39"/>
      <c r="M294" s="204" t="s">
        <v>1</v>
      </c>
      <c r="N294" s="205" t="s">
        <v>46</v>
      </c>
      <c r="O294" s="77"/>
      <c r="P294" s="206">
        <f>O294*H294</f>
        <v>0</v>
      </c>
      <c r="Q294" s="206">
        <v>0.00034</v>
      </c>
      <c r="R294" s="206">
        <f>Q294*H294</f>
        <v>0.014917160000000002</v>
      </c>
      <c r="S294" s="206">
        <v>0</v>
      </c>
      <c r="T294" s="207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08" t="s">
        <v>165</v>
      </c>
      <c r="AT294" s="208" t="s">
        <v>169</v>
      </c>
      <c r="AU294" s="208" t="s">
        <v>90</v>
      </c>
      <c r="AY294" s="19" t="s">
        <v>166</v>
      </c>
      <c r="BE294" s="209">
        <f>IF(N294="základní",J294,0)</f>
        <v>0</v>
      </c>
      <c r="BF294" s="209">
        <f>IF(N294="snížená",J294,0)</f>
        <v>0</v>
      </c>
      <c r="BG294" s="209">
        <f>IF(N294="zákl. přenesená",J294,0)</f>
        <v>0</v>
      </c>
      <c r="BH294" s="209">
        <f>IF(N294="sníž. přenesená",J294,0)</f>
        <v>0</v>
      </c>
      <c r="BI294" s="209">
        <f>IF(N294="nulová",J294,0)</f>
        <v>0</v>
      </c>
      <c r="BJ294" s="19" t="s">
        <v>88</v>
      </c>
      <c r="BK294" s="209">
        <f>ROUND(I294*H294,2)</f>
        <v>0</v>
      </c>
      <c r="BL294" s="19" t="s">
        <v>165</v>
      </c>
      <c r="BM294" s="208" t="s">
        <v>3698</v>
      </c>
    </row>
    <row r="295" spans="1:47" s="2" customFormat="1" ht="12">
      <c r="A295" s="38"/>
      <c r="B295" s="39"/>
      <c r="C295" s="38"/>
      <c r="D295" s="210" t="s">
        <v>174</v>
      </c>
      <c r="E295" s="38"/>
      <c r="F295" s="211" t="s">
        <v>3699</v>
      </c>
      <c r="G295" s="38"/>
      <c r="H295" s="38"/>
      <c r="I295" s="132"/>
      <c r="J295" s="38"/>
      <c r="K295" s="38"/>
      <c r="L295" s="39"/>
      <c r="M295" s="212"/>
      <c r="N295" s="213"/>
      <c r="O295" s="77"/>
      <c r="P295" s="77"/>
      <c r="Q295" s="77"/>
      <c r="R295" s="77"/>
      <c r="S295" s="77"/>
      <c r="T295" s="7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9" t="s">
        <v>174</v>
      </c>
      <c r="AU295" s="19" t="s">
        <v>90</v>
      </c>
    </row>
    <row r="296" spans="1:65" s="2" customFormat="1" ht="33" customHeight="1">
      <c r="A296" s="38"/>
      <c r="B296" s="196"/>
      <c r="C296" s="197" t="s">
        <v>516</v>
      </c>
      <c r="D296" s="197" t="s">
        <v>169</v>
      </c>
      <c r="E296" s="198" t="s">
        <v>3700</v>
      </c>
      <c r="F296" s="199" t="s">
        <v>3701</v>
      </c>
      <c r="G296" s="200" t="s">
        <v>301</v>
      </c>
      <c r="H296" s="201">
        <v>43.874</v>
      </c>
      <c r="I296" s="202"/>
      <c r="J296" s="203">
        <f>ROUND(I296*H296,2)</f>
        <v>0</v>
      </c>
      <c r="K296" s="199" t="s">
        <v>280</v>
      </c>
      <c r="L296" s="39"/>
      <c r="M296" s="204" t="s">
        <v>1</v>
      </c>
      <c r="N296" s="205" t="s">
        <v>46</v>
      </c>
      <c r="O296" s="77"/>
      <c r="P296" s="206">
        <f>O296*H296</f>
        <v>0</v>
      </c>
      <c r="Q296" s="206">
        <v>0.26376</v>
      </c>
      <c r="R296" s="206">
        <f>Q296*H296</f>
        <v>11.57220624</v>
      </c>
      <c r="S296" s="206">
        <v>0</v>
      </c>
      <c r="T296" s="207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08" t="s">
        <v>165</v>
      </c>
      <c r="AT296" s="208" t="s">
        <v>169</v>
      </c>
      <c r="AU296" s="208" t="s">
        <v>90</v>
      </c>
      <c r="AY296" s="19" t="s">
        <v>166</v>
      </c>
      <c r="BE296" s="209">
        <f>IF(N296="základní",J296,0)</f>
        <v>0</v>
      </c>
      <c r="BF296" s="209">
        <f>IF(N296="snížená",J296,0)</f>
        <v>0</v>
      </c>
      <c r="BG296" s="209">
        <f>IF(N296="zákl. přenesená",J296,0)</f>
        <v>0</v>
      </c>
      <c r="BH296" s="209">
        <f>IF(N296="sníž. přenesená",J296,0)</f>
        <v>0</v>
      </c>
      <c r="BI296" s="209">
        <f>IF(N296="nulová",J296,0)</f>
        <v>0</v>
      </c>
      <c r="BJ296" s="19" t="s">
        <v>88</v>
      </c>
      <c r="BK296" s="209">
        <f>ROUND(I296*H296,2)</f>
        <v>0</v>
      </c>
      <c r="BL296" s="19" t="s">
        <v>165</v>
      </c>
      <c r="BM296" s="208" t="s">
        <v>3702</v>
      </c>
    </row>
    <row r="297" spans="1:47" s="2" customFormat="1" ht="12">
      <c r="A297" s="38"/>
      <c r="B297" s="39"/>
      <c r="C297" s="38"/>
      <c r="D297" s="210" t="s">
        <v>174</v>
      </c>
      <c r="E297" s="38"/>
      <c r="F297" s="211" t="s">
        <v>3703</v>
      </c>
      <c r="G297" s="38"/>
      <c r="H297" s="38"/>
      <c r="I297" s="132"/>
      <c r="J297" s="38"/>
      <c r="K297" s="38"/>
      <c r="L297" s="39"/>
      <c r="M297" s="212"/>
      <c r="N297" s="213"/>
      <c r="O297" s="77"/>
      <c r="P297" s="77"/>
      <c r="Q297" s="77"/>
      <c r="R297" s="77"/>
      <c r="S297" s="77"/>
      <c r="T297" s="7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9" t="s">
        <v>174</v>
      </c>
      <c r="AU297" s="19" t="s">
        <v>90</v>
      </c>
    </row>
    <row r="298" spans="1:65" s="2" customFormat="1" ht="16.5" customHeight="1">
      <c r="A298" s="38"/>
      <c r="B298" s="196"/>
      <c r="C298" s="197" t="s">
        <v>522</v>
      </c>
      <c r="D298" s="197" t="s">
        <v>169</v>
      </c>
      <c r="E298" s="198" t="s">
        <v>3704</v>
      </c>
      <c r="F298" s="199" t="s">
        <v>3705</v>
      </c>
      <c r="G298" s="200" t="s">
        <v>301</v>
      </c>
      <c r="H298" s="201">
        <v>43.874</v>
      </c>
      <c r="I298" s="202"/>
      <c r="J298" s="203">
        <f>ROUND(I298*H298,2)</f>
        <v>0</v>
      </c>
      <c r="K298" s="199" t="s">
        <v>280</v>
      </c>
      <c r="L298" s="39"/>
      <c r="M298" s="204" t="s">
        <v>1</v>
      </c>
      <c r="N298" s="205" t="s">
        <v>46</v>
      </c>
      <c r="O298" s="77"/>
      <c r="P298" s="206">
        <f>O298*H298</f>
        <v>0</v>
      </c>
      <c r="Q298" s="206">
        <v>0.00021</v>
      </c>
      <c r="R298" s="206">
        <f>Q298*H298</f>
        <v>0.009213540000000001</v>
      </c>
      <c r="S298" s="206">
        <v>0</v>
      </c>
      <c r="T298" s="207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08" t="s">
        <v>165</v>
      </c>
      <c r="AT298" s="208" t="s">
        <v>169</v>
      </c>
      <c r="AU298" s="208" t="s">
        <v>90</v>
      </c>
      <c r="AY298" s="19" t="s">
        <v>166</v>
      </c>
      <c r="BE298" s="209">
        <f>IF(N298="základní",J298,0)</f>
        <v>0</v>
      </c>
      <c r="BF298" s="209">
        <f>IF(N298="snížená",J298,0)</f>
        <v>0</v>
      </c>
      <c r="BG298" s="209">
        <f>IF(N298="zákl. přenesená",J298,0)</f>
        <v>0</v>
      </c>
      <c r="BH298" s="209">
        <f>IF(N298="sníž. přenesená",J298,0)</f>
        <v>0</v>
      </c>
      <c r="BI298" s="209">
        <f>IF(N298="nulová",J298,0)</f>
        <v>0</v>
      </c>
      <c r="BJ298" s="19" t="s">
        <v>88</v>
      </c>
      <c r="BK298" s="209">
        <f>ROUND(I298*H298,2)</f>
        <v>0</v>
      </c>
      <c r="BL298" s="19" t="s">
        <v>165</v>
      </c>
      <c r="BM298" s="208" t="s">
        <v>3706</v>
      </c>
    </row>
    <row r="299" spans="1:47" s="2" customFormat="1" ht="12">
      <c r="A299" s="38"/>
      <c r="B299" s="39"/>
      <c r="C299" s="38"/>
      <c r="D299" s="210" t="s">
        <v>174</v>
      </c>
      <c r="E299" s="38"/>
      <c r="F299" s="211" t="s">
        <v>3707</v>
      </c>
      <c r="G299" s="38"/>
      <c r="H299" s="38"/>
      <c r="I299" s="132"/>
      <c r="J299" s="38"/>
      <c r="K299" s="38"/>
      <c r="L299" s="39"/>
      <c r="M299" s="212"/>
      <c r="N299" s="213"/>
      <c r="O299" s="77"/>
      <c r="P299" s="77"/>
      <c r="Q299" s="77"/>
      <c r="R299" s="77"/>
      <c r="S299" s="77"/>
      <c r="T299" s="7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9" t="s">
        <v>174</v>
      </c>
      <c r="AU299" s="19" t="s">
        <v>90</v>
      </c>
    </row>
    <row r="300" spans="1:65" s="2" customFormat="1" ht="21.75" customHeight="1">
      <c r="A300" s="38"/>
      <c r="B300" s="196"/>
      <c r="C300" s="197" t="s">
        <v>529</v>
      </c>
      <c r="D300" s="197" t="s">
        <v>169</v>
      </c>
      <c r="E300" s="198" t="s">
        <v>3708</v>
      </c>
      <c r="F300" s="199" t="s">
        <v>3709</v>
      </c>
      <c r="G300" s="200" t="s">
        <v>301</v>
      </c>
      <c r="H300" s="201">
        <v>43.874</v>
      </c>
      <c r="I300" s="202"/>
      <c r="J300" s="203">
        <f>ROUND(I300*H300,2)</f>
        <v>0</v>
      </c>
      <c r="K300" s="199" t="s">
        <v>280</v>
      </c>
      <c r="L300" s="39"/>
      <c r="M300" s="204" t="s">
        <v>1</v>
      </c>
      <c r="N300" s="205" t="s">
        <v>46</v>
      </c>
      <c r="O300" s="77"/>
      <c r="P300" s="206">
        <f>O300*H300</f>
        <v>0</v>
      </c>
      <c r="Q300" s="206">
        <v>0.12966</v>
      </c>
      <c r="R300" s="206">
        <f>Q300*H300</f>
        <v>5.68870284</v>
      </c>
      <c r="S300" s="206">
        <v>0</v>
      </c>
      <c r="T300" s="207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08" t="s">
        <v>165</v>
      </c>
      <c r="AT300" s="208" t="s">
        <v>169</v>
      </c>
      <c r="AU300" s="208" t="s">
        <v>90</v>
      </c>
      <c r="AY300" s="19" t="s">
        <v>166</v>
      </c>
      <c r="BE300" s="209">
        <f>IF(N300="základní",J300,0)</f>
        <v>0</v>
      </c>
      <c r="BF300" s="209">
        <f>IF(N300="snížená",J300,0)</f>
        <v>0</v>
      </c>
      <c r="BG300" s="209">
        <f>IF(N300="zákl. přenesená",J300,0)</f>
        <v>0</v>
      </c>
      <c r="BH300" s="209">
        <f>IF(N300="sníž. přenesená",J300,0)</f>
        <v>0</v>
      </c>
      <c r="BI300" s="209">
        <f>IF(N300="nulová",J300,0)</f>
        <v>0</v>
      </c>
      <c r="BJ300" s="19" t="s">
        <v>88</v>
      </c>
      <c r="BK300" s="209">
        <f>ROUND(I300*H300,2)</f>
        <v>0</v>
      </c>
      <c r="BL300" s="19" t="s">
        <v>165</v>
      </c>
      <c r="BM300" s="208" t="s">
        <v>3710</v>
      </c>
    </row>
    <row r="301" spans="1:47" s="2" customFormat="1" ht="12">
      <c r="A301" s="38"/>
      <c r="B301" s="39"/>
      <c r="C301" s="38"/>
      <c r="D301" s="210" t="s">
        <v>174</v>
      </c>
      <c r="E301" s="38"/>
      <c r="F301" s="211" t="s">
        <v>3711</v>
      </c>
      <c r="G301" s="38"/>
      <c r="H301" s="38"/>
      <c r="I301" s="132"/>
      <c r="J301" s="38"/>
      <c r="K301" s="38"/>
      <c r="L301" s="39"/>
      <c r="M301" s="212"/>
      <c r="N301" s="213"/>
      <c r="O301" s="77"/>
      <c r="P301" s="77"/>
      <c r="Q301" s="77"/>
      <c r="R301" s="77"/>
      <c r="S301" s="77"/>
      <c r="T301" s="7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9" t="s">
        <v>174</v>
      </c>
      <c r="AU301" s="19" t="s">
        <v>90</v>
      </c>
    </row>
    <row r="302" spans="1:63" s="12" customFormat="1" ht="22.8" customHeight="1">
      <c r="A302" s="12"/>
      <c r="B302" s="183"/>
      <c r="C302" s="12"/>
      <c r="D302" s="184" t="s">
        <v>80</v>
      </c>
      <c r="E302" s="194" t="s">
        <v>194</v>
      </c>
      <c r="F302" s="194" t="s">
        <v>309</v>
      </c>
      <c r="G302" s="12"/>
      <c r="H302" s="12"/>
      <c r="I302" s="186"/>
      <c r="J302" s="195">
        <f>BK302</f>
        <v>0</v>
      </c>
      <c r="K302" s="12"/>
      <c r="L302" s="183"/>
      <c r="M302" s="188"/>
      <c r="N302" s="189"/>
      <c r="O302" s="189"/>
      <c r="P302" s="190">
        <f>P303+P333+P364</f>
        <v>0</v>
      </c>
      <c r="Q302" s="189"/>
      <c r="R302" s="190">
        <f>R303+R333+R364</f>
        <v>2.10485938</v>
      </c>
      <c r="S302" s="189"/>
      <c r="T302" s="191">
        <f>T303+T333+T364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184" t="s">
        <v>88</v>
      </c>
      <c r="AT302" s="192" t="s">
        <v>80</v>
      </c>
      <c r="AU302" s="192" t="s">
        <v>88</v>
      </c>
      <c r="AY302" s="184" t="s">
        <v>166</v>
      </c>
      <c r="BK302" s="193">
        <f>BK303+BK333+BK364</f>
        <v>0</v>
      </c>
    </row>
    <row r="303" spans="1:63" s="12" customFormat="1" ht="20.85" customHeight="1">
      <c r="A303" s="12"/>
      <c r="B303" s="183"/>
      <c r="C303" s="12"/>
      <c r="D303" s="184" t="s">
        <v>80</v>
      </c>
      <c r="E303" s="194" t="s">
        <v>747</v>
      </c>
      <c r="F303" s="194" t="s">
        <v>1028</v>
      </c>
      <c r="G303" s="12"/>
      <c r="H303" s="12"/>
      <c r="I303" s="186"/>
      <c r="J303" s="195">
        <f>BK303</f>
        <v>0</v>
      </c>
      <c r="K303" s="12"/>
      <c r="L303" s="183"/>
      <c r="M303" s="188"/>
      <c r="N303" s="189"/>
      <c r="O303" s="189"/>
      <c r="P303" s="190">
        <f>SUM(P304:P332)</f>
        <v>0</v>
      </c>
      <c r="Q303" s="189"/>
      <c r="R303" s="190">
        <f>SUM(R304:R332)</f>
        <v>0.5205631</v>
      </c>
      <c r="S303" s="189"/>
      <c r="T303" s="191">
        <f>SUM(T304:T332)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184" t="s">
        <v>88</v>
      </c>
      <c r="AT303" s="192" t="s">
        <v>80</v>
      </c>
      <c r="AU303" s="192" t="s">
        <v>90</v>
      </c>
      <c r="AY303" s="184" t="s">
        <v>166</v>
      </c>
      <c r="BK303" s="193">
        <f>SUM(BK304:BK332)</f>
        <v>0</v>
      </c>
    </row>
    <row r="304" spans="1:65" s="2" customFormat="1" ht="21.75" customHeight="1">
      <c r="A304" s="38"/>
      <c r="B304" s="196"/>
      <c r="C304" s="197" t="s">
        <v>538</v>
      </c>
      <c r="D304" s="197" t="s">
        <v>169</v>
      </c>
      <c r="E304" s="198" t="s">
        <v>3712</v>
      </c>
      <c r="F304" s="199" t="s">
        <v>3713</v>
      </c>
      <c r="G304" s="200" t="s">
        <v>301</v>
      </c>
      <c r="H304" s="201">
        <v>1.35</v>
      </c>
      <c r="I304" s="202"/>
      <c r="J304" s="203">
        <f>ROUND(I304*H304,2)</f>
        <v>0</v>
      </c>
      <c r="K304" s="199" t="s">
        <v>280</v>
      </c>
      <c r="L304" s="39"/>
      <c r="M304" s="204" t="s">
        <v>1</v>
      </c>
      <c r="N304" s="205" t="s">
        <v>46</v>
      </c>
      <c r="O304" s="77"/>
      <c r="P304" s="206">
        <f>O304*H304</f>
        <v>0</v>
      </c>
      <c r="Q304" s="206">
        <v>0.04153</v>
      </c>
      <c r="R304" s="206">
        <f>Q304*H304</f>
        <v>0.0560655</v>
      </c>
      <c r="S304" s="206">
        <v>0</v>
      </c>
      <c r="T304" s="207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08" t="s">
        <v>165</v>
      </c>
      <c r="AT304" s="208" t="s">
        <v>169</v>
      </c>
      <c r="AU304" s="208" t="s">
        <v>180</v>
      </c>
      <c r="AY304" s="19" t="s">
        <v>166</v>
      </c>
      <c r="BE304" s="209">
        <f>IF(N304="základní",J304,0)</f>
        <v>0</v>
      </c>
      <c r="BF304" s="209">
        <f>IF(N304="snížená",J304,0)</f>
        <v>0</v>
      </c>
      <c r="BG304" s="209">
        <f>IF(N304="zákl. přenesená",J304,0)</f>
        <v>0</v>
      </c>
      <c r="BH304" s="209">
        <f>IF(N304="sníž. přenesená",J304,0)</f>
        <v>0</v>
      </c>
      <c r="BI304" s="209">
        <f>IF(N304="nulová",J304,0)</f>
        <v>0</v>
      </c>
      <c r="BJ304" s="19" t="s">
        <v>88</v>
      </c>
      <c r="BK304" s="209">
        <f>ROUND(I304*H304,2)</f>
        <v>0</v>
      </c>
      <c r="BL304" s="19" t="s">
        <v>165</v>
      </c>
      <c r="BM304" s="208" t="s">
        <v>3714</v>
      </c>
    </row>
    <row r="305" spans="1:47" s="2" customFormat="1" ht="12">
      <c r="A305" s="38"/>
      <c r="B305" s="39"/>
      <c r="C305" s="38"/>
      <c r="D305" s="210" t="s">
        <v>174</v>
      </c>
      <c r="E305" s="38"/>
      <c r="F305" s="211" t="s">
        <v>3715</v>
      </c>
      <c r="G305" s="38"/>
      <c r="H305" s="38"/>
      <c r="I305" s="132"/>
      <c r="J305" s="38"/>
      <c r="K305" s="38"/>
      <c r="L305" s="39"/>
      <c r="M305" s="212"/>
      <c r="N305" s="213"/>
      <c r="O305" s="77"/>
      <c r="P305" s="77"/>
      <c r="Q305" s="77"/>
      <c r="R305" s="77"/>
      <c r="S305" s="77"/>
      <c r="T305" s="7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9" t="s">
        <v>174</v>
      </c>
      <c r="AU305" s="19" t="s">
        <v>180</v>
      </c>
    </row>
    <row r="306" spans="1:51" s="13" customFormat="1" ht="12">
      <c r="A306" s="13"/>
      <c r="B306" s="219"/>
      <c r="C306" s="13"/>
      <c r="D306" s="210" t="s">
        <v>283</v>
      </c>
      <c r="E306" s="220" t="s">
        <v>1</v>
      </c>
      <c r="F306" s="221" t="s">
        <v>3450</v>
      </c>
      <c r="G306" s="13"/>
      <c r="H306" s="220" t="s">
        <v>1</v>
      </c>
      <c r="I306" s="222"/>
      <c r="J306" s="13"/>
      <c r="K306" s="13"/>
      <c r="L306" s="219"/>
      <c r="M306" s="223"/>
      <c r="N306" s="224"/>
      <c r="O306" s="224"/>
      <c r="P306" s="224"/>
      <c r="Q306" s="224"/>
      <c r="R306" s="224"/>
      <c r="S306" s="224"/>
      <c r="T306" s="22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20" t="s">
        <v>283</v>
      </c>
      <c r="AU306" s="220" t="s">
        <v>180</v>
      </c>
      <c r="AV306" s="13" t="s">
        <v>88</v>
      </c>
      <c r="AW306" s="13" t="s">
        <v>36</v>
      </c>
      <c r="AX306" s="13" t="s">
        <v>81</v>
      </c>
      <c r="AY306" s="220" t="s">
        <v>166</v>
      </c>
    </row>
    <row r="307" spans="1:51" s="14" customFormat="1" ht="12">
      <c r="A307" s="14"/>
      <c r="B307" s="226"/>
      <c r="C307" s="14"/>
      <c r="D307" s="210" t="s">
        <v>283</v>
      </c>
      <c r="E307" s="227" t="s">
        <v>1</v>
      </c>
      <c r="F307" s="228" t="s">
        <v>3716</v>
      </c>
      <c r="G307" s="14"/>
      <c r="H307" s="229">
        <v>1.35</v>
      </c>
      <c r="I307" s="230"/>
      <c r="J307" s="14"/>
      <c r="K307" s="14"/>
      <c r="L307" s="226"/>
      <c r="M307" s="231"/>
      <c r="N307" s="232"/>
      <c r="O307" s="232"/>
      <c r="P307" s="232"/>
      <c r="Q307" s="232"/>
      <c r="R307" s="232"/>
      <c r="S307" s="232"/>
      <c r="T307" s="233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27" t="s">
        <v>283</v>
      </c>
      <c r="AU307" s="227" t="s">
        <v>180</v>
      </c>
      <c r="AV307" s="14" t="s">
        <v>90</v>
      </c>
      <c r="AW307" s="14" t="s">
        <v>36</v>
      </c>
      <c r="AX307" s="14" t="s">
        <v>81</v>
      </c>
      <c r="AY307" s="227" t="s">
        <v>166</v>
      </c>
    </row>
    <row r="308" spans="1:51" s="15" customFormat="1" ht="12">
      <c r="A308" s="15"/>
      <c r="B308" s="234"/>
      <c r="C308" s="15"/>
      <c r="D308" s="210" t="s">
        <v>283</v>
      </c>
      <c r="E308" s="235" t="s">
        <v>1</v>
      </c>
      <c r="F308" s="236" t="s">
        <v>286</v>
      </c>
      <c r="G308" s="15"/>
      <c r="H308" s="237">
        <v>1.35</v>
      </c>
      <c r="I308" s="238"/>
      <c r="J308" s="15"/>
      <c r="K308" s="15"/>
      <c r="L308" s="234"/>
      <c r="M308" s="239"/>
      <c r="N308" s="240"/>
      <c r="O308" s="240"/>
      <c r="P308" s="240"/>
      <c r="Q308" s="240"/>
      <c r="R308" s="240"/>
      <c r="S308" s="240"/>
      <c r="T308" s="241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35" t="s">
        <v>283</v>
      </c>
      <c r="AU308" s="235" t="s">
        <v>180</v>
      </c>
      <c r="AV308" s="15" t="s">
        <v>165</v>
      </c>
      <c r="AW308" s="15" t="s">
        <v>36</v>
      </c>
      <c r="AX308" s="15" t="s">
        <v>88</v>
      </c>
      <c r="AY308" s="235" t="s">
        <v>166</v>
      </c>
    </row>
    <row r="309" spans="1:65" s="2" customFormat="1" ht="21.75" customHeight="1">
      <c r="A309" s="38"/>
      <c r="B309" s="196"/>
      <c r="C309" s="197" t="s">
        <v>543</v>
      </c>
      <c r="D309" s="197" t="s">
        <v>169</v>
      </c>
      <c r="E309" s="198" t="s">
        <v>3717</v>
      </c>
      <c r="F309" s="199" t="s">
        <v>3718</v>
      </c>
      <c r="G309" s="200" t="s">
        <v>301</v>
      </c>
      <c r="H309" s="201">
        <v>3.92</v>
      </c>
      <c r="I309" s="202"/>
      <c r="J309" s="203">
        <f>ROUND(I309*H309,2)</f>
        <v>0</v>
      </c>
      <c r="K309" s="199" t="s">
        <v>280</v>
      </c>
      <c r="L309" s="39"/>
      <c r="M309" s="204" t="s">
        <v>1</v>
      </c>
      <c r="N309" s="205" t="s">
        <v>46</v>
      </c>
      <c r="O309" s="77"/>
      <c r="P309" s="206">
        <f>O309*H309</f>
        <v>0</v>
      </c>
      <c r="Q309" s="206">
        <v>0.04153</v>
      </c>
      <c r="R309" s="206">
        <f>Q309*H309</f>
        <v>0.1627976</v>
      </c>
      <c r="S309" s="206">
        <v>0</v>
      </c>
      <c r="T309" s="207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08" t="s">
        <v>165</v>
      </c>
      <c r="AT309" s="208" t="s">
        <v>169</v>
      </c>
      <c r="AU309" s="208" t="s">
        <v>180</v>
      </c>
      <c r="AY309" s="19" t="s">
        <v>166</v>
      </c>
      <c r="BE309" s="209">
        <f>IF(N309="základní",J309,0)</f>
        <v>0</v>
      </c>
      <c r="BF309" s="209">
        <f>IF(N309="snížená",J309,0)</f>
        <v>0</v>
      </c>
      <c r="BG309" s="209">
        <f>IF(N309="zákl. přenesená",J309,0)</f>
        <v>0</v>
      </c>
      <c r="BH309" s="209">
        <f>IF(N309="sníž. přenesená",J309,0)</f>
        <v>0</v>
      </c>
      <c r="BI309" s="209">
        <f>IF(N309="nulová",J309,0)</f>
        <v>0</v>
      </c>
      <c r="BJ309" s="19" t="s">
        <v>88</v>
      </c>
      <c r="BK309" s="209">
        <f>ROUND(I309*H309,2)</f>
        <v>0</v>
      </c>
      <c r="BL309" s="19" t="s">
        <v>165</v>
      </c>
      <c r="BM309" s="208" t="s">
        <v>3719</v>
      </c>
    </row>
    <row r="310" spans="1:47" s="2" customFormat="1" ht="12">
      <c r="A310" s="38"/>
      <c r="B310" s="39"/>
      <c r="C310" s="38"/>
      <c r="D310" s="210" t="s">
        <v>174</v>
      </c>
      <c r="E310" s="38"/>
      <c r="F310" s="211" t="s">
        <v>3720</v>
      </c>
      <c r="G310" s="38"/>
      <c r="H310" s="38"/>
      <c r="I310" s="132"/>
      <c r="J310" s="38"/>
      <c r="K310" s="38"/>
      <c r="L310" s="39"/>
      <c r="M310" s="212"/>
      <c r="N310" s="213"/>
      <c r="O310" s="77"/>
      <c r="P310" s="77"/>
      <c r="Q310" s="77"/>
      <c r="R310" s="77"/>
      <c r="S310" s="77"/>
      <c r="T310" s="7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9" t="s">
        <v>174</v>
      </c>
      <c r="AU310" s="19" t="s">
        <v>180</v>
      </c>
    </row>
    <row r="311" spans="1:51" s="13" customFormat="1" ht="12">
      <c r="A311" s="13"/>
      <c r="B311" s="219"/>
      <c r="C311" s="13"/>
      <c r="D311" s="210" t="s">
        <v>283</v>
      </c>
      <c r="E311" s="220" t="s">
        <v>1</v>
      </c>
      <c r="F311" s="221" t="s">
        <v>3467</v>
      </c>
      <c r="G311" s="13"/>
      <c r="H311" s="220" t="s">
        <v>1</v>
      </c>
      <c r="I311" s="222"/>
      <c r="J311" s="13"/>
      <c r="K311" s="13"/>
      <c r="L311" s="219"/>
      <c r="M311" s="223"/>
      <c r="N311" s="224"/>
      <c r="O311" s="224"/>
      <c r="P311" s="224"/>
      <c r="Q311" s="224"/>
      <c r="R311" s="224"/>
      <c r="S311" s="224"/>
      <c r="T311" s="22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20" t="s">
        <v>283</v>
      </c>
      <c r="AU311" s="220" t="s">
        <v>180</v>
      </c>
      <c r="AV311" s="13" t="s">
        <v>88</v>
      </c>
      <c r="AW311" s="13" t="s">
        <v>36</v>
      </c>
      <c r="AX311" s="13" t="s">
        <v>81</v>
      </c>
      <c r="AY311" s="220" t="s">
        <v>166</v>
      </c>
    </row>
    <row r="312" spans="1:51" s="14" customFormat="1" ht="12">
      <c r="A312" s="14"/>
      <c r="B312" s="226"/>
      <c r="C312" s="14"/>
      <c r="D312" s="210" t="s">
        <v>283</v>
      </c>
      <c r="E312" s="227" t="s">
        <v>1</v>
      </c>
      <c r="F312" s="228" t="s">
        <v>3721</v>
      </c>
      <c r="G312" s="14"/>
      <c r="H312" s="229">
        <v>2</v>
      </c>
      <c r="I312" s="230"/>
      <c r="J312" s="14"/>
      <c r="K312" s="14"/>
      <c r="L312" s="226"/>
      <c r="M312" s="231"/>
      <c r="N312" s="232"/>
      <c r="O312" s="232"/>
      <c r="P312" s="232"/>
      <c r="Q312" s="232"/>
      <c r="R312" s="232"/>
      <c r="S312" s="232"/>
      <c r="T312" s="233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27" t="s">
        <v>283</v>
      </c>
      <c r="AU312" s="227" t="s">
        <v>180</v>
      </c>
      <c r="AV312" s="14" t="s">
        <v>90</v>
      </c>
      <c r="AW312" s="14" t="s">
        <v>36</v>
      </c>
      <c r="AX312" s="14" t="s">
        <v>81</v>
      </c>
      <c r="AY312" s="227" t="s">
        <v>166</v>
      </c>
    </row>
    <row r="313" spans="1:51" s="13" customFormat="1" ht="12">
      <c r="A313" s="13"/>
      <c r="B313" s="219"/>
      <c r="C313" s="13"/>
      <c r="D313" s="210" t="s">
        <v>283</v>
      </c>
      <c r="E313" s="220" t="s">
        <v>1</v>
      </c>
      <c r="F313" s="221" t="s">
        <v>3452</v>
      </c>
      <c r="G313" s="13"/>
      <c r="H313" s="220" t="s">
        <v>1</v>
      </c>
      <c r="I313" s="222"/>
      <c r="J313" s="13"/>
      <c r="K313" s="13"/>
      <c r="L313" s="219"/>
      <c r="M313" s="223"/>
      <c r="N313" s="224"/>
      <c r="O313" s="224"/>
      <c r="P313" s="224"/>
      <c r="Q313" s="224"/>
      <c r="R313" s="224"/>
      <c r="S313" s="224"/>
      <c r="T313" s="22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20" t="s">
        <v>283</v>
      </c>
      <c r="AU313" s="220" t="s">
        <v>180</v>
      </c>
      <c r="AV313" s="13" t="s">
        <v>88</v>
      </c>
      <c r="AW313" s="13" t="s">
        <v>36</v>
      </c>
      <c r="AX313" s="13" t="s">
        <v>81</v>
      </c>
      <c r="AY313" s="220" t="s">
        <v>166</v>
      </c>
    </row>
    <row r="314" spans="1:51" s="14" customFormat="1" ht="12">
      <c r="A314" s="14"/>
      <c r="B314" s="226"/>
      <c r="C314" s="14"/>
      <c r="D314" s="210" t="s">
        <v>283</v>
      </c>
      <c r="E314" s="227" t="s">
        <v>1</v>
      </c>
      <c r="F314" s="228" t="s">
        <v>3722</v>
      </c>
      <c r="G314" s="14"/>
      <c r="H314" s="229">
        <v>1.92</v>
      </c>
      <c r="I314" s="230"/>
      <c r="J314" s="14"/>
      <c r="K314" s="14"/>
      <c r="L314" s="226"/>
      <c r="M314" s="231"/>
      <c r="N314" s="232"/>
      <c r="O314" s="232"/>
      <c r="P314" s="232"/>
      <c r="Q314" s="232"/>
      <c r="R314" s="232"/>
      <c r="S314" s="232"/>
      <c r="T314" s="233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27" t="s">
        <v>283</v>
      </c>
      <c r="AU314" s="227" t="s">
        <v>180</v>
      </c>
      <c r="AV314" s="14" t="s">
        <v>90</v>
      </c>
      <c r="AW314" s="14" t="s">
        <v>36</v>
      </c>
      <c r="AX314" s="14" t="s">
        <v>81</v>
      </c>
      <c r="AY314" s="227" t="s">
        <v>166</v>
      </c>
    </row>
    <row r="315" spans="1:51" s="15" customFormat="1" ht="12">
      <c r="A315" s="15"/>
      <c r="B315" s="234"/>
      <c r="C315" s="15"/>
      <c r="D315" s="210" t="s">
        <v>283</v>
      </c>
      <c r="E315" s="235" t="s">
        <v>1</v>
      </c>
      <c r="F315" s="236" t="s">
        <v>286</v>
      </c>
      <c r="G315" s="15"/>
      <c r="H315" s="237">
        <v>3.92</v>
      </c>
      <c r="I315" s="238"/>
      <c r="J315" s="15"/>
      <c r="K315" s="15"/>
      <c r="L315" s="234"/>
      <c r="M315" s="239"/>
      <c r="N315" s="240"/>
      <c r="O315" s="240"/>
      <c r="P315" s="240"/>
      <c r="Q315" s="240"/>
      <c r="R315" s="240"/>
      <c r="S315" s="240"/>
      <c r="T315" s="241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35" t="s">
        <v>283</v>
      </c>
      <c r="AU315" s="235" t="s">
        <v>180</v>
      </c>
      <c r="AV315" s="15" t="s">
        <v>165</v>
      </c>
      <c r="AW315" s="15" t="s">
        <v>36</v>
      </c>
      <c r="AX315" s="15" t="s">
        <v>88</v>
      </c>
      <c r="AY315" s="235" t="s">
        <v>166</v>
      </c>
    </row>
    <row r="316" spans="1:65" s="2" customFormat="1" ht="21.75" customHeight="1">
      <c r="A316" s="38"/>
      <c r="B316" s="196"/>
      <c r="C316" s="197" t="s">
        <v>550</v>
      </c>
      <c r="D316" s="197" t="s">
        <v>169</v>
      </c>
      <c r="E316" s="198" t="s">
        <v>3723</v>
      </c>
      <c r="F316" s="199" t="s">
        <v>3724</v>
      </c>
      <c r="G316" s="200" t="s">
        <v>346</v>
      </c>
      <c r="H316" s="201">
        <v>6</v>
      </c>
      <c r="I316" s="202"/>
      <c r="J316" s="203">
        <f>ROUND(I316*H316,2)</f>
        <v>0</v>
      </c>
      <c r="K316" s="199" t="s">
        <v>280</v>
      </c>
      <c r="L316" s="39"/>
      <c r="M316" s="204" t="s">
        <v>1</v>
      </c>
      <c r="N316" s="205" t="s">
        <v>46</v>
      </c>
      <c r="O316" s="77"/>
      <c r="P316" s="206">
        <f>O316*H316</f>
        <v>0</v>
      </c>
      <c r="Q316" s="206">
        <v>0.0102</v>
      </c>
      <c r="R316" s="206">
        <f>Q316*H316</f>
        <v>0.061200000000000004</v>
      </c>
      <c r="S316" s="206">
        <v>0</v>
      </c>
      <c r="T316" s="207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08" t="s">
        <v>165</v>
      </c>
      <c r="AT316" s="208" t="s">
        <v>169</v>
      </c>
      <c r="AU316" s="208" t="s">
        <v>180</v>
      </c>
      <c r="AY316" s="19" t="s">
        <v>166</v>
      </c>
      <c r="BE316" s="209">
        <f>IF(N316="základní",J316,0)</f>
        <v>0</v>
      </c>
      <c r="BF316" s="209">
        <f>IF(N316="snížená",J316,0)</f>
        <v>0</v>
      </c>
      <c r="BG316" s="209">
        <f>IF(N316="zákl. přenesená",J316,0)</f>
        <v>0</v>
      </c>
      <c r="BH316" s="209">
        <f>IF(N316="sníž. přenesená",J316,0)</f>
        <v>0</v>
      </c>
      <c r="BI316" s="209">
        <f>IF(N316="nulová",J316,0)</f>
        <v>0</v>
      </c>
      <c r="BJ316" s="19" t="s">
        <v>88</v>
      </c>
      <c r="BK316" s="209">
        <f>ROUND(I316*H316,2)</f>
        <v>0</v>
      </c>
      <c r="BL316" s="19" t="s">
        <v>165</v>
      </c>
      <c r="BM316" s="208" t="s">
        <v>3725</v>
      </c>
    </row>
    <row r="317" spans="1:47" s="2" customFormat="1" ht="12">
      <c r="A317" s="38"/>
      <c r="B317" s="39"/>
      <c r="C317" s="38"/>
      <c r="D317" s="210" t="s">
        <v>174</v>
      </c>
      <c r="E317" s="38"/>
      <c r="F317" s="211" t="s">
        <v>3726</v>
      </c>
      <c r="G317" s="38"/>
      <c r="H317" s="38"/>
      <c r="I317" s="132"/>
      <c r="J317" s="38"/>
      <c r="K317" s="38"/>
      <c r="L317" s="39"/>
      <c r="M317" s="212"/>
      <c r="N317" s="213"/>
      <c r="O317" s="77"/>
      <c r="P317" s="77"/>
      <c r="Q317" s="77"/>
      <c r="R317" s="77"/>
      <c r="S317" s="77"/>
      <c r="T317" s="7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9" t="s">
        <v>174</v>
      </c>
      <c r="AU317" s="19" t="s">
        <v>180</v>
      </c>
    </row>
    <row r="318" spans="1:51" s="13" customFormat="1" ht="12">
      <c r="A318" s="13"/>
      <c r="B318" s="219"/>
      <c r="C318" s="13"/>
      <c r="D318" s="210" t="s">
        <v>283</v>
      </c>
      <c r="E318" s="220" t="s">
        <v>1</v>
      </c>
      <c r="F318" s="221" t="s">
        <v>3727</v>
      </c>
      <c r="G318" s="13"/>
      <c r="H318" s="220" t="s">
        <v>1</v>
      </c>
      <c r="I318" s="222"/>
      <c r="J318" s="13"/>
      <c r="K318" s="13"/>
      <c r="L318" s="219"/>
      <c r="M318" s="223"/>
      <c r="N318" s="224"/>
      <c r="O318" s="224"/>
      <c r="P318" s="224"/>
      <c r="Q318" s="224"/>
      <c r="R318" s="224"/>
      <c r="S318" s="224"/>
      <c r="T318" s="22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20" t="s">
        <v>283</v>
      </c>
      <c r="AU318" s="220" t="s">
        <v>180</v>
      </c>
      <c r="AV318" s="13" t="s">
        <v>88</v>
      </c>
      <c r="AW318" s="13" t="s">
        <v>36</v>
      </c>
      <c r="AX318" s="13" t="s">
        <v>81</v>
      </c>
      <c r="AY318" s="220" t="s">
        <v>166</v>
      </c>
    </row>
    <row r="319" spans="1:51" s="14" customFormat="1" ht="12">
      <c r="A319" s="14"/>
      <c r="B319" s="226"/>
      <c r="C319" s="14"/>
      <c r="D319" s="210" t="s">
        <v>283</v>
      </c>
      <c r="E319" s="227" t="s">
        <v>1</v>
      </c>
      <c r="F319" s="228" t="s">
        <v>3728</v>
      </c>
      <c r="G319" s="14"/>
      <c r="H319" s="229">
        <v>6</v>
      </c>
      <c r="I319" s="230"/>
      <c r="J319" s="14"/>
      <c r="K319" s="14"/>
      <c r="L319" s="226"/>
      <c r="M319" s="231"/>
      <c r="N319" s="232"/>
      <c r="O319" s="232"/>
      <c r="P319" s="232"/>
      <c r="Q319" s="232"/>
      <c r="R319" s="232"/>
      <c r="S319" s="232"/>
      <c r="T319" s="233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27" t="s">
        <v>283</v>
      </c>
      <c r="AU319" s="227" t="s">
        <v>180</v>
      </c>
      <c r="AV319" s="14" t="s">
        <v>90</v>
      </c>
      <c r="AW319" s="14" t="s">
        <v>36</v>
      </c>
      <c r="AX319" s="14" t="s">
        <v>81</v>
      </c>
      <c r="AY319" s="227" t="s">
        <v>166</v>
      </c>
    </row>
    <row r="320" spans="1:51" s="15" customFormat="1" ht="12">
      <c r="A320" s="15"/>
      <c r="B320" s="234"/>
      <c r="C320" s="15"/>
      <c r="D320" s="210" t="s">
        <v>283</v>
      </c>
      <c r="E320" s="235" t="s">
        <v>1</v>
      </c>
      <c r="F320" s="236" t="s">
        <v>286</v>
      </c>
      <c r="G320" s="15"/>
      <c r="H320" s="237">
        <v>6</v>
      </c>
      <c r="I320" s="238"/>
      <c r="J320" s="15"/>
      <c r="K320" s="15"/>
      <c r="L320" s="234"/>
      <c r="M320" s="239"/>
      <c r="N320" s="240"/>
      <c r="O320" s="240"/>
      <c r="P320" s="240"/>
      <c r="Q320" s="240"/>
      <c r="R320" s="240"/>
      <c r="S320" s="240"/>
      <c r="T320" s="241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35" t="s">
        <v>283</v>
      </c>
      <c r="AU320" s="235" t="s">
        <v>180</v>
      </c>
      <c r="AV320" s="15" t="s">
        <v>165</v>
      </c>
      <c r="AW320" s="15" t="s">
        <v>36</v>
      </c>
      <c r="AX320" s="15" t="s">
        <v>88</v>
      </c>
      <c r="AY320" s="235" t="s">
        <v>166</v>
      </c>
    </row>
    <row r="321" spans="1:65" s="2" customFormat="1" ht="21.75" customHeight="1">
      <c r="A321" s="38"/>
      <c r="B321" s="196"/>
      <c r="C321" s="197" t="s">
        <v>556</v>
      </c>
      <c r="D321" s="197" t="s">
        <v>169</v>
      </c>
      <c r="E321" s="198" t="s">
        <v>3729</v>
      </c>
      <c r="F321" s="199" t="s">
        <v>3730</v>
      </c>
      <c r="G321" s="200" t="s">
        <v>346</v>
      </c>
      <c r="H321" s="201">
        <v>2</v>
      </c>
      <c r="I321" s="202"/>
      <c r="J321" s="203">
        <f>ROUND(I321*H321,2)</f>
        <v>0</v>
      </c>
      <c r="K321" s="199" t="s">
        <v>1</v>
      </c>
      <c r="L321" s="39"/>
      <c r="M321" s="204" t="s">
        <v>1</v>
      </c>
      <c r="N321" s="205" t="s">
        <v>46</v>
      </c>
      <c r="O321" s="77"/>
      <c r="P321" s="206">
        <f>O321*H321</f>
        <v>0</v>
      </c>
      <c r="Q321" s="206">
        <v>0.0415</v>
      </c>
      <c r="R321" s="206">
        <f>Q321*H321</f>
        <v>0.083</v>
      </c>
      <c r="S321" s="206">
        <v>0</v>
      </c>
      <c r="T321" s="207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08" t="s">
        <v>165</v>
      </c>
      <c r="AT321" s="208" t="s">
        <v>169</v>
      </c>
      <c r="AU321" s="208" t="s">
        <v>180</v>
      </c>
      <c r="AY321" s="19" t="s">
        <v>166</v>
      </c>
      <c r="BE321" s="209">
        <f>IF(N321="základní",J321,0)</f>
        <v>0</v>
      </c>
      <c r="BF321" s="209">
        <f>IF(N321="snížená",J321,0)</f>
        <v>0</v>
      </c>
      <c r="BG321" s="209">
        <f>IF(N321="zákl. přenesená",J321,0)</f>
        <v>0</v>
      </c>
      <c r="BH321" s="209">
        <f>IF(N321="sníž. přenesená",J321,0)</f>
        <v>0</v>
      </c>
      <c r="BI321" s="209">
        <f>IF(N321="nulová",J321,0)</f>
        <v>0</v>
      </c>
      <c r="BJ321" s="19" t="s">
        <v>88</v>
      </c>
      <c r="BK321" s="209">
        <f>ROUND(I321*H321,2)</f>
        <v>0</v>
      </c>
      <c r="BL321" s="19" t="s">
        <v>165</v>
      </c>
      <c r="BM321" s="208" t="s">
        <v>3731</v>
      </c>
    </row>
    <row r="322" spans="1:47" s="2" customFormat="1" ht="12">
      <c r="A322" s="38"/>
      <c r="B322" s="39"/>
      <c r="C322" s="38"/>
      <c r="D322" s="210" t="s">
        <v>174</v>
      </c>
      <c r="E322" s="38"/>
      <c r="F322" s="211" t="s">
        <v>3732</v>
      </c>
      <c r="G322" s="38"/>
      <c r="H322" s="38"/>
      <c r="I322" s="132"/>
      <c r="J322" s="38"/>
      <c r="K322" s="38"/>
      <c r="L322" s="39"/>
      <c r="M322" s="212"/>
      <c r="N322" s="213"/>
      <c r="O322" s="77"/>
      <c r="P322" s="77"/>
      <c r="Q322" s="77"/>
      <c r="R322" s="77"/>
      <c r="S322" s="77"/>
      <c r="T322" s="7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9" t="s">
        <v>174</v>
      </c>
      <c r="AU322" s="19" t="s">
        <v>180</v>
      </c>
    </row>
    <row r="323" spans="1:51" s="13" customFormat="1" ht="12">
      <c r="A323" s="13"/>
      <c r="B323" s="219"/>
      <c r="C323" s="13"/>
      <c r="D323" s="210" t="s">
        <v>283</v>
      </c>
      <c r="E323" s="220" t="s">
        <v>1</v>
      </c>
      <c r="F323" s="221" t="s">
        <v>3467</v>
      </c>
      <c r="G323" s="13"/>
      <c r="H323" s="220" t="s">
        <v>1</v>
      </c>
      <c r="I323" s="222"/>
      <c r="J323" s="13"/>
      <c r="K323" s="13"/>
      <c r="L323" s="219"/>
      <c r="M323" s="223"/>
      <c r="N323" s="224"/>
      <c r="O323" s="224"/>
      <c r="P323" s="224"/>
      <c r="Q323" s="224"/>
      <c r="R323" s="224"/>
      <c r="S323" s="224"/>
      <c r="T323" s="22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20" t="s">
        <v>283</v>
      </c>
      <c r="AU323" s="220" t="s">
        <v>180</v>
      </c>
      <c r="AV323" s="13" t="s">
        <v>88</v>
      </c>
      <c r="AW323" s="13" t="s">
        <v>36</v>
      </c>
      <c r="AX323" s="13" t="s">
        <v>81</v>
      </c>
      <c r="AY323" s="220" t="s">
        <v>166</v>
      </c>
    </row>
    <row r="324" spans="1:51" s="14" customFormat="1" ht="12">
      <c r="A324" s="14"/>
      <c r="B324" s="226"/>
      <c r="C324" s="14"/>
      <c r="D324" s="210" t="s">
        <v>283</v>
      </c>
      <c r="E324" s="227" t="s">
        <v>1</v>
      </c>
      <c r="F324" s="228" t="s">
        <v>88</v>
      </c>
      <c r="G324" s="14"/>
      <c r="H324" s="229">
        <v>1</v>
      </c>
      <c r="I324" s="230"/>
      <c r="J324" s="14"/>
      <c r="K324" s="14"/>
      <c r="L324" s="226"/>
      <c r="M324" s="231"/>
      <c r="N324" s="232"/>
      <c r="O324" s="232"/>
      <c r="P324" s="232"/>
      <c r="Q324" s="232"/>
      <c r="R324" s="232"/>
      <c r="S324" s="232"/>
      <c r="T324" s="233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27" t="s">
        <v>283</v>
      </c>
      <c r="AU324" s="227" t="s">
        <v>180</v>
      </c>
      <c r="AV324" s="14" t="s">
        <v>90</v>
      </c>
      <c r="AW324" s="14" t="s">
        <v>36</v>
      </c>
      <c r="AX324" s="14" t="s">
        <v>81</v>
      </c>
      <c r="AY324" s="227" t="s">
        <v>166</v>
      </c>
    </row>
    <row r="325" spans="1:51" s="13" customFormat="1" ht="12">
      <c r="A325" s="13"/>
      <c r="B325" s="219"/>
      <c r="C325" s="13"/>
      <c r="D325" s="210" t="s">
        <v>283</v>
      </c>
      <c r="E325" s="220" t="s">
        <v>1</v>
      </c>
      <c r="F325" s="221" t="s">
        <v>3452</v>
      </c>
      <c r="G325" s="13"/>
      <c r="H325" s="220" t="s">
        <v>1</v>
      </c>
      <c r="I325" s="222"/>
      <c r="J325" s="13"/>
      <c r="K325" s="13"/>
      <c r="L325" s="219"/>
      <c r="M325" s="223"/>
      <c r="N325" s="224"/>
      <c r="O325" s="224"/>
      <c r="P325" s="224"/>
      <c r="Q325" s="224"/>
      <c r="R325" s="224"/>
      <c r="S325" s="224"/>
      <c r="T325" s="22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20" t="s">
        <v>283</v>
      </c>
      <c r="AU325" s="220" t="s">
        <v>180</v>
      </c>
      <c r="AV325" s="13" t="s">
        <v>88</v>
      </c>
      <c r="AW325" s="13" t="s">
        <v>36</v>
      </c>
      <c r="AX325" s="13" t="s">
        <v>81</v>
      </c>
      <c r="AY325" s="220" t="s">
        <v>166</v>
      </c>
    </row>
    <row r="326" spans="1:51" s="14" customFormat="1" ht="12">
      <c r="A326" s="14"/>
      <c r="B326" s="226"/>
      <c r="C326" s="14"/>
      <c r="D326" s="210" t="s">
        <v>283</v>
      </c>
      <c r="E326" s="227" t="s">
        <v>1</v>
      </c>
      <c r="F326" s="228" t="s">
        <v>88</v>
      </c>
      <c r="G326" s="14"/>
      <c r="H326" s="229">
        <v>1</v>
      </c>
      <c r="I326" s="230"/>
      <c r="J326" s="14"/>
      <c r="K326" s="14"/>
      <c r="L326" s="226"/>
      <c r="M326" s="231"/>
      <c r="N326" s="232"/>
      <c r="O326" s="232"/>
      <c r="P326" s="232"/>
      <c r="Q326" s="232"/>
      <c r="R326" s="232"/>
      <c r="S326" s="232"/>
      <c r="T326" s="23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27" t="s">
        <v>283</v>
      </c>
      <c r="AU326" s="227" t="s">
        <v>180</v>
      </c>
      <c r="AV326" s="14" t="s">
        <v>90</v>
      </c>
      <c r="AW326" s="14" t="s">
        <v>36</v>
      </c>
      <c r="AX326" s="14" t="s">
        <v>81</v>
      </c>
      <c r="AY326" s="227" t="s">
        <v>166</v>
      </c>
    </row>
    <row r="327" spans="1:51" s="15" customFormat="1" ht="12">
      <c r="A327" s="15"/>
      <c r="B327" s="234"/>
      <c r="C327" s="15"/>
      <c r="D327" s="210" t="s">
        <v>283</v>
      </c>
      <c r="E327" s="235" t="s">
        <v>1</v>
      </c>
      <c r="F327" s="236" t="s">
        <v>286</v>
      </c>
      <c r="G327" s="15"/>
      <c r="H327" s="237">
        <v>2</v>
      </c>
      <c r="I327" s="238"/>
      <c r="J327" s="15"/>
      <c r="K327" s="15"/>
      <c r="L327" s="234"/>
      <c r="M327" s="239"/>
      <c r="N327" s="240"/>
      <c r="O327" s="240"/>
      <c r="P327" s="240"/>
      <c r="Q327" s="240"/>
      <c r="R327" s="240"/>
      <c r="S327" s="240"/>
      <c r="T327" s="241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35" t="s">
        <v>283</v>
      </c>
      <c r="AU327" s="235" t="s">
        <v>180</v>
      </c>
      <c r="AV327" s="15" t="s">
        <v>165</v>
      </c>
      <c r="AW327" s="15" t="s">
        <v>36</v>
      </c>
      <c r="AX327" s="15" t="s">
        <v>88</v>
      </c>
      <c r="AY327" s="235" t="s">
        <v>166</v>
      </c>
    </row>
    <row r="328" spans="1:65" s="2" customFormat="1" ht="21.75" customHeight="1">
      <c r="A328" s="38"/>
      <c r="B328" s="196"/>
      <c r="C328" s="197" t="s">
        <v>562</v>
      </c>
      <c r="D328" s="197" t="s">
        <v>169</v>
      </c>
      <c r="E328" s="198" t="s">
        <v>1105</v>
      </c>
      <c r="F328" s="199" t="s">
        <v>1106</v>
      </c>
      <c r="G328" s="200" t="s">
        <v>346</v>
      </c>
      <c r="H328" s="201">
        <v>1</v>
      </c>
      <c r="I328" s="202"/>
      <c r="J328" s="203">
        <f>ROUND(I328*H328,2)</f>
        <v>0</v>
      </c>
      <c r="K328" s="199" t="s">
        <v>280</v>
      </c>
      <c r="L328" s="39"/>
      <c r="M328" s="204" t="s">
        <v>1</v>
      </c>
      <c r="N328" s="205" t="s">
        <v>46</v>
      </c>
      <c r="O328" s="77"/>
      <c r="P328" s="206">
        <f>O328*H328</f>
        <v>0</v>
      </c>
      <c r="Q328" s="206">
        <v>0.1575</v>
      </c>
      <c r="R328" s="206">
        <f>Q328*H328</f>
        <v>0.1575</v>
      </c>
      <c r="S328" s="206">
        <v>0</v>
      </c>
      <c r="T328" s="207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08" t="s">
        <v>165</v>
      </c>
      <c r="AT328" s="208" t="s">
        <v>169</v>
      </c>
      <c r="AU328" s="208" t="s">
        <v>180</v>
      </c>
      <c r="AY328" s="19" t="s">
        <v>166</v>
      </c>
      <c r="BE328" s="209">
        <f>IF(N328="základní",J328,0)</f>
        <v>0</v>
      </c>
      <c r="BF328" s="209">
        <f>IF(N328="snížená",J328,0)</f>
        <v>0</v>
      </c>
      <c r="BG328" s="209">
        <f>IF(N328="zákl. přenesená",J328,0)</f>
        <v>0</v>
      </c>
      <c r="BH328" s="209">
        <f>IF(N328="sníž. přenesená",J328,0)</f>
        <v>0</v>
      </c>
      <c r="BI328" s="209">
        <f>IF(N328="nulová",J328,0)</f>
        <v>0</v>
      </c>
      <c r="BJ328" s="19" t="s">
        <v>88</v>
      </c>
      <c r="BK328" s="209">
        <f>ROUND(I328*H328,2)</f>
        <v>0</v>
      </c>
      <c r="BL328" s="19" t="s">
        <v>165</v>
      </c>
      <c r="BM328" s="208" t="s">
        <v>3733</v>
      </c>
    </row>
    <row r="329" spans="1:47" s="2" customFormat="1" ht="12">
      <c r="A329" s="38"/>
      <c r="B329" s="39"/>
      <c r="C329" s="38"/>
      <c r="D329" s="210" t="s">
        <v>174</v>
      </c>
      <c r="E329" s="38"/>
      <c r="F329" s="211" t="s">
        <v>1108</v>
      </c>
      <c r="G329" s="38"/>
      <c r="H329" s="38"/>
      <c r="I329" s="132"/>
      <c r="J329" s="38"/>
      <c r="K329" s="38"/>
      <c r="L329" s="39"/>
      <c r="M329" s="212"/>
      <c r="N329" s="213"/>
      <c r="O329" s="77"/>
      <c r="P329" s="77"/>
      <c r="Q329" s="77"/>
      <c r="R329" s="77"/>
      <c r="S329" s="77"/>
      <c r="T329" s="7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9" t="s">
        <v>174</v>
      </c>
      <c r="AU329" s="19" t="s">
        <v>180</v>
      </c>
    </row>
    <row r="330" spans="1:51" s="13" customFormat="1" ht="12">
      <c r="A330" s="13"/>
      <c r="B330" s="219"/>
      <c r="C330" s="13"/>
      <c r="D330" s="210" t="s">
        <v>283</v>
      </c>
      <c r="E330" s="220" t="s">
        <v>1</v>
      </c>
      <c r="F330" s="221" t="s">
        <v>3450</v>
      </c>
      <c r="G330" s="13"/>
      <c r="H330" s="220" t="s">
        <v>1</v>
      </c>
      <c r="I330" s="222"/>
      <c r="J330" s="13"/>
      <c r="K330" s="13"/>
      <c r="L330" s="219"/>
      <c r="M330" s="223"/>
      <c r="N330" s="224"/>
      <c r="O330" s="224"/>
      <c r="P330" s="224"/>
      <c r="Q330" s="224"/>
      <c r="R330" s="224"/>
      <c r="S330" s="224"/>
      <c r="T330" s="22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20" t="s">
        <v>283</v>
      </c>
      <c r="AU330" s="220" t="s">
        <v>180</v>
      </c>
      <c r="AV330" s="13" t="s">
        <v>88</v>
      </c>
      <c r="AW330" s="13" t="s">
        <v>36</v>
      </c>
      <c r="AX330" s="13" t="s">
        <v>81</v>
      </c>
      <c r="AY330" s="220" t="s">
        <v>166</v>
      </c>
    </row>
    <row r="331" spans="1:51" s="14" customFormat="1" ht="12">
      <c r="A331" s="14"/>
      <c r="B331" s="226"/>
      <c r="C331" s="14"/>
      <c r="D331" s="210" t="s">
        <v>283</v>
      </c>
      <c r="E331" s="227" t="s">
        <v>1</v>
      </c>
      <c r="F331" s="228" t="s">
        <v>88</v>
      </c>
      <c r="G331" s="14"/>
      <c r="H331" s="229">
        <v>1</v>
      </c>
      <c r="I331" s="230"/>
      <c r="J331" s="14"/>
      <c r="K331" s="14"/>
      <c r="L331" s="226"/>
      <c r="M331" s="231"/>
      <c r="N331" s="232"/>
      <c r="O331" s="232"/>
      <c r="P331" s="232"/>
      <c r="Q331" s="232"/>
      <c r="R331" s="232"/>
      <c r="S331" s="232"/>
      <c r="T331" s="23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27" t="s">
        <v>283</v>
      </c>
      <c r="AU331" s="227" t="s">
        <v>180</v>
      </c>
      <c r="AV331" s="14" t="s">
        <v>90</v>
      </c>
      <c r="AW331" s="14" t="s">
        <v>36</v>
      </c>
      <c r="AX331" s="14" t="s">
        <v>81</v>
      </c>
      <c r="AY331" s="227" t="s">
        <v>166</v>
      </c>
    </row>
    <row r="332" spans="1:51" s="15" customFormat="1" ht="12">
      <c r="A332" s="15"/>
      <c r="B332" s="234"/>
      <c r="C332" s="15"/>
      <c r="D332" s="210" t="s">
        <v>283</v>
      </c>
      <c r="E332" s="235" t="s">
        <v>1</v>
      </c>
      <c r="F332" s="236" t="s">
        <v>286</v>
      </c>
      <c r="G332" s="15"/>
      <c r="H332" s="237">
        <v>1</v>
      </c>
      <c r="I332" s="238"/>
      <c r="J332" s="15"/>
      <c r="K332" s="15"/>
      <c r="L332" s="234"/>
      <c r="M332" s="239"/>
      <c r="N332" s="240"/>
      <c r="O332" s="240"/>
      <c r="P332" s="240"/>
      <c r="Q332" s="240"/>
      <c r="R332" s="240"/>
      <c r="S332" s="240"/>
      <c r="T332" s="241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35" t="s">
        <v>283</v>
      </c>
      <c r="AU332" s="235" t="s">
        <v>180</v>
      </c>
      <c r="AV332" s="15" t="s">
        <v>165</v>
      </c>
      <c r="AW332" s="15" t="s">
        <v>36</v>
      </c>
      <c r="AX332" s="15" t="s">
        <v>88</v>
      </c>
      <c r="AY332" s="235" t="s">
        <v>166</v>
      </c>
    </row>
    <row r="333" spans="1:63" s="12" customFormat="1" ht="20.85" customHeight="1">
      <c r="A333" s="12"/>
      <c r="B333" s="183"/>
      <c r="C333" s="12"/>
      <c r="D333" s="184" t="s">
        <v>80</v>
      </c>
      <c r="E333" s="194" t="s">
        <v>752</v>
      </c>
      <c r="F333" s="194" t="s">
        <v>1119</v>
      </c>
      <c r="G333" s="12"/>
      <c r="H333" s="12"/>
      <c r="I333" s="186"/>
      <c r="J333" s="195">
        <f>BK333</f>
        <v>0</v>
      </c>
      <c r="K333" s="12"/>
      <c r="L333" s="183"/>
      <c r="M333" s="188"/>
      <c r="N333" s="189"/>
      <c r="O333" s="189"/>
      <c r="P333" s="190">
        <f>SUM(P334:P363)</f>
        <v>0</v>
      </c>
      <c r="Q333" s="189"/>
      <c r="R333" s="190">
        <f>SUM(R334:R363)</f>
        <v>1.1537962800000001</v>
      </c>
      <c r="S333" s="189"/>
      <c r="T333" s="191">
        <f>SUM(T334:T363)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184" t="s">
        <v>88</v>
      </c>
      <c r="AT333" s="192" t="s">
        <v>80</v>
      </c>
      <c r="AU333" s="192" t="s">
        <v>90</v>
      </c>
      <c r="AY333" s="184" t="s">
        <v>166</v>
      </c>
      <c r="BK333" s="193">
        <f>SUM(BK334:BK363)</f>
        <v>0</v>
      </c>
    </row>
    <row r="334" spans="1:65" s="2" customFormat="1" ht="21.75" customHeight="1">
      <c r="A334" s="38"/>
      <c r="B334" s="196"/>
      <c r="C334" s="197" t="s">
        <v>569</v>
      </c>
      <c r="D334" s="197" t="s">
        <v>169</v>
      </c>
      <c r="E334" s="198" t="s">
        <v>3734</v>
      </c>
      <c r="F334" s="199" t="s">
        <v>3735</v>
      </c>
      <c r="G334" s="200" t="s">
        <v>301</v>
      </c>
      <c r="H334" s="201">
        <v>7.44</v>
      </c>
      <c r="I334" s="202"/>
      <c r="J334" s="203">
        <f>ROUND(I334*H334,2)</f>
        <v>0</v>
      </c>
      <c r="K334" s="199" t="s">
        <v>280</v>
      </c>
      <c r="L334" s="39"/>
      <c r="M334" s="204" t="s">
        <v>1</v>
      </c>
      <c r="N334" s="205" t="s">
        <v>46</v>
      </c>
      <c r="O334" s="77"/>
      <c r="P334" s="206">
        <f>O334*H334</f>
        <v>0</v>
      </c>
      <c r="Q334" s="206">
        <v>0.0273</v>
      </c>
      <c r="R334" s="206">
        <f>Q334*H334</f>
        <v>0.20311200000000001</v>
      </c>
      <c r="S334" s="206">
        <v>0</v>
      </c>
      <c r="T334" s="207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08" t="s">
        <v>165</v>
      </c>
      <c r="AT334" s="208" t="s">
        <v>169</v>
      </c>
      <c r="AU334" s="208" t="s">
        <v>180</v>
      </c>
      <c r="AY334" s="19" t="s">
        <v>166</v>
      </c>
      <c r="BE334" s="209">
        <f>IF(N334="základní",J334,0)</f>
        <v>0</v>
      </c>
      <c r="BF334" s="209">
        <f>IF(N334="snížená",J334,0)</f>
        <v>0</v>
      </c>
      <c r="BG334" s="209">
        <f>IF(N334="zákl. přenesená",J334,0)</f>
        <v>0</v>
      </c>
      <c r="BH334" s="209">
        <f>IF(N334="sníž. přenesená",J334,0)</f>
        <v>0</v>
      </c>
      <c r="BI334" s="209">
        <f>IF(N334="nulová",J334,0)</f>
        <v>0</v>
      </c>
      <c r="BJ334" s="19" t="s">
        <v>88</v>
      </c>
      <c r="BK334" s="209">
        <f>ROUND(I334*H334,2)</f>
        <v>0</v>
      </c>
      <c r="BL334" s="19" t="s">
        <v>165</v>
      </c>
      <c r="BM334" s="208" t="s">
        <v>3736</v>
      </c>
    </row>
    <row r="335" spans="1:47" s="2" customFormat="1" ht="12">
      <c r="A335" s="38"/>
      <c r="B335" s="39"/>
      <c r="C335" s="38"/>
      <c r="D335" s="210" t="s">
        <v>174</v>
      </c>
      <c r="E335" s="38"/>
      <c r="F335" s="211" t="s">
        <v>3737</v>
      </c>
      <c r="G335" s="38"/>
      <c r="H335" s="38"/>
      <c r="I335" s="132"/>
      <c r="J335" s="38"/>
      <c r="K335" s="38"/>
      <c r="L335" s="39"/>
      <c r="M335" s="212"/>
      <c r="N335" s="213"/>
      <c r="O335" s="77"/>
      <c r="P335" s="77"/>
      <c r="Q335" s="77"/>
      <c r="R335" s="77"/>
      <c r="S335" s="77"/>
      <c r="T335" s="7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9" t="s">
        <v>174</v>
      </c>
      <c r="AU335" s="19" t="s">
        <v>180</v>
      </c>
    </row>
    <row r="336" spans="1:51" s="13" customFormat="1" ht="12">
      <c r="A336" s="13"/>
      <c r="B336" s="219"/>
      <c r="C336" s="13"/>
      <c r="D336" s="210" t="s">
        <v>283</v>
      </c>
      <c r="E336" s="220" t="s">
        <v>1</v>
      </c>
      <c r="F336" s="221" t="s">
        <v>3738</v>
      </c>
      <c r="G336" s="13"/>
      <c r="H336" s="220" t="s">
        <v>1</v>
      </c>
      <c r="I336" s="222"/>
      <c r="J336" s="13"/>
      <c r="K336" s="13"/>
      <c r="L336" s="219"/>
      <c r="M336" s="223"/>
      <c r="N336" s="224"/>
      <c r="O336" s="224"/>
      <c r="P336" s="224"/>
      <c r="Q336" s="224"/>
      <c r="R336" s="224"/>
      <c r="S336" s="224"/>
      <c r="T336" s="22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20" t="s">
        <v>283</v>
      </c>
      <c r="AU336" s="220" t="s">
        <v>180</v>
      </c>
      <c r="AV336" s="13" t="s">
        <v>88</v>
      </c>
      <c r="AW336" s="13" t="s">
        <v>36</v>
      </c>
      <c r="AX336" s="13" t="s">
        <v>81</v>
      </c>
      <c r="AY336" s="220" t="s">
        <v>166</v>
      </c>
    </row>
    <row r="337" spans="1:51" s="14" customFormat="1" ht="12">
      <c r="A337" s="14"/>
      <c r="B337" s="226"/>
      <c r="C337" s="14"/>
      <c r="D337" s="210" t="s">
        <v>283</v>
      </c>
      <c r="E337" s="227" t="s">
        <v>1</v>
      </c>
      <c r="F337" s="228" t="s">
        <v>3739</v>
      </c>
      <c r="G337" s="14"/>
      <c r="H337" s="229">
        <v>7.44</v>
      </c>
      <c r="I337" s="230"/>
      <c r="J337" s="14"/>
      <c r="K337" s="14"/>
      <c r="L337" s="226"/>
      <c r="M337" s="231"/>
      <c r="N337" s="232"/>
      <c r="O337" s="232"/>
      <c r="P337" s="232"/>
      <c r="Q337" s="232"/>
      <c r="R337" s="232"/>
      <c r="S337" s="232"/>
      <c r="T337" s="233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27" t="s">
        <v>283</v>
      </c>
      <c r="AU337" s="227" t="s">
        <v>180</v>
      </c>
      <c r="AV337" s="14" t="s">
        <v>90</v>
      </c>
      <c r="AW337" s="14" t="s">
        <v>36</v>
      </c>
      <c r="AX337" s="14" t="s">
        <v>81</v>
      </c>
      <c r="AY337" s="227" t="s">
        <v>166</v>
      </c>
    </row>
    <row r="338" spans="1:51" s="15" customFormat="1" ht="12">
      <c r="A338" s="15"/>
      <c r="B338" s="234"/>
      <c r="C338" s="15"/>
      <c r="D338" s="210" t="s">
        <v>283</v>
      </c>
      <c r="E338" s="235" t="s">
        <v>1</v>
      </c>
      <c r="F338" s="236" t="s">
        <v>286</v>
      </c>
      <c r="G338" s="15"/>
      <c r="H338" s="237">
        <v>7.44</v>
      </c>
      <c r="I338" s="238"/>
      <c r="J338" s="15"/>
      <c r="K338" s="15"/>
      <c r="L338" s="234"/>
      <c r="M338" s="239"/>
      <c r="N338" s="240"/>
      <c r="O338" s="240"/>
      <c r="P338" s="240"/>
      <c r="Q338" s="240"/>
      <c r="R338" s="240"/>
      <c r="S338" s="240"/>
      <c r="T338" s="241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35" t="s">
        <v>283</v>
      </c>
      <c r="AU338" s="235" t="s">
        <v>180</v>
      </c>
      <c r="AV338" s="15" t="s">
        <v>165</v>
      </c>
      <c r="AW338" s="15" t="s">
        <v>36</v>
      </c>
      <c r="AX338" s="15" t="s">
        <v>88</v>
      </c>
      <c r="AY338" s="235" t="s">
        <v>166</v>
      </c>
    </row>
    <row r="339" spans="1:65" s="2" customFormat="1" ht="21.75" customHeight="1">
      <c r="A339" s="38"/>
      <c r="B339" s="196"/>
      <c r="C339" s="197" t="s">
        <v>576</v>
      </c>
      <c r="D339" s="197" t="s">
        <v>169</v>
      </c>
      <c r="E339" s="198" t="s">
        <v>3740</v>
      </c>
      <c r="F339" s="199" t="s">
        <v>3741</v>
      </c>
      <c r="G339" s="200" t="s">
        <v>301</v>
      </c>
      <c r="H339" s="201">
        <v>29.76</v>
      </c>
      <c r="I339" s="202"/>
      <c r="J339" s="203">
        <f>ROUND(I339*H339,2)</f>
        <v>0</v>
      </c>
      <c r="K339" s="199" t="s">
        <v>280</v>
      </c>
      <c r="L339" s="39"/>
      <c r="M339" s="204" t="s">
        <v>1</v>
      </c>
      <c r="N339" s="205" t="s">
        <v>46</v>
      </c>
      <c r="O339" s="77"/>
      <c r="P339" s="206">
        <f>O339*H339</f>
        <v>0</v>
      </c>
      <c r="Q339" s="206">
        <v>0.0105</v>
      </c>
      <c r="R339" s="206">
        <f>Q339*H339</f>
        <v>0.31248000000000004</v>
      </c>
      <c r="S339" s="206">
        <v>0</v>
      </c>
      <c r="T339" s="207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08" t="s">
        <v>165</v>
      </c>
      <c r="AT339" s="208" t="s">
        <v>169</v>
      </c>
      <c r="AU339" s="208" t="s">
        <v>180</v>
      </c>
      <c r="AY339" s="19" t="s">
        <v>166</v>
      </c>
      <c r="BE339" s="209">
        <f>IF(N339="základní",J339,0)</f>
        <v>0</v>
      </c>
      <c r="BF339" s="209">
        <f>IF(N339="snížená",J339,0)</f>
        <v>0</v>
      </c>
      <c r="BG339" s="209">
        <f>IF(N339="zákl. přenesená",J339,0)</f>
        <v>0</v>
      </c>
      <c r="BH339" s="209">
        <f>IF(N339="sníž. přenesená",J339,0)</f>
        <v>0</v>
      </c>
      <c r="BI339" s="209">
        <f>IF(N339="nulová",J339,0)</f>
        <v>0</v>
      </c>
      <c r="BJ339" s="19" t="s">
        <v>88</v>
      </c>
      <c r="BK339" s="209">
        <f>ROUND(I339*H339,2)</f>
        <v>0</v>
      </c>
      <c r="BL339" s="19" t="s">
        <v>165</v>
      </c>
      <c r="BM339" s="208" t="s">
        <v>3742</v>
      </c>
    </row>
    <row r="340" spans="1:47" s="2" customFormat="1" ht="12">
      <c r="A340" s="38"/>
      <c r="B340" s="39"/>
      <c r="C340" s="38"/>
      <c r="D340" s="210" t="s">
        <v>174</v>
      </c>
      <c r="E340" s="38"/>
      <c r="F340" s="211" t="s">
        <v>3743</v>
      </c>
      <c r="G340" s="38"/>
      <c r="H340" s="38"/>
      <c r="I340" s="132"/>
      <c r="J340" s="38"/>
      <c r="K340" s="38"/>
      <c r="L340" s="39"/>
      <c r="M340" s="212"/>
      <c r="N340" s="213"/>
      <c r="O340" s="77"/>
      <c r="P340" s="77"/>
      <c r="Q340" s="77"/>
      <c r="R340" s="77"/>
      <c r="S340" s="77"/>
      <c r="T340" s="7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9" t="s">
        <v>174</v>
      </c>
      <c r="AU340" s="19" t="s">
        <v>180</v>
      </c>
    </row>
    <row r="341" spans="1:51" s="14" customFormat="1" ht="12">
      <c r="A341" s="14"/>
      <c r="B341" s="226"/>
      <c r="C341" s="14"/>
      <c r="D341" s="210" t="s">
        <v>283</v>
      </c>
      <c r="E341" s="227" t="s">
        <v>1</v>
      </c>
      <c r="F341" s="228" t="s">
        <v>3744</v>
      </c>
      <c r="G341" s="14"/>
      <c r="H341" s="229">
        <v>29.76</v>
      </c>
      <c r="I341" s="230"/>
      <c r="J341" s="14"/>
      <c r="K341" s="14"/>
      <c r="L341" s="226"/>
      <c r="M341" s="231"/>
      <c r="N341" s="232"/>
      <c r="O341" s="232"/>
      <c r="P341" s="232"/>
      <c r="Q341" s="232"/>
      <c r="R341" s="232"/>
      <c r="S341" s="232"/>
      <c r="T341" s="233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27" t="s">
        <v>283</v>
      </c>
      <c r="AU341" s="227" t="s">
        <v>180</v>
      </c>
      <c r="AV341" s="14" t="s">
        <v>90</v>
      </c>
      <c r="AW341" s="14" t="s">
        <v>36</v>
      </c>
      <c r="AX341" s="14" t="s">
        <v>81</v>
      </c>
      <c r="AY341" s="227" t="s">
        <v>166</v>
      </c>
    </row>
    <row r="342" spans="1:51" s="15" customFormat="1" ht="12">
      <c r="A342" s="15"/>
      <c r="B342" s="234"/>
      <c r="C342" s="15"/>
      <c r="D342" s="210" t="s">
        <v>283</v>
      </c>
      <c r="E342" s="235" t="s">
        <v>1</v>
      </c>
      <c r="F342" s="236" t="s">
        <v>286</v>
      </c>
      <c r="G342" s="15"/>
      <c r="H342" s="237">
        <v>29.76</v>
      </c>
      <c r="I342" s="238"/>
      <c r="J342" s="15"/>
      <c r="K342" s="15"/>
      <c r="L342" s="234"/>
      <c r="M342" s="239"/>
      <c r="N342" s="240"/>
      <c r="O342" s="240"/>
      <c r="P342" s="240"/>
      <c r="Q342" s="240"/>
      <c r="R342" s="240"/>
      <c r="S342" s="240"/>
      <c r="T342" s="241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35" t="s">
        <v>283</v>
      </c>
      <c r="AU342" s="235" t="s">
        <v>180</v>
      </c>
      <c r="AV342" s="15" t="s">
        <v>165</v>
      </c>
      <c r="AW342" s="15" t="s">
        <v>36</v>
      </c>
      <c r="AX342" s="15" t="s">
        <v>88</v>
      </c>
      <c r="AY342" s="235" t="s">
        <v>166</v>
      </c>
    </row>
    <row r="343" spans="1:65" s="2" customFormat="1" ht="33" customHeight="1">
      <c r="A343" s="38"/>
      <c r="B343" s="196"/>
      <c r="C343" s="197" t="s">
        <v>582</v>
      </c>
      <c r="D343" s="197" t="s">
        <v>169</v>
      </c>
      <c r="E343" s="198" t="s">
        <v>3745</v>
      </c>
      <c r="F343" s="199" t="s">
        <v>3746</v>
      </c>
      <c r="G343" s="200" t="s">
        <v>301</v>
      </c>
      <c r="H343" s="201">
        <v>14.88</v>
      </c>
      <c r="I343" s="202"/>
      <c r="J343" s="203">
        <f>ROUND(I343*H343,2)</f>
        <v>0</v>
      </c>
      <c r="K343" s="199" t="s">
        <v>280</v>
      </c>
      <c r="L343" s="39"/>
      <c r="M343" s="204" t="s">
        <v>1</v>
      </c>
      <c r="N343" s="205" t="s">
        <v>46</v>
      </c>
      <c r="O343" s="77"/>
      <c r="P343" s="206">
        <f>O343*H343</f>
        <v>0</v>
      </c>
      <c r="Q343" s="206">
        <v>0.00835</v>
      </c>
      <c r="R343" s="206">
        <f>Q343*H343</f>
        <v>0.124248</v>
      </c>
      <c r="S343" s="206">
        <v>0</v>
      </c>
      <c r="T343" s="207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08" t="s">
        <v>165</v>
      </c>
      <c r="AT343" s="208" t="s">
        <v>169</v>
      </c>
      <c r="AU343" s="208" t="s">
        <v>180</v>
      </c>
      <c r="AY343" s="19" t="s">
        <v>166</v>
      </c>
      <c r="BE343" s="209">
        <f>IF(N343="základní",J343,0)</f>
        <v>0</v>
      </c>
      <c r="BF343" s="209">
        <f>IF(N343="snížená",J343,0)</f>
        <v>0</v>
      </c>
      <c r="BG343" s="209">
        <f>IF(N343="zákl. přenesená",J343,0)</f>
        <v>0</v>
      </c>
      <c r="BH343" s="209">
        <f>IF(N343="sníž. přenesená",J343,0)</f>
        <v>0</v>
      </c>
      <c r="BI343" s="209">
        <f>IF(N343="nulová",J343,0)</f>
        <v>0</v>
      </c>
      <c r="BJ343" s="19" t="s">
        <v>88</v>
      </c>
      <c r="BK343" s="209">
        <f>ROUND(I343*H343,2)</f>
        <v>0</v>
      </c>
      <c r="BL343" s="19" t="s">
        <v>165</v>
      </c>
      <c r="BM343" s="208" t="s">
        <v>3747</v>
      </c>
    </row>
    <row r="344" spans="1:47" s="2" customFormat="1" ht="12">
      <c r="A344" s="38"/>
      <c r="B344" s="39"/>
      <c r="C344" s="38"/>
      <c r="D344" s="210" t="s">
        <v>174</v>
      </c>
      <c r="E344" s="38"/>
      <c r="F344" s="211" t="s">
        <v>3746</v>
      </c>
      <c r="G344" s="38"/>
      <c r="H344" s="38"/>
      <c r="I344" s="132"/>
      <c r="J344" s="38"/>
      <c r="K344" s="38"/>
      <c r="L344" s="39"/>
      <c r="M344" s="212"/>
      <c r="N344" s="213"/>
      <c r="O344" s="77"/>
      <c r="P344" s="77"/>
      <c r="Q344" s="77"/>
      <c r="R344" s="77"/>
      <c r="S344" s="77"/>
      <c r="T344" s="7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9" t="s">
        <v>174</v>
      </c>
      <c r="AU344" s="19" t="s">
        <v>180</v>
      </c>
    </row>
    <row r="345" spans="1:51" s="14" customFormat="1" ht="12">
      <c r="A345" s="14"/>
      <c r="B345" s="226"/>
      <c r="C345" s="14"/>
      <c r="D345" s="210" t="s">
        <v>283</v>
      </c>
      <c r="E345" s="227" t="s">
        <v>1</v>
      </c>
      <c r="F345" s="228" t="s">
        <v>3748</v>
      </c>
      <c r="G345" s="14"/>
      <c r="H345" s="229">
        <v>14.88</v>
      </c>
      <c r="I345" s="230"/>
      <c r="J345" s="14"/>
      <c r="K345" s="14"/>
      <c r="L345" s="226"/>
      <c r="M345" s="231"/>
      <c r="N345" s="232"/>
      <c r="O345" s="232"/>
      <c r="P345" s="232"/>
      <c r="Q345" s="232"/>
      <c r="R345" s="232"/>
      <c r="S345" s="232"/>
      <c r="T345" s="233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27" t="s">
        <v>283</v>
      </c>
      <c r="AU345" s="227" t="s">
        <v>180</v>
      </c>
      <c r="AV345" s="14" t="s">
        <v>90</v>
      </c>
      <c r="AW345" s="14" t="s">
        <v>36</v>
      </c>
      <c r="AX345" s="14" t="s">
        <v>81</v>
      </c>
      <c r="AY345" s="227" t="s">
        <v>166</v>
      </c>
    </row>
    <row r="346" spans="1:51" s="15" customFormat="1" ht="12">
      <c r="A346" s="15"/>
      <c r="B346" s="234"/>
      <c r="C346" s="15"/>
      <c r="D346" s="210" t="s">
        <v>283</v>
      </c>
      <c r="E346" s="235" t="s">
        <v>1</v>
      </c>
      <c r="F346" s="236" t="s">
        <v>286</v>
      </c>
      <c r="G346" s="15"/>
      <c r="H346" s="237">
        <v>14.88</v>
      </c>
      <c r="I346" s="238"/>
      <c r="J346" s="15"/>
      <c r="K346" s="15"/>
      <c r="L346" s="234"/>
      <c r="M346" s="239"/>
      <c r="N346" s="240"/>
      <c r="O346" s="240"/>
      <c r="P346" s="240"/>
      <c r="Q346" s="240"/>
      <c r="R346" s="240"/>
      <c r="S346" s="240"/>
      <c r="T346" s="241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35" t="s">
        <v>283</v>
      </c>
      <c r="AU346" s="235" t="s">
        <v>180</v>
      </c>
      <c r="AV346" s="15" t="s">
        <v>165</v>
      </c>
      <c r="AW346" s="15" t="s">
        <v>36</v>
      </c>
      <c r="AX346" s="15" t="s">
        <v>88</v>
      </c>
      <c r="AY346" s="235" t="s">
        <v>166</v>
      </c>
    </row>
    <row r="347" spans="1:65" s="2" customFormat="1" ht="16.5" customHeight="1">
      <c r="A347" s="38"/>
      <c r="B347" s="196"/>
      <c r="C347" s="242" t="s">
        <v>596</v>
      </c>
      <c r="D347" s="242" t="s">
        <v>806</v>
      </c>
      <c r="E347" s="243" t="s">
        <v>3749</v>
      </c>
      <c r="F347" s="244" t="s">
        <v>3750</v>
      </c>
      <c r="G347" s="245" t="s">
        <v>301</v>
      </c>
      <c r="H347" s="246">
        <v>15.178</v>
      </c>
      <c r="I347" s="247"/>
      <c r="J347" s="248">
        <f>ROUND(I347*H347,2)</f>
        <v>0</v>
      </c>
      <c r="K347" s="244" t="s">
        <v>280</v>
      </c>
      <c r="L347" s="249"/>
      <c r="M347" s="250" t="s">
        <v>1</v>
      </c>
      <c r="N347" s="251" t="s">
        <v>46</v>
      </c>
      <c r="O347" s="77"/>
      <c r="P347" s="206">
        <f>O347*H347</f>
        <v>0</v>
      </c>
      <c r="Q347" s="206">
        <v>0.0015</v>
      </c>
      <c r="R347" s="206">
        <f>Q347*H347</f>
        <v>0.022767000000000003</v>
      </c>
      <c r="S347" s="206">
        <v>0</v>
      </c>
      <c r="T347" s="207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08" t="s">
        <v>204</v>
      </c>
      <c r="AT347" s="208" t="s">
        <v>806</v>
      </c>
      <c r="AU347" s="208" t="s">
        <v>180</v>
      </c>
      <c r="AY347" s="19" t="s">
        <v>166</v>
      </c>
      <c r="BE347" s="209">
        <f>IF(N347="základní",J347,0)</f>
        <v>0</v>
      </c>
      <c r="BF347" s="209">
        <f>IF(N347="snížená",J347,0)</f>
        <v>0</v>
      </c>
      <c r="BG347" s="209">
        <f>IF(N347="zákl. přenesená",J347,0)</f>
        <v>0</v>
      </c>
      <c r="BH347" s="209">
        <f>IF(N347="sníž. přenesená",J347,0)</f>
        <v>0</v>
      </c>
      <c r="BI347" s="209">
        <f>IF(N347="nulová",J347,0)</f>
        <v>0</v>
      </c>
      <c r="BJ347" s="19" t="s">
        <v>88</v>
      </c>
      <c r="BK347" s="209">
        <f>ROUND(I347*H347,2)</f>
        <v>0</v>
      </c>
      <c r="BL347" s="19" t="s">
        <v>165</v>
      </c>
      <c r="BM347" s="208" t="s">
        <v>3751</v>
      </c>
    </row>
    <row r="348" spans="1:47" s="2" customFormat="1" ht="12">
      <c r="A348" s="38"/>
      <c r="B348" s="39"/>
      <c r="C348" s="38"/>
      <c r="D348" s="210" t="s">
        <v>174</v>
      </c>
      <c r="E348" s="38"/>
      <c r="F348" s="211" t="s">
        <v>3750</v>
      </c>
      <c r="G348" s="38"/>
      <c r="H348" s="38"/>
      <c r="I348" s="132"/>
      <c r="J348" s="38"/>
      <c r="K348" s="38"/>
      <c r="L348" s="39"/>
      <c r="M348" s="212"/>
      <c r="N348" s="213"/>
      <c r="O348" s="77"/>
      <c r="P348" s="77"/>
      <c r="Q348" s="77"/>
      <c r="R348" s="77"/>
      <c r="S348" s="77"/>
      <c r="T348" s="7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9" t="s">
        <v>174</v>
      </c>
      <c r="AU348" s="19" t="s">
        <v>180</v>
      </c>
    </row>
    <row r="349" spans="1:51" s="14" customFormat="1" ht="12">
      <c r="A349" s="14"/>
      <c r="B349" s="226"/>
      <c r="C349" s="14"/>
      <c r="D349" s="210" t="s">
        <v>283</v>
      </c>
      <c r="E349" s="227" t="s">
        <v>1</v>
      </c>
      <c r="F349" s="228" t="s">
        <v>3752</v>
      </c>
      <c r="G349" s="14"/>
      <c r="H349" s="229">
        <v>15.178</v>
      </c>
      <c r="I349" s="230"/>
      <c r="J349" s="14"/>
      <c r="K349" s="14"/>
      <c r="L349" s="226"/>
      <c r="M349" s="231"/>
      <c r="N349" s="232"/>
      <c r="O349" s="232"/>
      <c r="P349" s="232"/>
      <c r="Q349" s="232"/>
      <c r="R349" s="232"/>
      <c r="S349" s="232"/>
      <c r="T349" s="233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27" t="s">
        <v>283</v>
      </c>
      <c r="AU349" s="227" t="s">
        <v>180</v>
      </c>
      <c r="AV349" s="14" t="s">
        <v>90</v>
      </c>
      <c r="AW349" s="14" t="s">
        <v>36</v>
      </c>
      <c r="AX349" s="14" t="s">
        <v>81</v>
      </c>
      <c r="AY349" s="227" t="s">
        <v>166</v>
      </c>
    </row>
    <row r="350" spans="1:51" s="15" customFormat="1" ht="12">
      <c r="A350" s="15"/>
      <c r="B350" s="234"/>
      <c r="C350" s="15"/>
      <c r="D350" s="210" t="s">
        <v>283</v>
      </c>
      <c r="E350" s="235" t="s">
        <v>1</v>
      </c>
      <c r="F350" s="236" t="s">
        <v>286</v>
      </c>
      <c r="G350" s="15"/>
      <c r="H350" s="237">
        <v>15.178</v>
      </c>
      <c r="I350" s="238"/>
      <c r="J350" s="15"/>
      <c r="K350" s="15"/>
      <c r="L350" s="234"/>
      <c r="M350" s="239"/>
      <c r="N350" s="240"/>
      <c r="O350" s="240"/>
      <c r="P350" s="240"/>
      <c r="Q350" s="240"/>
      <c r="R350" s="240"/>
      <c r="S350" s="240"/>
      <c r="T350" s="241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35" t="s">
        <v>283</v>
      </c>
      <c r="AU350" s="235" t="s">
        <v>180</v>
      </c>
      <c r="AV350" s="15" t="s">
        <v>165</v>
      </c>
      <c r="AW350" s="15" t="s">
        <v>36</v>
      </c>
      <c r="AX350" s="15" t="s">
        <v>88</v>
      </c>
      <c r="AY350" s="235" t="s">
        <v>166</v>
      </c>
    </row>
    <row r="351" spans="1:65" s="2" customFormat="1" ht="21.75" customHeight="1">
      <c r="A351" s="38"/>
      <c r="B351" s="196"/>
      <c r="C351" s="197" t="s">
        <v>619</v>
      </c>
      <c r="D351" s="197" t="s">
        <v>169</v>
      </c>
      <c r="E351" s="198" t="s">
        <v>3753</v>
      </c>
      <c r="F351" s="199" t="s">
        <v>1106</v>
      </c>
      <c r="G351" s="200" t="s">
        <v>346</v>
      </c>
      <c r="H351" s="201">
        <v>3</v>
      </c>
      <c r="I351" s="202"/>
      <c r="J351" s="203">
        <f>ROUND(I351*H351,2)</f>
        <v>0</v>
      </c>
      <c r="K351" s="199" t="s">
        <v>1</v>
      </c>
      <c r="L351" s="39"/>
      <c r="M351" s="204" t="s">
        <v>1</v>
      </c>
      <c r="N351" s="205" t="s">
        <v>46</v>
      </c>
      <c r="O351" s="77"/>
      <c r="P351" s="206">
        <f>O351*H351</f>
        <v>0</v>
      </c>
      <c r="Q351" s="206">
        <v>0.1575</v>
      </c>
      <c r="R351" s="206">
        <f>Q351*H351</f>
        <v>0.47250000000000003</v>
      </c>
      <c r="S351" s="206">
        <v>0</v>
      </c>
      <c r="T351" s="207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08" t="s">
        <v>165</v>
      </c>
      <c r="AT351" s="208" t="s">
        <v>169</v>
      </c>
      <c r="AU351" s="208" t="s">
        <v>180</v>
      </c>
      <c r="AY351" s="19" t="s">
        <v>166</v>
      </c>
      <c r="BE351" s="209">
        <f>IF(N351="základní",J351,0)</f>
        <v>0</v>
      </c>
      <c r="BF351" s="209">
        <f>IF(N351="snížená",J351,0)</f>
        <v>0</v>
      </c>
      <c r="BG351" s="209">
        <f>IF(N351="zákl. přenesená",J351,0)</f>
        <v>0</v>
      </c>
      <c r="BH351" s="209">
        <f>IF(N351="sníž. přenesená",J351,0)</f>
        <v>0</v>
      </c>
      <c r="BI351" s="209">
        <f>IF(N351="nulová",J351,0)</f>
        <v>0</v>
      </c>
      <c r="BJ351" s="19" t="s">
        <v>88</v>
      </c>
      <c r="BK351" s="209">
        <f>ROUND(I351*H351,2)</f>
        <v>0</v>
      </c>
      <c r="BL351" s="19" t="s">
        <v>165</v>
      </c>
      <c r="BM351" s="208" t="s">
        <v>3754</v>
      </c>
    </row>
    <row r="352" spans="1:47" s="2" customFormat="1" ht="12">
      <c r="A352" s="38"/>
      <c r="B352" s="39"/>
      <c r="C352" s="38"/>
      <c r="D352" s="210" t="s">
        <v>174</v>
      </c>
      <c r="E352" s="38"/>
      <c r="F352" s="211" t="s">
        <v>1108</v>
      </c>
      <c r="G352" s="38"/>
      <c r="H352" s="38"/>
      <c r="I352" s="132"/>
      <c r="J352" s="38"/>
      <c r="K352" s="38"/>
      <c r="L352" s="39"/>
      <c r="M352" s="212"/>
      <c r="N352" s="213"/>
      <c r="O352" s="77"/>
      <c r="P352" s="77"/>
      <c r="Q352" s="77"/>
      <c r="R352" s="77"/>
      <c r="S352" s="77"/>
      <c r="T352" s="7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9" t="s">
        <v>174</v>
      </c>
      <c r="AU352" s="19" t="s">
        <v>180</v>
      </c>
    </row>
    <row r="353" spans="1:51" s="13" customFormat="1" ht="12">
      <c r="A353" s="13"/>
      <c r="B353" s="219"/>
      <c r="C353" s="13"/>
      <c r="D353" s="210" t="s">
        <v>283</v>
      </c>
      <c r="E353" s="220" t="s">
        <v>1</v>
      </c>
      <c r="F353" s="221" t="s">
        <v>3450</v>
      </c>
      <c r="G353" s="13"/>
      <c r="H353" s="220" t="s">
        <v>1</v>
      </c>
      <c r="I353" s="222"/>
      <c r="J353" s="13"/>
      <c r="K353" s="13"/>
      <c r="L353" s="219"/>
      <c r="M353" s="223"/>
      <c r="N353" s="224"/>
      <c r="O353" s="224"/>
      <c r="P353" s="224"/>
      <c r="Q353" s="224"/>
      <c r="R353" s="224"/>
      <c r="S353" s="224"/>
      <c r="T353" s="225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20" t="s">
        <v>283</v>
      </c>
      <c r="AU353" s="220" t="s">
        <v>180</v>
      </c>
      <c r="AV353" s="13" t="s">
        <v>88</v>
      </c>
      <c r="AW353" s="13" t="s">
        <v>36</v>
      </c>
      <c r="AX353" s="13" t="s">
        <v>81</v>
      </c>
      <c r="AY353" s="220" t="s">
        <v>166</v>
      </c>
    </row>
    <row r="354" spans="1:51" s="14" customFormat="1" ht="12">
      <c r="A354" s="14"/>
      <c r="B354" s="226"/>
      <c r="C354" s="14"/>
      <c r="D354" s="210" t="s">
        <v>283</v>
      </c>
      <c r="E354" s="227" t="s">
        <v>1</v>
      </c>
      <c r="F354" s="228" t="s">
        <v>88</v>
      </c>
      <c r="G354" s="14"/>
      <c r="H354" s="229">
        <v>1</v>
      </c>
      <c r="I354" s="230"/>
      <c r="J354" s="14"/>
      <c r="K354" s="14"/>
      <c r="L354" s="226"/>
      <c r="M354" s="231"/>
      <c r="N354" s="232"/>
      <c r="O354" s="232"/>
      <c r="P354" s="232"/>
      <c r="Q354" s="232"/>
      <c r="R354" s="232"/>
      <c r="S354" s="232"/>
      <c r="T354" s="233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27" t="s">
        <v>283</v>
      </c>
      <c r="AU354" s="227" t="s">
        <v>180</v>
      </c>
      <c r="AV354" s="14" t="s">
        <v>90</v>
      </c>
      <c r="AW354" s="14" t="s">
        <v>36</v>
      </c>
      <c r="AX354" s="14" t="s">
        <v>81</v>
      </c>
      <c r="AY354" s="227" t="s">
        <v>166</v>
      </c>
    </row>
    <row r="355" spans="1:51" s="13" customFormat="1" ht="12">
      <c r="A355" s="13"/>
      <c r="B355" s="219"/>
      <c r="C355" s="13"/>
      <c r="D355" s="210" t="s">
        <v>283</v>
      </c>
      <c r="E355" s="220" t="s">
        <v>1</v>
      </c>
      <c r="F355" s="221" t="s">
        <v>3467</v>
      </c>
      <c r="G355" s="13"/>
      <c r="H355" s="220" t="s">
        <v>1</v>
      </c>
      <c r="I355" s="222"/>
      <c r="J355" s="13"/>
      <c r="K355" s="13"/>
      <c r="L355" s="219"/>
      <c r="M355" s="223"/>
      <c r="N355" s="224"/>
      <c r="O355" s="224"/>
      <c r="P355" s="224"/>
      <c r="Q355" s="224"/>
      <c r="R355" s="224"/>
      <c r="S355" s="224"/>
      <c r="T355" s="225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20" t="s">
        <v>283</v>
      </c>
      <c r="AU355" s="220" t="s">
        <v>180</v>
      </c>
      <c r="AV355" s="13" t="s">
        <v>88</v>
      </c>
      <c r="AW355" s="13" t="s">
        <v>36</v>
      </c>
      <c r="AX355" s="13" t="s">
        <v>81</v>
      </c>
      <c r="AY355" s="220" t="s">
        <v>166</v>
      </c>
    </row>
    <row r="356" spans="1:51" s="14" customFormat="1" ht="12">
      <c r="A356" s="14"/>
      <c r="B356" s="226"/>
      <c r="C356" s="14"/>
      <c r="D356" s="210" t="s">
        <v>283</v>
      </c>
      <c r="E356" s="227" t="s">
        <v>1</v>
      </c>
      <c r="F356" s="228" t="s">
        <v>88</v>
      </c>
      <c r="G356" s="14"/>
      <c r="H356" s="229">
        <v>1</v>
      </c>
      <c r="I356" s="230"/>
      <c r="J356" s="14"/>
      <c r="K356" s="14"/>
      <c r="L356" s="226"/>
      <c r="M356" s="231"/>
      <c r="N356" s="232"/>
      <c r="O356" s="232"/>
      <c r="P356" s="232"/>
      <c r="Q356" s="232"/>
      <c r="R356" s="232"/>
      <c r="S356" s="232"/>
      <c r="T356" s="233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27" t="s">
        <v>283</v>
      </c>
      <c r="AU356" s="227" t="s">
        <v>180</v>
      </c>
      <c r="AV356" s="14" t="s">
        <v>90</v>
      </c>
      <c r="AW356" s="14" t="s">
        <v>36</v>
      </c>
      <c r="AX356" s="14" t="s">
        <v>81</v>
      </c>
      <c r="AY356" s="227" t="s">
        <v>166</v>
      </c>
    </row>
    <row r="357" spans="1:51" s="13" customFormat="1" ht="12">
      <c r="A357" s="13"/>
      <c r="B357" s="219"/>
      <c r="C357" s="13"/>
      <c r="D357" s="210" t="s">
        <v>283</v>
      </c>
      <c r="E357" s="220" t="s">
        <v>1</v>
      </c>
      <c r="F357" s="221" t="s">
        <v>3452</v>
      </c>
      <c r="G357" s="13"/>
      <c r="H357" s="220" t="s">
        <v>1</v>
      </c>
      <c r="I357" s="222"/>
      <c r="J357" s="13"/>
      <c r="K357" s="13"/>
      <c r="L357" s="219"/>
      <c r="M357" s="223"/>
      <c r="N357" s="224"/>
      <c r="O357" s="224"/>
      <c r="P357" s="224"/>
      <c r="Q357" s="224"/>
      <c r="R357" s="224"/>
      <c r="S357" s="224"/>
      <c r="T357" s="225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20" t="s">
        <v>283</v>
      </c>
      <c r="AU357" s="220" t="s">
        <v>180</v>
      </c>
      <c r="AV357" s="13" t="s">
        <v>88</v>
      </c>
      <c r="AW357" s="13" t="s">
        <v>36</v>
      </c>
      <c r="AX357" s="13" t="s">
        <v>81</v>
      </c>
      <c r="AY357" s="220" t="s">
        <v>166</v>
      </c>
    </row>
    <row r="358" spans="1:51" s="14" customFormat="1" ht="12">
      <c r="A358" s="14"/>
      <c r="B358" s="226"/>
      <c r="C358" s="14"/>
      <c r="D358" s="210" t="s">
        <v>283</v>
      </c>
      <c r="E358" s="227" t="s">
        <v>1</v>
      </c>
      <c r="F358" s="228" t="s">
        <v>88</v>
      </c>
      <c r="G358" s="14"/>
      <c r="H358" s="229">
        <v>1</v>
      </c>
      <c r="I358" s="230"/>
      <c r="J358" s="14"/>
      <c r="K358" s="14"/>
      <c r="L358" s="226"/>
      <c r="M358" s="231"/>
      <c r="N358" s="232"/>
      <c r="O358" s="232"/>
      <c r="P358" s="232"/>
      <c r="Q358" s="232"/>
      <c r="R358" s="232"/>
      <c r="S358" s="232"/>
      <c r="T358" s="233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27" t="s">
        <v>283</v>
      </c>
      <c r="AU358" s="227" t="s">
        <v>180</v>
      </c>
      <c r="AV358" s="14" t="s">
        <v>90</v>
      </c>
      <c r="AW358" s="14" t="s">
        <v>36</v>
      </c>
      <c r="AX358" s="14" t="s">
        <v>81</v>
      </c>
      <c r="AY358" s="227" t="s">
        <v>166</v>
      </c>
    </row>
    <row r="359" spans="1:51" s="15" customFormat="1" ht="12">
      <c r="A359" s="15"/>
      <c r="B359" s="234"/>
      <c r="C359" s="15"/>
      <c r="D359" s="210" t="s">
        <v>283</v>
      </c>
      <c r="E359" s="235" t="s">
        <v>1</v>
      </c>
      <c r="F359" s="236" t="s">
        <v>286</v>
      </c>
      <c r="G359" s="15"/>
      <c r="H359" s="237">
        <v>3</v>
      </c>
      <c r="I359" s="238"/>
      <c r="J359" s="15"/>
      <c r="K359" s="15"/>
      <c r="L359" s="234"/>
      <c r="M359" s="239"/>
      <c r="N359" s="240"/>
      <c r="O359" s="240"/>
      <c r="P359" s="240"/>
      <c r="Q359" s="240"/>
      <c r="R359" s="240"/>
      <c r="S359" s="240"/>
      <c r="T359" s="241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35" t="s">
        <v>283</v>
      </c>
      <c r="AU359" s="235" t="s">
        <v>180</v>
      </c>
      <c r="AV359" s="15" t="s">
        <v>165</v>
      </c>
      <c r="AW359" s="15" t="s">
        <v>36</v>
      </c>
      <c r="AX359" s="15" t="s">
        <v>88</v>
      </c>
      <c r="AY359" s="235" t="s">
        <v>166</v>
      </c>
    </row>
    <row r="360" spans="1:65" s="2" customFormat="1" ht="21.75" customHeight="1">
      <c r="A360" s="38"/>
      <c r="B360" s="196"/>
      <c r="C360" s="197" t="s">
        <v>626</v>
      </c>
      <c r="D360" s="197" t="s">
        <v>169</v>
      </c>
      <c r="E360" s="198" t="s">
        <v>3755</v>
      </c>
      <c r="F360" s="199" t="s">
        <v>3756</v>
      </c>
      <c r="G360" s="200" t="s">
        <v>301</v>
      </c>
      <c r="H360" s="201">
        <v>2.976</v>
      </c>
      <c r="I360" s="202"/>
      <c r="J360" s="203">
        <f>ROUND(I360*H360,2)</f>
        <v>0</v>
      </c>
      <c r="K360" s="199" t="s">
        <v>280</v>
      </c>
      <c r="L360" s="39"/>
      <c r="M360" s="204" t="s">
        <v>1</v>
      </c>
      <c r="N360" s="205" t="s">
        <v>46</v>
      </c>
      <c r="O360" s="77"/>
      <c r="P360" s="206">
        <f>O360*H360</f>
        <v>0</v>
      </c>
      <c r="Q360" s="206">
        <v>0.00628</v>
      </c>
      <c r="R360" s="206">
        <f>Q360*H360</f>
        <v>0.01868928</v>
      </c>
      <c r="S360" s="206">
        <v>0</v>
      </c>
      <c r="T360" s="207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08" t="s">
        <v>165</v>
      </c>
      <c r="AT360" s="208" t="s">
        <v>169</v>
      </c>
      <c r="AU360" s="208" t="s">
        <v>180</v>
      </c>
      <c r="AY360" s="19" t="s">
        <v>166</v>
      </c>
      <c r="BE360" s="209">
        <f>IF(N360="základní",J360,0)</f>
        <v>0</v>
      </c>
      <c r="BF360" s="209">
        <f>IF(N360="snížená",J360,0)</f>
        <v>0</v>
      </c>
      <c r="BG360" s="209">
        <f>IF(N360="zákl. přenesená",J360,0)</f>
        <v>0</v>
      </c>
      <c r="BH360" s="209">
        <f>IF(N360="sníž. přenesená",J360,0)</f>
        <v>0</v>
      </c>
      <c r="BI360" s="209">
        <f>IF(N360="nulová",J360,0)</f>
        <v>0</v>
      </c>
      <c r="BJ360" s="19" t="s">
        <v>88</v>
      </c>
      <c r="BK360" s="209">
        <f>ROUND(I360*H360,2)</f>
        <v>0</v>
      </c>
      <c r="BL360" s="19" t="s">
        <v>165</v>
      </c>
      <c r="BM360" s="208" t="s">
        <v>3757</v>
      </c>
    </row>
    <row r="361" spans="1:47" s="2" customFormat="1" ht="12">
      <c r="A361" s="38"/>
      <c r="B361" s="39"/>
      <c r="C361" s="38"/>
      <c r="D361" s="210" t="s">
        <v>174</v>
      </c>
      <c r="E361" s="38"/>
      <c r="F361" s="211" t="s">
        <v>3758</v>
      </c>
      <c r="G361" s="38"/>
      <c r="H361" s="38"/>
      <c r="I361" s="132"/>
      <c r="J361" s="38"/>
      <c r="K361" s="38"/>
      <c r="L361" s="39"/>
      <c r="M361" s="212"/>
      <c r="N361" s="213"/>
      <c r="O361" s="77"/>
      <c r="P361" s="77"/>
      <c r="Q361" s="77"/>
      <c r="R361" s="77"/>
      <c r="S361" s="77"/>
      <c r="T361" s="7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9" t="s">
        <v>174</v>
      </c>
      <c r="AU361" s="19" t="s">
        <v>180</v>
      </c>
    </row>
    <row r="362" spans="1:51" s="14" customFormat="1" ht="12">
      <c r="A362" s="14"/>
      <c r="B362" s="226"/>
      <c r="C362" s="14"/>
      <c r="D362" s="210" t="s">
        <v>283</v>
      </c>
      <c r="E362" s="227" t="s">
        <v>1</v>
      </c>
      <c r="F362" s="228" t="s">
        <v>3759</v>
      </c>
      <c r="G362" s="14"/>
      <c r="H362" s="229">
        <v>2.976</v>
      </c>
      <c r="I362" s="230"/>
      <c r="J362" s="14"/>
      <c r="K362" s="14"/>
      <c r="L362" s="226"/>
      <c r="M362" s="231"/>
      <c r="N362" s="232"/>
      <c r="O362" s="232"/>
      <c r="P362" s="232"/>
      <c r="Q362" s="232"/>
      <c r="R362" s="232"/>
      <c r="S362" s="232"/>
      <c r="T362" s="233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27" t="s">
        <v>283</v>
      </c>
      <c r="AU362" s="227" t="s">
        <v>180</v>
      </c>
      <c r="AV362" s="14" t="s">
        <v>90</v>
      </c>
      <c r="AW362" s="14" t="s">
        <v>36</v>
      </c>
      <c r="AX362" s="14" t="s">
        <v>81</v>
      </c>
      <c r="AY362" s="227" t="s">
        <v>166</v>
      </c>
    </row>
    <row r="363" spans="1:51" s="15" customFormat="1" ht="12">
      <c r="A363" s="15"/>
      <c r="B363" s="234"/>
      <c r="C363" s="15"/>
      <c r="D363" s="210" t="s">
        <v>283</v>
      </c>
      <c r="E363" s="235" t="s">
        <v>1</v>
      </c>
      <c r="F363" s="236" t="s">
        <v>286</v>
      </c>
      <c r="G363" s="15"/>
      <c r="H363" s="237">
        <v>2.976</v>
      </c>
      <c r="I363" s="238"/>
      <c r="J363" s="15"/>
      <c r="K363" s="15"/>
      <c r="L363" s="234"/>
      <c r="M363" s="239"/>
      <c r="N363" s="240"/>
      <c r="O363" s="240"/>
      <c r="P363" s="240"/>
      <c r="Q363" s="240"/>
      <c r="R363" s="240"/>
      <c r="S363" s="240"/>
      <c r="T363" s="241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35" t="s">
        <v>283</v>
      </c>
      <c r="AU363" s="235" t="s">
        <v>180</v>
      </c>
      <c r="AV363" s="15" t="s">
        <v>165</v>
      </c>
      <c r="AW363" s="15" t="s">
        <v>36</v>
      </c>
      <c r="AX363" s="15" t="s">
        <v>88</v>
      </c>
      <c r="AY363" s="235" t="s">
        <v>166</v>
      </c>
    </row>
    <row r="364" spans="1:63" s="12" customFormat="1" ht="20.85" customHeight="1">
      <c r="A364" s="12"/>
      <c r="B364" s="183"/>
      <c r="C364" s="12"/>
      <c r="D364" s="184" t="s">
        <v>80</v>
      </c>
      <c r="E364" s="194" t="s">
        <v>757</v>
      </c>
      <c r="F364" s="194" t="s">
        <v>1125</v>
      </c>
      <c r="G364" s="12"/>
      <c r="H364" s="12"/>
      <c r="I364" s="186"/>
      <c r="J364" s="195">
        <f>BK364</f>
        <v>0</v>
      </c>
      <c r="K364" s="12"/>
      <c r="L364" s="183"/>
      <c r="M364" s="188"/>
      <c r="N364" s="189"/>
      <c r="O364" s="189"/>
      <c r="P364" s="190">
        <f>SUM(P365:P380)</f>
        <v>0</v>
      </c>
      <c r="Q364" s="189"/>
      <c r="R364" s="190">
        <f>SUM(R365:R380)</f>
        <v>0.4305</v>
      </c>
      <c r="S364" s="189"/>
      <c r="T364" s="191">
        <f>SUM(T365:T380)</f>
        <v>0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184" t="s">
        <v>88</v>
      </c>
      <c r="AT364" s="192" t="s">
        <v>80</v>
      </c>
      <c r="AU364" s="192" t="s">
        <v>90</v>
      </c>
      <c r="AY364" s="184" t="s">
        <v>166</v>
      </c>
      <c r="BK364" s="193">
        <f>SUM(BK365:BK380)</f>
        <v>0</v>
      </c>
    </row>
    <row r="365" spans="1:65" s="2" customFormat="1" ht="21.75" customHeight="1">
      <c r="A365" s="38"/>
      <c r="B365" s="196"/>
      <c r="C365" s="197" t="s">
        <v>637</v>
      </c>
      <c r="D365" s="197" t="s">
        <v>169</v>
      </c>
      <c r="E365" s="198" t="s">
        <v>3760</v>
      </c>
      <c r="F365" s="199" t="s">
        <v>3761</v>
      </c>
      <c r="G365" s="200" t="s">
        <v>301</v>
      </c>
      <c r="H365" s="201">
        <v>0.65</v>
      </c>
      <c r="I365" s="202"/>
      <c r="J365" s="203">
        <f>ROUND(I365*H365,2)</f>
        <v>0</v>
      </c>
      <c r="K365" s="199" t="s">
        <v>280</v>
      </c>
      <c r="L365" s="39"/>
      <c r="M365" s="204" t="s">
        <v>1</v>
      </c>
      <c r="N365" s="205" t="s">
        <v>46</v>
      </c>
      <c r="O365" s="77"/>
      <c r="P365" s="206">
        <f>O365*H365</f>
        <v>0</v>
      </c>
      <c r="Q365" s="206">
        <v>0.105</v>
      </c>
      <c r="R365" s="206">
        <f>Q365*H365</f>
        <v>0.06825</v>
      </c>
      <c r="S365" s="206">
        <v>0</v>
      </c>
      <c r="T365" s="207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08" t="s">
        <v>165</v>
      </c>
      <c r="AT365" s="208" t="s">
        <v>169</v>
      </c>
      <c r="AU365" s="208" t="s">
        <v>180</v>
      </c>
      <c r="AY365" s="19" t="s">
        <v>166</v>
      </c>
      <c r="BE365" s="209">
        <f>IF(N365="základní",J365,0)</f>
        <v>0</v>
      </c>
      <c r="BF365" s="209">
        <f>IF(N365="snížená",J365,0)</f>
        <v>0</v>
      </c>
      <c r="BG365" s="209">
        <f>IF(N365="zákl. přenesená",J365,0)</f>
        <v>0</v>
      </c>
      <c r="BH365" s="209">
        <f>IF(N365="sníž. přenesená",J365,0)</f>
        <v>0</v>
      </c>
      <c r="BI365" s="209">
        <f>IF(N365="nulová",J365,0)</f>
        <v>0</v>
      </c>
      <c r="BJ365" s="19" t="s">
        <v>88</v>
      </c>
      <c r="BK365" s="209">
        <f>ROUND(I365*H365,2)</f>
        <v>0</v>
      </c>
      <c r="BL365" s="19" t="s">
        <v>165</v>
      </c>
      <c r="BM365" s="208" t="s">
        <v>3762</v>
      </c>
    </row>
    <row r="366" spans="1:47" s="2" customFormat="1" ht="12">
      <c r="A366" s="38"/>
      <c r="B366" s="39"/>
      <c r="C366" s="38"/>
      <c r="D366" s="210" t="s">
        <v>174</v>
      </c>
      <c r="E366" s="38"/>
      <c r="F366" s="211" t="s">
        <v>3763</v>
      </c>
      <c r="G366" s="38"/>
      <c r="H366" s="38"/>
      <c r="I366" s="132"/>
      <c r="J366" s="38"/>
      <c r="K366" s="38"/>
      <c r="L366" s="39"/>
      <c r="M366" s="212"/>
      <c r="N366" s="213"/>
      <c r="O366" s="77"/>
      <c r="P366" s="77"/>
      <c r="Q366" s="77"/>
      <c r="R366" s="77"/>
      <c r="S366" s="77"/>
      <c r="T366" s="7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9" t="s">
        <v>174</v>
      </c>
      <c r="AU366" s="19" t="s">
        <v>180</v>
      </c>
    </row>
    <row r="367" spans="1:51" s="13" customFormat="1" ht="12">
      <c r="A367" s="13"/>
      <c r="B367" s="219"/>
      <c r="C367" s="13"/>
      <c r="D367" s="210" t="s">
        <v>283</v>
      </c>
      <c r="E367" s="220" t="s">
        <v>1</v>
      </c>
      <c r="F367" s="221" t="s">
        <v>3495</v>
      </c>
      <c r="G367" s="13"/>
      <c r="H367" s="220" t="s">
        <v>1</v>
      </c>
      <c r="I367" s="222"/>
      <c r="J367" s="13"/>
      <c r="K367" s="13"/>
      <c r="L367" s="219"/>
      <c r="M367" s="223"/>
      <c r="N367" s="224"/>
      <c r="O367" s="224"/>
      <c r="P367" s="224"/>
      <c r="Q367" s="224"/>
      <c r="R367" s="224"/>
      <c r="S367" s="224"/>
      <c r="T367" s="225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20" t="s">
        <v>283</v>
      </c>
      <c r="AU367" s="220" t="s">
        <v>180</v>
      </c>
      <c r="AV367" s="13" t="s">
        <v>88</v>
      </c>
      <c r="AW367" s="13" t="s">
        <v>36</v>
      </c>
      <c r="AX367" s="13" t="s">
        <v>81</v>
      </c>
      <c r="AY367" s="220" t="s">
        <v>166</v>
      </c>
    </row>
    <row r="368" spans="1:51" s="14" customFormat="1" ht="12">
      <c r="A368" s="14"/>
      <c r="B368" s="226"/>
      <c r="C368" s="14"/>
      <c r="D368" s="210" t="s">
        <v>283</v>
      </c>
      <c r="E368" s="227" t="s">
        <v>1</v>
      </c>
      <c r="F368" s="228" t="s">
        <v>3764</v>
      </c>
      <c r="G368" s="14"/>
      <c r="H368" s="229">
        <v>0.15</v>
      </c>
      <c r="I368" s="230"/>
      <c r="J368" s="14"/>
      <c r="K368" s="14"/>
      <c r="L368" s="226"/>
      <c r="M368" s="231"/>
      <c r="N368" s="232"/>
      <c r="O368" s="232"/>
      <c r="P368" s="232"/>
      <c r="Q368" s="232"/>
      <c r="R368" s="232"/>
      <c r="S368" s="232"/>
      <c r="T368" s="233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27" t="s">
        <v>283</v>
      </c>
      <c r="AU368" s="227" t="s">
        <v>180</v>
      </c>
      <c r="AV368" s="14" t="s">
        <v>90</v>
      </c>
      <c r="AW368" s="14" t="s">
        <v>36</v>
      </c>
      <c r="AX368" s="14" t="s">
        <v>81</v>
      </c>
      <c r="AY368" s="227" t="s">
        <v>166</v>
      </c>
    </row>
    <row r="369" spans="1:51" s="14" customFormat="1" ht="12">
      <c r="A369" s="14"/>
      <c r="B369" s="226"/>
      <c r="C369" s="14"/>
      <c r="D369" s="210" t="s">
        <v>283</v>
      </c>
      <c r="E369" s="227" t="s">
        <v>1</v>
      </c>
      <c r="F369" s="228" t="s">
        <v>3765</v>
      </c>
      <c r="G369" s="14"/>
      <c r="H369" s="229">
        <v>0.25</v>
      </c>
      <c r="I369" s="230"/>
      <c r="J369" s="14"/>
      <c r="K369" s="14"/>
      <c r="L369" s="226"/>
      <c r="M369" s="231"/>
      <c r="N369" s="232"/>
      <c r="O369" s="232"/>
      <c r="P369" s="232"/>
      <c r="Q369" s="232"/>
      <c r="R369" s="232"/>
      <c r="S369" s="232"/>
      <c r="T369" s="233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27" t="s">
        <v>283</v>
      </c>
      <c r="AU369" s="227" t="s">
        <v>180</v>
      </c>
      <c r="AV369" s="14" t="s">
        <v>90</v>
      </c>
      <c r="AW369" s="14" t="s">
        <v>36</v>
      </c>
      <c r="AX369" s="14" t="s">
        <v>81</v>
      </c>
      <c r="AY369" s="227" t="s">
        <v>166</v>
      </c>
    </row>
    <row r="370" spans="1:51" s="14" customFormat="1" ht="12">
      <c r="A370" s="14"/>
      <c r="B370" s="226"/>
      <c r="C370" s="14"/>
      <c r="D370" s="210" t="s">
        <v>283</v>
      </c>
      <c r="E370" s="227" t="s">
        <v>1</v>
      </c>
      <c r="F370" s="228" t="s">
        <v>3765</v>
      </c>
      <c r="G370" s="14"/>
      <c r="H370" s="229">
        <v>0.25</v>
      </c>
      <c r="I370" s="230"/>
      <c r="J370" s="14"/>
      <c r="K370" s="14"/>
      <c r="L370" s="226"/>
      <c r="M370" s="231"/>
      <c r="N370" s="232"/>
      <c r="O370" s="232"/>
      <c r="P370" s="232"/>
      <c r="Q370" s="232"/>
      <c r="R370" s="232"/>
      <c r="S370" s="232"/>
      <c r="T370" s="233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27" t="s">
        <v>283</v>
      </c>
      <c r="AU370" s="227" t="s">
        <v>180</v>
      </c>
      <c r="AV370" s="14" t="s">
        <v>90</v>
      </c>
      <c r="AW370" s="14" t="s">
        <v>36</v>
      </c>
      <c r="AX370" s="14" t="s">
        <v>81</v>
      </c>
      <c r="AY370" s="227" t="s">
        <v>166</v>
      </c>
    </row>
    <row r="371" spans="1:51" s="15" customFormat="1" ht="12">
      <c r="A371" s="15"/>
      <c r="B371" s="234"/>
      <c r="C371" s="15"/>
      <c r="D371" s="210" t="s">
        <v>283</v>
      </c>
      <c r="E371" s="235" t="s">
        <v>1</v>
      </c>
      <c r="F371" s="236" t="s">
        <v>286</v>
      </c>
      <c r="G371" s="15"/>
      <c r="H371" s="237">
        <v>0.65</v>
      </c>
      <c r="I371" s="238"/>
      <c r="J371" s="15"/>
      <c r="K371" s="15"/>
      <c r="L371" s="234"/>
      <c r="M371" s="239"/>
      <c r="N371" s="240"/>
      <c r="O371" s="240"/>
      <c r="P371" s="240"/>
      <c r="Q371" s="240"/>
      <c r="R371" s="240"/>
      <c r="S371" s="240"/>
      <c r="T371" s="241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35" t="s">
        <v>283</v>
      </c>
      <c r="AU371" s="235" t="s">
        <v>180</v>
      </c>
      <c r="AV371" s="15" t="s">
        <v>165</v>
      </c>
      <c r="AW371" s="15" t="s">
        <v>36</v>
      </c>
      <c r="AX371" s="15" t="s">
        <v>88</v>
      </c>
      <c r="AY371" s="235" t="s">
        <v>166</v>
      </c>
    </row>
    <row r="372" spans="1:65" s="2" customFormat="1" ht="21.75" customHeight="1">
      <c r="A372" s="38"/>
      <c r="B372" s="196"/>
      <c r="C372" s="197" t="s">
        <v>642</v>
      </c>
      <c r="D372" s="197" t="s">
        <v>169</v>
      </c>
      <c r="E372" s="198" t="s">
        <v>3766</v>
      </c>
      <c r="F372" s="199" t="s">
        <v>3767</v>
      </c>
      <c r="G372" s="200" t="s">
        <v>301</v>
      </c>
      <c r="H372" s="201">
        <v>3.45</v>
      </c>
      <c r="I372" s="202"/>
      <c r="J372" s="203">
        <f>ROUND(I372*H372,2)</f>
        <v>0</v>
      </c>
      <c r="K372" s="199" t="s">
        <v>280</v>
      </c>
      <c r="L372" s="39"/>
      <c r="M372" s="204" t="s">
        <v>1</v>
      </c>
      <c r="N372" s="205" t="s">
        <v>46</v>
      </c>
      <c r="O372" s="77"/>
      <c r="P372" s="206">
        <f>O372*H372</f>
        <v>0</v>
      </c>
      <c r="Q372" s="206">
        <v>0.105</v>
      </c>
      <c r="R372" s="206">
        <f>Q372*H372</f>
        <v>0.36225</v>
      </c>
      <c r="S372" s="206">
        <v>0</v>
      </c>
      <c r="T372" s="207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08" t="s">
        <v>165</v>
      </c>
      <c r="AT372" s="208" t="s">
        <v>169</v>
      </c>
      <c r="AU372" s="208" t="s">
        <v>180</v>
      </c>
      <c r="AY372" s="19" t="s">
        <v>166</v>
      </c>
      <c r="BE372" s="209">
        <f>IF(N372="základní",J372,0)</f>
        <v>0</v>
      </c>
      <c r="BF372" s="209">
        <f>IF(N372="snížená",J372,0)</f>
        <v>0</v>
      </c>
      <c r="BG372" s="209">
        <f>IF(N372="zákl. přenesená",J372,0)</f>
        <v>0</v>
      </c>
      <c r="BH372" s="209">
        <f>IF(N372="sníž. přenesená",J372,0)</f>
        <v>0</v>
      </c>
      <c r="BI372" s="209">
        <f>IF(N372="nulová",J372,0)</f>
        <v>0</v>
      </c>
      <c r="BJ372" s="19" t="s">
        <v>88</v>
      </c>
      <c r="BK372" s="209">
        <f>ROUND(I372*H372,2)</f>
        <v>0</v>
      </c>
      <c r="BL372" s="19" t="s">
        <v>165</v>
      </c>
      <c r="BM372" s="208" t="s">
        <v>3768</v>
      </c>
    </row>
    <row r="373" spans="1:47" s="2" customFormat="1" ht="12">
      <c r="A373" s="38"/>
      <c r="B373" s="39"/>
      <c r="C373" s="38"/>
      <c r="D373" s="210" t="s">
        <v>174</v>
      </c>
      <c r="E373" s="38"/>
      <c r="F373" s="211" t="s">
        <v>3769</v>
      </c>
      <c r="G373" s="38"/>
      <c r="H373" s="38"/>
      <c r="I373" s="132"/>
      <c r="J373" s="38"/>
      <c r="K373" s="38"/>
      <c r="L373" s="39"/>
      <c r="M373" s="212"/>
      <c r="N373" s="213"/>
      <c r="O373" s="77"/>
      <c r="P373" s="77"/>
      <c r="Q373" s="77"/>
      <c r="R373" s="77"/>
      <c r="S373" s="77"/>
      <c r="T373" s="7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9" t="s">
        <v>174</v>
      </c>
      <c r="AU373" s="19" t="s">
        <v>180</v>
      </c>
    </row>
    <row r="374" spans="1:51" s="13" customFormat="1" ht="12">
      <c r="A374" s="13"/>
      <c r="B374" s="219"/>
      <c r="C374" s="13"/>
      <c r="D374" s="210" t="s">
        <v>283</v>
      </c>
      <c r="E374" s="220" t="s">
        <v>1</v>
      </c>
      <c r="F374" s="221" t="s">
        <v>3450</v>
      </c>
      <c r="G374" s="13"/>
      <c r="H374" s="220" t="s">
        <v>1</v>
      </c>
      <c r="I374" s="222"/>
      <c r="J374" s="13"/>
      <c r="K374" s="13"/>
      <c r="L374" s="219"/>
      <c r="M374" s="223"/>
      <c r="N374" s="224"/>
      <c r="O374" s="224"/>
      <c r="P374" s="224"/>
      <c r="Q374" s="224"/>
      <c r="R374" s="224"/>
      <c r="S374" s="224"/>
      <c r="T374" s="22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20" t="s">
        <v>283</v>
      </c>
      <c r="AU374" s="220" t="s">
        <v>180</v>
      </c>
      <c r="AV374" s="13" t="s">
        <v>88</v>
      </c>
      <c r="AW374" s="13" t="s">
        <v>36</v>
      </c>
      <c r="AX374" s="13" t="s">
        <v>81</v>
      </c>
      <c r="AY374" s="220" t="s">
        <v>166</v>
      </c>
    </row>
    <row r="375" spans="1:51" s="14" customFormat="1" ht="12">
      <c r="A375" s="14"/>
      <c r="B375" s="226"/>
      <c r="C375" s="14"/>
      <c r="D375" s="210" t="s">
        <v>283</v>
      </c>
      <c r="E375" s="227" t="s">
        <v>1</v>
      </c>
      <c r="F375" s="228" t="s">
        <v>3666</v>
      </c>
      <c r="G375" s="14"/>
      <c r="H375" s="229">
        <v>1.15</v>
      </c>
      <c r="I375" s="230"/>
      <c r="J375" s="14"/>
      <c r="K375" s="14"/>
      <c r="L375" s="226"/>
      <c r="M375" s="231"/>
      <c r="N375" s="232"/>
      <c r="O375" s="232"/>
      <c r="P375" s="232"/>
      <c r="Q375" s="232"/>
      <c r="R375" s="232"/>
      <c r="S375" s="232"/>
      <c r="T375" s="233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27" t="s">
        <v>283</v>
      </c>
      <c r="AU375" s="227" t="s">
        <v>180</v>
      </c>
      <c r="AV375" s="14" t="s">
        <v>90</v>
      </c>
      <c r="AW375" s="14" t="s">
        <v>36</v>
      </c>
      <c r="AX375" s="14" t="s">
        <v>81</v>
      </c>
      <c r="AY375" s="227" t="s">
        <v>166</v>
      </c>
    </row>
    <row r="376" spans="1:51" s="13" customFormat="1" ht="12">
      <c r="A376" s="13"/>
      <c r="B376" s="219"/>
      <c r="C376" s="13"/>
      <c r="D376" s="210" t="s">
        <v>283</v>
      </c>
      <c r="E376" s="220" t="s">
        <v>1</v>
      </c>
      <c r="F376" s="221" t="s">
        <v>3467</v>
      </c>
      <c r="G376" s="13"/>
      <c r="H376" s="220" t="s">
        <v>1</v>
      </c>
      <c r="I376" s="222"/>
      <c r="J376" s="13"/>
      <c r="K376" s="13"/>
      <c r="L376" s="219"/>
      <c r="M376" s="223"/>
      <c r="N376" s="224"/>
      <c r="O376" s="224"/>
      <c r="P376" s="224"/>
      <c r="Q376" s="224"/>
      <c r="R376" s="224"/>
      <c r="S376" s="224"/>
      <c r="T376" s="22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20" t="s">
        <v>283</v>
      </c>
      <c r="AU376" s="220" t="s">
        <v>180</v>
      </c>
      <c r="AV376" s="13" t="s">
        <v>88</v>
      </c>
      <c r="AW376" s="13" t="s">
        <v>36</v>
      </c>
      <c r="AX376" s="13" t="s">
        <v>81</v>
      </c>
      <c r="AY376" s="220" t="s">
        <v>166</v>
      </c>
    </row>
    <row r="377" spans="1:51" s="14" customFormat="1" ht="12">
      <c r="A377" s="14"/>
      <c r="B377" s="226"/>
      <c r="C377" s="14"/>
      <c r="D377" s="210" t="s">
        <v>283</v>
      </c>
      <c r="E377" s="227" t="s">
        <v>1</v>
      </c>
      <c r="F377" s="228" t="s">
        <v>3666</v>
      </c>
      <c r="G377" s="14"/>
      <c r="H377" s="229">
        <v>1.15</v>
      </c>
      <c r="I377" s="230"/>
      <c r="J377" s="14"/>
      <c r="K377" s="14"/>
      <c r="L377" s="226"/>
      <c r="M377" s="231"/>
      <c r="N377" s="232"/>
      <c r="O377" s="232"/>
      <c r="P377" s="232"/>
      <c r="Q377" s="232"/>
      <c r="R377" s="232"/>
      <c r="S377" s="232"/>
      <c r="T377" s="233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27" t="s">
        <v>283</v>
      </c>
      <c r="AU377" s="227" t="s">
        <v>180</v>
      </c>
      <c r="AV377" s="14" t="s">
        <v>90</v>
      </c>
      <c r="AW377" s="14" t="s">
        <v>36</v>
      </c>
      <c r="AX377" s="14" t="s">
        <v>81</v>
      </c>
      <c r="AY377" s="227" t="s">
        <v>166</v>
      </c>
    </row>
    <row r="378" spans="1:51" s="13" customFormat="1" ht="12">
      <c r="A378" s="13"/>
      <c r="B378" s="219"/>
      <c r="C378" s="13"/>
      <c r="D378" s="210" t="s">
        <v>283</v>
      </c>
      <c r="E378" s="220" t="s">
        <v>1</v>
      </c>
      <c r="F378" s="221" t="s">
        <v>3452</v>
      </c>
      <c r="G378" s="13"/>
      <c r="H378" s="220" t="s">
        <v>1</v>
      </c>
      <c r="I378" s="222"/>
      <c r="J378" s="13"/>
      <c r="K378" s="13"/>
      <c r="L378" s="219"/>
      <c r="M378" s="223"/>
      <c r="N378" s="224"/>
      <c r="O378" s="224"/>
      <c r="P378" s="224"/>
      <c r="Q378" s="224"/>
      <c r="R378" s="224"/>
      <c r="S378" s="224"/>
      <c r="T378" s="22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20" t="s">
        <v>283</v>
      </c>
      <c r="AU378" s="220" t="s">
        <v>180</v>
      </c>
      <c r="AV378" s="13" t="s">
        <v>88</v>
      </c>
      <c r="AW378" s="13" t="s">
        <v>36</v>
      </c>
      <c r="AX378" s="13" t="s">
        <v>81</v>
      </c>
      <c r="AY378" s="220" t="s">
        <v>166</v>
      </c>
    </row>
    <row r="379" spans="1:51" s="14" customFormat="1" ht="12">
      <c r="A379" s="14"/>
      <c r="B379" s="226"/>
      <c r="C379" s="14"/>
      <c r="D379" s="210" t="s">
        <v>283</v>
      </c>
      <c r="E379" s="227" t="s">
        <v>1</v>
      </c>
      <c r="F379" s="228" t="s">
        <v>3666</v>
      </c>
      <c r="G379" s="14"/>
      <c r="H379" s="229">
        <v>1.15</v>
      </c>
      <c r="I379" s="230"/>
      <c r="J379" s="14"/>
      <c r="K379" s="14"/>
      <c r="L379" s="226"/>
      <c r="M379" s="231"/>
      <c r="N379" s="232"/>
      <c r="O379" s="232"/>
      <c r="P379" s="232"/>
      <c r="Q379" s="232"/>
      <c r="R379" s="232"/>
      <c r="S379" s="232"/>
      <c r="T379" s="233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27" t="s">
        <v>283</v>
      </c>
      <c r="AU379" s="227" t="s">
        <v>180</v>
      </c>
      <c r="AV379" s="14" t="s">
        <v>90</v>
      </c>
      <c r="AW379" s="14" t="s">
        <v>36</v>
      </c>
      <c r="AX379" s="14" t="s">
        <v>81</v>
      </c>
      <c r="AY379" s="227" t="s">
        <v>166</v>
      </c>
    </row>
    <row r="380" spans="1:51" s="15" customFormat="1" ht="12">
      <c r="A380" s="15"/>
      <c r="B380" s="234"/>
      <c r="C380" s="15"/>
      <c r="D380" s="210" t="s">
        <v>283</v>
      </c>
      <c r="E380" s="235" t="s">
        <v>1</v>
      </c>
      <c r="F380" s="236" t="s">
        <v>286</v>
      </c>
      <c r="G380" s="15"/>
      <c r="H380" s="237">
        <v>3.4499999999999997</v>
      </c>
      <c r="I380" s="238"/>
      <c r="J380" s="15"/>
      <c r="K380" s="15"/>
      <c r="L380" s="234"/>
      <c r="M380" s="239"/>
      <c r="N380" s="240"/>
      <c r="O380" s="240"/>
      <c r="P380" s="240"/>
      <c r="Q380" s="240"/>
      <c r="R380" s="240"/>
      <c r="S380" s="240"/>
      <c r="T380" s="241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35" t="s">
        <v>283</v>
      </c>
      <c r="AU380" s="235" t="s">
        <v>180</v>
      </c>
      <c r="AV380" s="15" t="s">
        <v>165</v>
      </c>
      <c r="AW380" s="15" t="s">
        <v>36</v>
      </c>
      <c r="AX380" s="15" t="s">
        <v>88</v>
      </c>
      <c r="AY380" s="235" t="s">
        <v>166</v>
      </c>
    </row>
    <row r="381" spans="1:63" s="12" customFormat="1" ht="22.8" customHeight="1">
      <c r="A381" s="12"/>
      <c r="B381" s="183"/>
      <c r="C381" s="12"/>
      <c r="D381" s="184" t="s">
        <v>80</v>
      </c>
      <c r="E381" s="194" t="s">
        <v>209</v>
      </c>
      <c r="F381" s="194" t="s">
        <v>327</v>
      </c>
      <c r="G381" s="12"/>
      <c r="H381" s="12"/>
      <c r="I381" s="186"/>
      <c r="J381" s="195">
        <f>BK381</f>
        <v>0</v>
      </c>
      <c r="K381" s="12"/>
      <c r="L381" s="183"/>
      <c r="M381" s="188"/>
      <c r="N381" s="189"/>
      <c r="O381" s="189"/>
      <c r="P381" s="190">
        <f>SUM(P382:P431)</f>
        <v>0</v>
      </c>
      <c r="Q381" s="189"/>
      <c r="R381" s="190">
        <f>SUM(R382:R431)</f>
        <v>1.726757</v>
      </c>
      <c r="S381" s="189"/>
      <c r="T381" s="191">
        <f>SUM(T382:T431)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184" t="s">
        <v>88</v>
      </c>
      <c r="AT381" s="192" t="s">
        <v>80</v>
      </c>
      <c r="AU381" s="192" t="s">
        <v>88</v>
      </c>
      <c r="AY381" s="184" t="s">
        <v>166</v>
      </c>
      <c r="BK381" s="193">
        <f>SUM(BK382:BK431)</f>
        <v>0</v>
      </c>
    </row>
    <row r="382" spans="1:65" s="2" customFormat="1" ht="21.75" customHeight="1">
      <c r="A382" s="38"/>
      <c r="B382" s="196"/>
      <c r="C382" s="197" t="s">
        <v>647</v>
      </c>
      <c r="D382" s="197" t="s">
        <v>169</v>
      </c>
      <c r="E382" s="198" t="s">
        <v>3770</v>
      </c>
      <c r="F382" s="199" t="s">
        <v>3771</v>
      </c>
      <c r="G382" s="200" t="s">
        <v>425</v>
      </c>
      <c r="H382" s="201">
        <v>12.5</v>
      </c>
      <c r="I382" s="202"/>
      <c r="J382" s="203">
        <f>ROUND(I382*H382,2)</f>
        <v>0</v>
      </c>
      <c r="K382" s="199" t="s">
        <v>280</v>
      </c>
      <c r="L382" s="39"/>
      <c r="M382" s="204" t="s">
        <v>1</v>
      </c>
      <c r="N382" s="205" t="s">
        <v>46</v>
      </c>
      <c r="O382" s="77"/>
      <c r="P382" s="206">
        <f>O382*H382</f>
        <v>0</v>
      </c>
      <c r="Q382" s="206">
        <v>0.00061</v>
      </c>
      <c r="R382" s="206">
        <f>Q382*H382</f>
        <v>0.007625</v>
      </c>
      <c r="S382" s="206">
        <v>0</v>
      </c>
      <c r="T382" s="207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08" t="s">
        <v>165</v>
      </c>
      <c r="AT382" s="208" t="s">
        <v>169</v>
      </c>
      <c r="AU382" s="208" t="s">
        <v>90</v>
      </c>
      <c r="AY382" s="19" t="s">
        <v>166</v>
      </c>
      <c r="BE382" s="209">
        <f>IF(N382="základní",J382,0)</f>
        <v>0</v>
      </c>
      <c r="BF382" s="209">
        <f>IF(N382="snížená",J382,0)</f>
        <v>0</v>
      </c>
      <c r="BG382" s="209">
        <f>IF(N382="zákl. přenesená",J382,0)</f>
        <v>0</v>
      </c>
      <c r="BH382" s="209">
        <f>IF(N382="sníž. přenesená",J382,0)</f>
        <v>0</v>
      </c>
      <c r="BI382" s="209">
        <f>IF(N382="nulová",J382,0)</f>
        <v>0</v>
      </c>
      <c r="BJ382" s="19" t="s">
        <v>88</v>
      </c>
      <c r="BK382" s="209">
        <f>ROUND(I382*H382,2)</f>
        <v>0</v>
      </c>
      <c r="BL382" s="19" t="s">
        <v>165</v>
      </c>
      <c r="BM382" s="208" t="s">
        <v>3772</v>
      </c>
    </row>
    <row r="383" spans="1:47" s="2" customFormat="1" ht="12">
      <c r="A383" s="38"/>
      <c r="B383" s="39"/>
      <c r="C383" s="38"/>
      <c r="D383" s="210" t="s">
        <v>174</v>
      </c>
      <c r="E383" s="38"/>
      <c r="F383" s="211" t="s">
        <v>3773</v>
      </c>
      <c r="G383" s="38"/>
      <c r="H383" s="38"/>
      <c r="I383" s="132"/>
      <c r="J383" s="38"/>
      <c r="K383" s="38"/>
      <c r="L383" s="39"/>
      <c r="M383" s="212"/>
      <c r="N383" s="213"/>
      <c r="O383" s="77"/>
      <c r="P383" s="77"/>
      <c r="Q383" s="77"/>
      <c r="R383" s="77"/>
      <c r="S383" s="77"/>
      <c r="T383" s="7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T383" s="19" t="s">
        <v>174</v>
      </c>
      <c r="AU383" s="19" t="s">
        <v>90</v>
      </c>
    </row>
    <row r="384" spans="1:65" s="2" customFormat="1" ht="21.75" customHeight="1">
      <c r="A384" s="38"/>
      <c r="B384" s="196"/>
      <c r="C384" s="197" t="s">
        <v>652</v>
      </c>
      <c r="D384" s="197" t="s">
        <v>169</v>
      </c>
      <c r="E384" s="198" t="s">
        <v>3774</v>
      </c>
      <c r="F384" s="199" t="s">
        <v>3775</v>
      </c>
      <c r="G384" s="200" t="s">
        <v>425</v>
      </c>
      <c r="H384" s="201">
        <v>8</v>
      </c>
      <c r="I384" s="202"/>
      <c r="J384" s="203">
        <f>ROUND(I384*H384,2)</f>
        <v>0</v>
      </c>
      <c r="K384" s="199" t="s">
        <v>280</v>
      </c>
      <c r="L384" s="39"/>
      <c r="M384" s="204" t="s">
        <v>1</v>
      </c>
      <c r="N384" s="205" t="s">
        <v>46</v>
      </c>
      <c r="O384" s="77"/>
      <c r="P384" s="206">
        <f>O384*H384</f>
        <v>0</v>
      </c>
      <c r="Q384" s="206">
        <v>0.1295</v>
      </c>
      <c r="R384" s="206">
        <f>Q384*H384</f>
        <v>1.036</v>
      </c>
      <c r="S384" s="206">
        <v>0</v>
      </c>
      <c r="T384" s="207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08" t="s">
        <v>165</v>
      </c>
      <c r="AT384" s="208" t="s">
        <v>169</v>
      </c>
      <c r="AU384" s="208" t="s">
        <v>90</v>
      </c>
      <c r="AY384" s="19" t="s">
        <v>166</v>
      </c>
      <c r="BE384" s="209">
        <f>IF(N384="základní",J384,0)</f>
        <v>0</v>
      </c>
      <c r="BF384" s="209">
        <f>IF(N384="snížená",J384,0)</f>
        <v>0</v>
      </c>
      <c r="BG384" s="209">
        <f>IF(N384="zákl. přenesená",J384,0)</f>
        <v>0</v>
      </c>
      <c r="BH384" s="209">
        <f>IF(N384="sníž. přenesená",J384,0)</f>
        <v>0</v>
      </c>
      <c r="BI384" s="209">
        <f>IF(N384="nulová",J384,0)</f>
        <v>0</v>
      </c>
      <c r="BJ384" s="19" t="s">
        <v>88</v>
      </c>
      <c r="BK384" s="209">
        <f>ROUND(I384*H384,2)</f>
        <v>0</v>
      </c>
      <c r="BL384" s="19" t="s">
        <v>165</v>
      </c>
      <c r="BM384" s="208" t="s">
        <v>3776</v>
      </c>
    </row>
    <row r="385" spans="1:47" s="2" customFormat="1" ht="12">
      <c r="A385" s="38"/>
      <c r="B385" s="39"/>
      <c r="C385" s="38"/>
      <c r="D385" s="210" t="s">
        <v>174</v>
      </c>
      <c r="E385" s="38"/>
      <c r="F385" s="211" t="s">
        <v>3777</v>
      </c>
      <c r="G385" s="38"/>
      <c r="H385" s="38"/>
      <c r="I385" s="132"/>
      <c r="J385" s="38"/>
      <c r="K385" s="38"/>
      <c r="L385" s="39"/>
      <c r="M385" s="212"/>
      <c r="N385" s="213"/>
      <c r="O385" s="77"/>
      <c r="P385" s="77"/>
      <c r="Q385" s="77"/>
      <c r="R385" s="77"/>
      <c r="S385" s="77"/>
      <c r="T385" s="7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9" t="s">
        <v>174</v>
      </c>
      <c r="AU385" s="19" t="s">
        <v>90</v>
      </c>
    </row>
    <row r="386" spans="1:51" s="14" customFormat="1" ht="12">
      <c r="A386" s="14"/>
      <c r="B386" s="226"/>
      <c r="C386" s="14"/>
      <c r="D386" s="210" t="s">
        <v>283</v>
      </c>
      <c r="E386" s="227" t="s">
        <v>1</v>
      </c>
      <c r="F386" s="228" t="s">
        <v>3778</v>
      </c>
      <c r="G386" s="14"/>
      <c r="H386" s="229">
        <v>8</v>
      </c>
      <c r="I386" s="230"/>
      <c r="J386" s="14"/>
      <c r="K386" s="14"/>
      <c r="L386" s="226"/>
      <c r="M386" s="231"/>
      <c r="N386" s="232"/>
      <c r="O386" s="232"/>
      <c r="P386" s="232"/>
      <c r="Q386" s="232"/>
      <c r="R386" s="232"/>
      <c r="S386" s="232"/>
      <c r="T386" s="233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27" t="s">
        <v>283</v>
      </c>
      <c r="AU386" s="227" t="s">
        <v>90</v>
      </c>
      <c r="AV386" s="14" t="s">
        <v>90</v>
      </c>
      <c r="AW386" s="14" t="s">
        <v>36</v>
      </c>
      <c r="AX386" s="14" t="s">
        <v>81</v>
      </c>
      <c r="AY386" s="227" t="s">
        <v>166</v>
      </c>
    </row>
    <row r="387" spans="1:51" s="15" customFormat="1" ht="12">
      <c r="A387" s="15"/>
      <c r="B387" s="234"/>
      <c r="C387" s="15"/>
      <c r="D387" s="210" t="s">
        <v>283</v>
      </c>
      <c r="E387" s="235" t="s">
        <v>1</v>
      </c>
      <c r="F387" s="236" t="s">
        <v>286</v>
      </c>
      <c r="G387" s="15"/>
      <c r="H387" s="237">
        <v>8</v>
      </c>
      <c r="I387" s="238"/>
      <c r="J387" s="15"/>
      <c r="K387" s="15"/>
      <c r="L387" s="234"/>
      <c r="M387" s="239"/>
      <c r="N387" s="240"/>
      <c r="O387" s="240"/>
      <c r="P387" s="240"/>
      <c r="Q387" s="240"/>
      <c r="R387" s="240"/>
      <c r="S387" s="240"/>
      <c r="T387" s="241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35" t="s">
        <v>283</v>
      </c>
      <c r="AU387" s="235" t="s">
        <v>90</v>
      </c>
      <c r="AV387" s="15" t="s">
        <v>165</v>
      </c>
      <c r="AW387" s="15" t="s">
        <v>36</v>
      </c>
      <c r="AX387" s="15" t="s">
        <v>88</v>
      </c>
      <c r="AY387" s="235" t="s">
        <v>166</v>
      </c>
    </row>
    <row r="388" spans="1:65" s="2" customFormat="1" ht="16.5" customHeight="1">
      <c r="A388" s="38"/>
      <c r="B388" s="196"/>
      <c r="C388" s="242" t="s">
        <v>658</v>
      </c>
      <c r="D388" s="242" t="s">
        <v>806</v>
      </c>
      <c r="E388" s="243" t="s">
        <v>3779</v>
      </c>
      <c r="F388" s="244" t="s">
        <v>3780</v>
      </c>
      <c r="G388" s="245" t="s">
        <v>425</v>
      </c>
      <c r="H388" s="246">
        <v>8.16</v>
      </c>
      <c r="I388" s="247"/>
      <c r="J388" s="248">
        <f>ROUND(I388*H388,2)</f>
        <v>0</v>
      </c>
      <c r="K388" s="244" t="s">
        <v>280</v>
      </c>
      <c r="L388" s="249"/>
      <c r="M388" s="250" t="s">
        <v>1</v>
      </c>
      <c r="N388" s="251" t="s">
        <v>46</v>
      </c>
      <c r="O388" s="77"/>
      <c r="P388" s="206">
        <f>O388*H388</f>
        <v>0</v>
      </c>
      <c r="Q388" s="206">
        <v>0.024</v>
      </c>
      <c r="R388" s="206">
        <f>Q388*H388</f>
        <v>0.19584000000000001</v>
      </c>
      <c r="S388" s="206">
        <v>0</v>
      </c>
      <c r="T388" s="207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08" t="s">
        <v>204</v>
      </c>
      <c r="AT388" s="208" t="s">
        <v>806</v>
      </c>
      <c r="AU388" s="208" t="s">
        <v>90</v>
      </c>
      <c r="AY388" s="19" t="s">
        <v>166</v>
      </c>
      <c r="BE388" s="209">
        <f>IF(N388="základní",J388,0)</f>
        <v>0</v>
      </c>
      <c r="BF388" s="209">
        <f>IF(N388="snížená",J388,0)</f>
        <v>0</v>
      </c>
      <c r="BG388" s="209">
        <f>IF(N388="zákl. přenesená",J388,0)</f>
        <v>0</v>
      </c>
      <c r="BH388" s="209">
        <f>IF(N388="sníž. přenesená",J388,0)</f>
        <v>0</v>
      </c>
      <c r="BI388" s="209">
        <f>IF(N388="nulová",J388,0)</f>
        <v>0</v>
      </c>
      <c r="BJ388" s="19" t="s">
        <v>88</v>
      </c>
      <c r="BK388" s="209">
        <f>ROUND(I388*H388,2)</f>
        <v>0</v>
      </c>
      <c r="BL388" s="19" t="s">
        <v>165</v>
      </c>
      <c r="BM388" s="208" t="s">
        <v>3781</v>
      </c>
    </row>
    <row r="389" spans="1:47" s="2" customFormat="1" ht="12">
      <c r="A389" s="38"/>
      <c r="B389" s="39"/>
      <c r="C389" s="38"/>
      <c r="D389" s="210" t="s">
        <v>174</v>
      </c>
      <c r="E389" s="38"/>
      <c r="F389" s="211" t="s">
        <v>3780</v>
      </c>
      <c r="G389" s="38"/>
      <c r="H389" s="38"/>
      <c r="I389" s="132"/>
      <c r="J389" s="38"/>
      <c r="K389" s="38"/>
      <c r="L389" s="39"/>
      <c r="M389" s="212"/>
      <c r="N389" s="213"/>
      <c r="O389" s="77"/>
      <c r="P389" s="77"/>
      <c r="Q389" s="77"/>
      <c r="R389" s="77"/>
      <c r="S389" s="77"/>
      <c r="T389" s="7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9" t="s">
        <v>174</v>
      </c>
      <c r="AU389" s="19" t="s">
        <v>90</v>
      </c>
    </row>
    <row r="390" spans="1:51" s="14" customFormat="1" ht="12">
      <c r="A390" s="14"/>
      <c r="B390" s="226"/>
      <c r="C390" s="14"/>
      <c r="D390" s="210" t="s">
        <v>283</v>
      </c>
      <c r="E390" s="227" t="s">
        <v>1</v>
      </c>
      <c r="F390" s="228" t="s">
        <v>3782</v>
      </c>
      <c r="G390" s="14"/>
      <c r="H390" s="229">
        <v>8.16</v>
      </c>
      <c r="I390" s="230"/>
      <c r="J390" s="14"/>
      <c r="K390" s="14"/>
      <c r="L390" s="226"/>
      <c r="M390" s="231"/>
      <c r="N390" s="232"/>
      <c r="O390" s="232"/>
      <c r="P390" s="232"/>
      <c r="Q390" s="232"/>
      <c r="R390" s="232"/>
      <c r="S390" s="232"/>
      <c r="T390" s="233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27" t="s">
        <v>283</v>
      </c>
      <c r="AU390" s="227" t="s">
        <v>90</v>
      </c>
      <c r="AV390" s="14" t="s">
        <v>90</v>
      </c>
      <c r="AW390" s="14" t="s">
        <v>36</v>
      </c>
      <c r="AX390" s="14" t="s">
        <v>81</v>
      </c>
      <c r="AY390" s="227" t="s">
        <v>166</v>
      </c>
    </row>
    <row r="391" spans="1:51" s="15" customFormat="1" ht="12">
      <c r="A391" s="15"/>
      <c r="B391" s="234"/>
      <c r="C391" s="15"/>
      <c r="D391" s="210" t="s">
        <v>283</v>
      </c>
      <c r="E391" s="235" t="s">
        <v>1</v>
      </c>
      <c r="F391" s="236" t="s">
        <v>286</v>
      </c>
      <c r="G391" s="15"/>
      <c r="H391" s="237">
        <v>8.16</v>
      </c>
      <c r="I391" s="238"/>
      <c r="J391" s="15"/>
      <c r="K391" s="15"/>
      <c r="L391" s="234"/>
      <c r="M391" s="239"/>
      <c r="N391" s="240"/>
      <c r="O391" s="240"/>
      <c r="P391" s="240"/>
      <c r="Q391" s="240"/>
      <c r="R391" s="240"/>
      <c r="S391" s="240"/>
      <c r="T391" s="241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35" t="s">
        <v>283</v>
      </c>
      <c r="AU391" s="235" t="s">
        <v>90</v>
      </c>
      <c r="AV391" s="15" t="s">
        <v>165</v>
      </c>
      <c r="AW391" s="15" t="s">
        <v>36</v>
      </c>
      <c r="AX391" s="15" t="s">
        <v>88</v>
      </c>
      <c r="AY391" s="235" t="s">
        <v>166</v>
      </c>
    </row>
    <row r="392" spans="1:65" s="2" customFormat="1" ht="21.75" customHeight="1">
      <c r="A392" s="38"/>
      <c r="B392" s="196"/>
      <c r="C392" s="197" t="s">
        <v>668</v>
      </c>
      <c r="D392" s="197" t="s">
        <v>169</v>
      </c>
      <c r="E392" s="198" t="s">
        <v>3783</v>
      </c>
      <c r="F392" s="199" t="s">
        <v>3784</v>
      </c>
      <c r="G392" s="200" t="s">
        <v>279</v>
      </c>
      <c r="H392" s="201">
        <v>0.2</v>
      </c>
      <c r="I392" s="202"/>
      <c r="J392" s="203">
        <f>ROUND(I392*H392,2)</f>
        <v>0</v>
      </c>
      <c r="K392" s="199" t="s">
        <v>280</v>
      </c>
      <c r="L392" s="39"/>
      <c r="M392" s="204" t="s">
        <v>1</v>
      </c>
      <c r="N392" s="205" t="s">
        <v>46</v>
      </c>
      <c r="O392" s="77"/>
      <c r="P392" s="206">
        <f>O392*H392</f>
        <v>0</v>
      </c>
      <c r="Q392" s="206">
        <v>2.25634</v>
      </c>
      <c r="R392" s="206">
        <f>Q392*H392</f>
        <v>0.451268</v>
      </c>
      <c r="S392" s="206">
        <v>0</v>
      </c>
      <c r="T392" s="207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08" t="s">
        <v>165</v>
      </c>
      <c r="AT392" s="208" t="s">
        <v>169</v>
      </c>
      <c r="AU392" s="208" t="s">
        <v>90</v>
      </c>
      <c r="AY392" s="19" t="s">
        <v>166</v>
      </c>
      <c r="BE392" s="209">
        <f>IF(N392="základní",J392,0)</f>
        <v>0</v>
      </c>
      <c r="BF392" s="209">
        <f>IF(N392="snížená",J392,0)</f>
        <v>0</v>
      </c>
      <c r="BG392" s="209">
        <f>IF(N392="zákl. přenesená",J392,0)</f>
        <v>0</v>
      </c>
      <c r="BH392" s="209">
        <f>IF(N392="sníž. přenesená",J392,0)</f>
        <v>0</v>
      </c>
      <c r="BI392" s="209">
        <f>IF(N392="nulová",J392,0)</f>
        <v>0</v>
      </c>
      <c r="BJ392" s="19" t="s">
        <v>88</v>
      </c>
      <c r="BK392" s="209">
        <f>ROUND(I392*H392,2)</f>
        <v>0</v>
      </c>
      <c r="BL392" s="19" t="s">
        <v>165</v>
      </c>
      <c r="BM392" s="208" t="s">
        <v>3785</v>
      </c>
    </row>
    <row r="393" spans="1:47" s="2" customFormat="1" ht="12">
      <c r="A393" s="38"/>
      <c r="B393" s="39"/>
      <c r="C393" s="38"/>
      <c r="D393" s="210" t="s">
        <v>174</v>
      </c>
      <c r="E393" s="38"/>
      <c r="F393" s="211" t="s">
        <v>3786</v>
      </c>
      <c r="G393" s="38"/>
      <c r="H393" s="38"/>
      <c r="I393" s="132"/>
      <c r="J393" s="38"/>
      <c r="K393" s="38"/>
      <c r="L393" s="39"/>
      <c r="M393" s="212"/>
      <c r="N393" s="213"/>
      <c r="O393" s="77"/>
      <c r="P393" s="77"/>
      <c r="Q393" s="77"/>
      <c r="R393" s="77"/>
      <c r="S393" s="77"/>
      <c r="T393" s="7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9" t="s">
        <v>174</v>
      </c>
      <c r="AU393" s="19" t="s">
        <v>90</v>
      </c>
    </row>
    <row r="394" spans="1:51" s="14" customFormat="1" ht="12">
      <c r="A394" s="14"/>
      <c r="B394" s="226"/>
      <c r="C394" s="14"/>
      <c r="D394" s="210" t="s">
        <v>283</v>
      </c>
      <c r="E394" s="227" t="s">
        <v>1</v>
      </c>
      <c r="F394" s="228" t="s">
        <v>3787</v>
      </c>
      <c r="G394" s="14"/>
      <c r="H394" s="229">
        <v>0.2</v>
      </c>
      <c r="I394" s="230"/>
      <c r="J394" s="14"/>
      <c r="K394" s="14"/>
      <c r="L394" s="226"/>
      <c r="M394" s="231"/>
      <c r="N394" s="232"/>
      <c r="O394" s="232"/>
      <c r="P394" s="232"/>
      <c r="Q394" s="232"/>
      <c r="R394" s="232"/>
      <c r="S394" s="232"/>
      <c r="T394" s="233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27" t="s">
        <v>283</v>
      </c>
      <c r="AU394" s="227" t="s">
        <v>90</v>
      </c>
      <c r="AV394" s="14" t="s">
        <v>90</v>
      </c>
      <c r="AW394" s="14" t="s">
        <v>36</v>
      </c>
      <c r="AX394" s="14" t="s">
        <v>81</v>
      </c>
      <c r="AY394" s="227" t="s">
        <v>166</v>
      </c>
    </row>
    <row r="395" spans="1:51" s="15" customFormat="1" ht="12">
      <c r="A395" s="15"/>
      <c r="B395" s="234"/>
      <c r="C395" s="15"/>
      <c r="D395" s="210" t="s">
        <v>283</v>
      </c>
      <c r="E395" s="235" t="s">
        <v>1</v>
      </c>
      <c r="F395" s="236" t="s">
        <v>286</v>
      </c>
      <c r="G395" s="15"/>
      <c r="H395" s="237">
        <v>0.2</v>
      </c>
      <c r="I395" s="238"/>
      <c r="J395" s="15"/>
      <c r="K395" s="15"/>
      <c r="L395" s="234"/>
      <c r="M395" s="239"/>
      <c r="N395" s="240"/>
      <c r="O395" s="240"/>
      <c r="P395" s="240"/>
      <c r="Q395" s="240"/>
      <c r="R395" s="240"/>
      <c r="S395" s="240"/>
      <c r="T395" s="241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35" t="s">
        <v>283</v>
      </c>
      <c r="AU395" s="235" t="s">
        <v>90</v>
      </c>
      <c r="AV395" s="15" t="s">
        <v>165</v>
      </c>
      <c r="AW395" s="15" t="s">
        <v>36</v>
      </c>
      <c r="AX395" s="15" t="s">
        <v>88</v>
      </c>
      <c r="AY395" s="235" t="s">
        <v>166</v>
      </c>
    </row>
    <row r="396" spans="1:65" s="2" customFormat="1" ht="21.75" customHeight="1">
      <c r="A396" s="38"/>
      <c r="B396" s="196"/>
      <c r="C396" s="197" t="s">
        <v>675</v>
      </c>
      <c r="D396" s="197" t="s">
        <v>169</v>
      </c>
      <c r="E396" s="198" t="s">
        <v>3462</v>
      </c>
      <c r="F396" s="199" t="s">
        <v>3463</v>
      </c>
      <c r="G396" s="200" t="s">
        <v>301</v>
      </c>
      <c r="H396" s="201">
        <v>90</v>
      </c>
      <c r="I396" s="202"/>
      <c r="J396" s="203">
        <f>ROUND(I396*H396,2)</f>
        <v>0</v>
      </c>
      <c r="K396" s="199" t="s">
        <v>1</v>
      </c>
      <c r="L396" s="39"/>
      <c r="M396" s="204" t="s">
        <v>1</v>
      </c>
      <c r="N396" s="205" t="s">
        <v>46</v>
      </c>
      <c r="O396" s="77"/>
      <c r="P396" s="206">
        <f>O396*H396</f>
        <v>0</v>
      </c>
      <c r="Q396" s="206">
        <v>0</v>
      </c>
      <c r="R396" s="206">
        <f>Q396*H396</f>
        <v>0</v>
      </c>
      <c r="S396" s="206">
        <v>0</v>
      </c>
      <c r="T396" s="207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08" t="s">
        <v>165</v>
      </c>
      <c r="AT396" s="208" t="s">
        <v>169</v>
      </c>
      <c r="AU396" s="208" t="s">
        <v>90</v>
      </c>
      <c r="AY396" s="19" t="s">
        <v>166</v>
      </c>
      <c r="BE396" s="209">
        <f>IF(N396="základní",J396,0)</f>
        <v>0</v>
      </c>
      <c r="BF396" s="209">
        <f>IF(N396="snížená",J396,0)</f>
        <v>0</v>
      </c>
      <c r="BG396" s="209">
        <f>IF(N396="zákl. přenesená",J396,0)</f>
        <v>0</v>
      </c>
      <c r="BH396" s="209">
        <f>IF(N396="sníž. přenesená",J396,0)</f>
        <v>0</v>
      </c>
      <c r="BI396" s="209">
        <f>IF(N396="nulová",J396,0)</f>
        <v>0</v>
      </c>
      <c r="BJ396" s="19" t="s">
        <v>88</v>
      </c>
      <c r="BK396" s="209">
        <f>ROUND(I396*H396,2)</f>
        <v>0</v>
      </c>
      <c r="BL396" s="19" t="s">
        <v>165</v>
      </c>
      <c r="BM396" s="208" t="s">
        <v>3788</v>
      </c>
    </row>
    <row r="397" spans="1:65" s="2" customFormat="1" ht="21.75" customHeight="1">
      <c r="A397" s="38"/>
      <c r="B397" s="196"/>
      <c r="C397" s="197" t="s">
        <v>682</v>
      </c>
      <c r="D397" s="197" t="s">
        <v>169</v>
      </c>
      <c r="E397" s="198" t="s">
        <v>3789</v>
      </c>
      <c r="F397" s="199" t="s">
        <v>3790</v>
      </c>
      <c r="G397" s="200" t="s">
        <v>301</v>
      </c>
      <c r="H397" s="201">
        <v>90</v>
      </c>
      <c r="I397" s="202"/>
      <c r="J397" s="203">
        <f>ROUND(I397*H397,2)</f>
        <v>0</v>
      </c>
      <c r="K397" s="199" t="s">
        <v>280</v>
      </c>
      <c r="L397" s="39"/>
      <c r="M397" s="204" t="s">
        <v>1</v>
      </c>
      <c r="N397" s="205" t="s">
        <v>46</v>
      </c>
      <c r="O397" s="77"/>
      <c r="P397" s="206">
        <f>O397*H397</f>
        <v>0</v>
      </c>
      <c r="Q397" s="206">
        <v>0</v>
      </c>
      <c r="R397" s="206">
        <f>Q397*H397</f>
        <v>0</v>
      </c>
      <c r="S397" s="206">
        <v>0</v>
      </c>
      <c r="T397" s="207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08" t="s">
        <v>165</v>
      </c>
      <c r="AT397" s="208" t="s">
        <v>169</v>
      </c>
      <c r="AU397" s="208" t="s">
        <v>90</v>
      </c>
      <c r="AY397" s="19" t="s">
        <v>166</v>
      </c>
      <c r="BE397" s="209">
        <f>IF(N397="základní",J397,0)</f>
        <v>0</v>
      </c>
      <c r="BF397" s="209">
        <f>IF(N397="snížená",J397,0)</f>
        <v>0</v>
      </c>
      <c r="BG397" s="209">
        <f>IF(N397="zákl. přenesená",J397,0)</f>
        <v>0</v>
      </c>
      <c r="BH397" s="209">
        <f>IF(N397="sníž. přenesená",J397,0)</f>
        <v>0</v>
      </c>
      <c r="BI397" s="209">
        <f>IF(N397="nulová",J397,0)</f>
        <v>0</v>
      </c>
      <c r="BJ397" s="19" t="s">
        <v>88</v>
      </c>
      <c r="BK397" s="209">
        <f>ROUND(I397*H397,2)</f>
        <v>0</v>
      </c>
      <c r="BL397" s="19" t="s">
        <v>165</v>
      </c>
      <c r="BM397" s="208" t="s">
        <v>3791</v>
      </c>
    </row>
    <row r="398" spans="1:47" s="2" customFormat="1" ht="12">
      <c r="A398" s="38"/>
      <c r="B398" s="39"/>
      <c r="C398" s="38"/>
      <c r="D398" s="210" t="s">
        <v>174</v>
      </c>
      <c r="E398" s="38"/>
      <c r="F398" s="211" t="s">
        <v>3792</v>
      </c>
      <c r="G398" s="38"/>
      <c r="H398" s="38"/>
      <c r="I398" s="132"/>
      <c r="J398" s="38"/>
      <c r="K398" s="38"/>
      <c r="L398" s="39"/>
      <c r="M398" s="212"/>
      <c r="N398" s="213"/>
      <c r="O398" s="77"/>
      <c r="P398" s="77"/>
      <c r="Q398" s="77"/>
      <c r="R398" s="77"/>
      <c r="S398" s="77"/>
      <c r="T398" s="7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9" t="s">
        <v>174</v>
      </c>
      <c r="AU398" s="19" t="s">
        <v>90</v>
      </c>
    </row>
    <row r="399" spans="1:65" s="2" customFormat="1" ht="21.75" customHeight="1">
      <c r="A399" s="38"/>
      <c r="B399" s="196"/>
      <c r="C399" s="197" t="s">
        <v>689</v>
      </c>
      <c r="D399" s="197" t="s">
        <v>169</v>
      </c>
      <c r="E399" s="198" t="s">
        <v>334</v>
      </c>
      <c r="F399" s="199" t="s">
        <v>335</v>
      </c>
      <c r="G399" s="200" t="s">
        <v>301</v>
      </c>
      <c r="H399" s="201">
        <v>9</v>
      </c>
      <c r="I399" s="202"/>
      <c r="J399" s="203">
        <f>ROUND(I399*H399,2)</f>
        <v>0</v>
      </c>
      <c r="K399" s="199" t="s">
        <v>280</v>
      </c>
      <c r="L399" s="39"/>
      <c r="M399" s="204" t="s">
        <v>1</v>
      </c>
      <c r="N399" s="205" t="s">
        <v>46</v>
      </c>
      <c r="O399" s="77"/>
      <c r="P399" s="206">
        <f>O399*H399</f>
        <v>0</v>
      </c>
      <c r="Q399" s="206">
        <v>0.00021</v>
      </c>
      <c r="R399" s="206">
        <f>Q399*H399</f>
        <v>0.0018900000000000002</v>
      </c>
      <c r="S399" s="206">
        <v>0</v>
      </c>
      <c r="T399" s="207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08" t="s">
        <v>165</v>
      </c>
      <c r="AT399" s="208" t="s">
        <v>169</v>
      </c>
      <c r="AU399" s="208" t="s">
        <v>90</v>
      </c>
      <c r="AY399" s="19" t="s">
        <v>166</v>
      </c>
      <c r="BE399" s="209">
        <f>IF(N399="základní",J399,0)</f>
        <v>0</v>
      </c>
      <c r="BF399" s="209">
        <f>IF(N399="snížená",J399,0)</f>
        <v>0</v>
      </c>
      <c r="BG399" s="209">
        <f>IF(N399="zákl. přenesená",J399,0)</f>
        <v>0</v>
      </c>
      <c r="BH399" s="209">
        <f>IF(N399="sníž. přenesená",J399,0)</f>
        <v>0</v>
      </c>
      <c r="BI399" s="209">
        <f>IF(N399="nulová",J399,0)</f>
        <v>0</v>
      </c>
      <c r="BJ399" s="19" t="s">
        <v>88</v>
      </c>
      <c r="BK399" s="209">
        <f>ROUND(I399*H399,2)</f>
        <v>0</v>
      </c>
      <c r="BL399" s="19" t="s">
        <v>165</v>
      </c>
      <c r="BM399" s="208" t="s">
        <v>3793</v>
      </c>
    </row>
    <row r="400" spans="1:47" s="2" customFormat="1" ht="12">
      <c r="A400" s="38"/>
      <c r="B400" s="39"/>
      <c r="C400" s="38"/>
      <c r="D400" s="210" t="s">
        <v>174</v>
      </c>
      <c r="E400" s="38"/>
      <c r="F400" s="211" t="s">
        <v>337</v>
      </c>
      <c r="G400" s="38"/>
      <c r="H400" s="38"/>
      <c r="I400" s="132"/>
      <c r="J400" s="38"/>
      <c r="K400" s="38"/>
      <c r="L400" s="39"/>
      <c r="M400" s="212"/>
      <c r="N400" s="213"/>
      <c r="O400" s="77"/>
      <c r="P400" s="77"/>
      <c r="Q400" s="77"/>
      <c r="R400" s="77"/>
      <c r="S400" s="77"/>
      <c r="T400" s="7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9" t="s">
        <v>174</v>
      </c>
      <c r="AU400" s="19" t="s">
        <v>90</v>
      </c>
    </row>
    <row r="401" spans="1:65" s="2" customFormat="1" ht="16.5" customHeight="1">
      <c r="A401" s="38"/>
      <c r="B401" s="196"/>
      <c r="C401" s="197" t="s">
        <v>698</v>
      </c>
      <c r="D401" s="197" t="s">
        <v>169</v>
      </c>
      <c r="E401" s="198" t="s">
        <v>1208</v>
      </c>
      <c r="F401" s="199" t="s">
        <v>1209</v>
      </c>
      <c r="G401" s="200" t="s">
        <v>346</v>
      </c>
      <c r="H401" s="201">
        <v>1</v>
      </c>
      <c r="I401" s="202"/>
      <c r="J401" s="203">
        <f>ROUND(I401*H401,2)</f>
        <v>0</v>
      </c>
      <c r="K401" s="199" t="s">
        <v>280</v>
      </c>
      <c r="L401" s="39"/>
      <c r="M401" s="204" t="s">
        <v>1</v>
      </c>
      <c r="N401" s="205" t="s">
        <v>46</v>
      </c>
      <c r="O401" s="77"/>
      <c r="P401" s="206">
        <f>O401*H401</f>
        <v>0</v>
      </c>
      <c r="Q401" s="206">
        <v>0.00018</v>
      </c>
      <c r="R401" s="206">
        <f>Q401*H401</f>
        <v>0.00018</v>
      </c>
      <c r="S401" s="206">
        <v>0</v>
      </c>
      <c r="T401" s="207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08" t="s">
        <v>165</v>
      </c>
      <c r="AT401" s="208" t="s">
        <v>169</v>
      </c>
      <c r="AU401" s="208" t="s">
        <v>90</v>
      </c>
      <c r="AY401" s="19" t="s">
        <v>166</v>
      </c>
      <c r="BE401" s="209">
        <f>IF(N401="základní",J401,0)</f>
        <v>0</v>
      </c>
      <c r="BF401" s="209">
        <f>IF(N401="snížená",J401,0)</f>
        <v>0</v>
      </c>
      <c r="BG401" s="209">
        <f>IF(N401="zákl. přenesená",J401,0)</f>
        <v>0</v>
      </c>
      <c r="BH401" s="209">
        <f>IF(N401="sníž. přenesená",J401,0)</f>
        <v>0</v>
      </c>
      <c r="BI401" s="209">
        <f>IF(N401="nulová",J401,0)</f>
        <v>0</v>
      </c>
      <c r="BJ401" s="19" t="s">
        <v>88</v>
      </c>
      <c r="BK401" s="209">
        <f>ROUND(I401*H401,2)</f>
        <v>0</v>
      </c>
      <c r="BL401" s="19" t="s">
        <v>165</v>
      </c>
      <c r="BM401" s="208" t="s">
        <v>3794</v>
      </c>
    </row>
    <row r="402" spans="1:47" s="2" customFormat="1" ht="12">
      <c r="A402" s="38"/>
      <c r="B402" s="39"/>
      <c r="C402" s="38"/>
      <c r="D402" s="210" t="s">
        <v>174</v>
      </c>
      <c r="E402" s="38"/>
      <c r="F402" s="211" t="s">
        <v>1211</v>
      </c>
      <c r="G402" s="38"/>
      <c r="H402" s="38"/>
      <c r="I402" s="132"/>
      <c r="J402" s="38"/>
      <c r="K402" s="38"/>
      <c r="L402" s="39"/>
      <c r="M402" s="212"/>
      <c r="N402" s="213"/>
      <c r="O402" s="77"/>
      <c r="P402" s="77"/>
      <c r="Q402" s="77"/>
      <c r="R402" s="77"/>
      <c r="S402" s="77"/>
      <c r="T402" s="7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T402" s="19" t="s">
        <v>174</v>
      </c>
      <c r="AU402" s="19" t="s">
        <v>90</v>
      </c>
    </row>
    <row r="403" spans="1:51" s="13" customFormat="1" ht="12">
      <c r="A403" s="13"/>
      <c r="B403" s="219"/>
      <c r="C403" s="13"/>
      <c r="D403" s="210" t="s">
        <v>283</v>
      </c>
      <c r="E403" s="220" t="s">
        <v>1</v>
      </c>
      <c r="F403" s="221" t="s">
        <v>3795</v>
      </c>
      <c r="G403" s="13"/>
      <c r="H403" s="220" t="s">
        <v>1</v>
      </c>
      <c r="I403" s="222"/>
      <c r="J403" s="13"/>
      <c r="K403" s="13"/>
      <c r="L403" s="219"/>
      <c r="M403" s="223"/>
      <c r="N403" s="224"/>
      <c r="O403" s="224"/>
      <c r="P403" s="224"/>
      <c r="Q403" s="224"/>
      <c r="R403" s="224"/>
      <c r="S403" s="224"/>
      <c r="T403" s="225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20" t="s">
        <v>283</v>
      </c>
      <c r="AU403" s="220" t="s">
        <v>90</v>
      </c>
      <c r="AV403" s="13" t="s">
        <v>88</v>
      </c>
      <c r="AW403" s="13" t="s">
        <v>36</v>
      </c>
      <c r="AX403" s="13" t="s">
        <v>81</v>
      </c>
      <c r="AY403" s="220" t="s">
        <v>166</v>
      </c>
    </row>
    <row r="404" spans="1:51" s="14" customFormat="1" ht="12">
      <c r="A404" s="14"/>
      <c r="B404" s="226"/>
      <c r="C404" s="14"/>
      <c r="D404" s="210" t="s">
        <v>283</v>
      </c>
      <c r="E404" s="227" t="s">
        <v>1</v>
      </c>
      <c r="F404" s="228" t="s">
        <v>88</v>
      </c>
      <c r="G404" s="14"/>
      <c r="H404" s="229">
        <v>1</v>
      </c>
      <c r="I404" s="230"/>
      <c r="J404" s="14"/>
      <c r="K404" s="14"/>
      <c r="L404" s="226"/>
      <c r="M404" s="231"/>
      <c r="N404" s="232"/>
      <c r="O404" s="232"/>
      <c r="P404" s="232"/>
      <c r="Q404" s="232"/>
      <c r="R404" s="232"/>
      <c r="S404" s="232"/>
      <c r="T404" s="233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27" t="s">
        <v>283</v>
      </c>
      <c r="AU404" s="227" t="s">
        <v>90</v>
      </c>
      <c r="AV404" s="14" t="s">
        <v>90</v>
      </c>
      <c r="AW404" s="14" t="s">
        <v>36</v>
      </c>
      <c r="AX404" s="14" t="s">
        <v>81</v>
      </c>
      <c r="AY404" s="227" t="s">
        <v>166</v>
      </c>
    </row>
    <row r="405" spans="1:51" s="15" customFormat="1" ht="12">
      <c r="A405" s="15"/>
      <c r="B405" s="234"/>
      <c r="C405" s="15"/>
      <c r="D405" s="210" t="s">
        <v>283</v>
      </c>
      <c r="E405" s="235" t="s">
        <v>1</v>
      </c>
      <c r="F405" s="236" t="s">
        <v>286</v>
      </c>
      <c r="G405" s="15"/>
      <c r="H405" s="237">
        <v>1</v>
      </c>
      <c r="I405" s="238"/>
      <c r="J405" s="15"/>
      <c r="K405" s="15"/>
      <c r="L405" s="234"/>
      <c r="M405" s="239"/>
      <c r="N405" s="240"/>
      <c r="O405" s="240"/>
      <c r="P405" s="240"/>
      <c r="Q405" s="240"/>
      <c r="R405" s="240"/>
      <c r="S405" s="240"/>
      <c r="T405" s="241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35" t="s">
        <v>283</v>
      </c>
      <c r="AU405" s="235" t="s">
        <v>90</v>
      </c>
      <c r="AV405" s="15" t="s">
        <v>165</v>
      </c>
      <c r="AW405" s="15" t="s">
        <v>36</v>
      </c>
      <c r="AX405" s="15" t="s">
        <v>88</v>
      </c>
      <c r="AY405" s="235" t="s">
        <v>166</v>
      </c>
    </row>
    <row r="406" spans="1:65" s="2" customFormat="1" ht="16.5" customHeight="1">
      <c r="A406" s="38"/>
      <c r="B406" s="196"/>
      <c r="C406" s="242" t="s">
        <v>707</v>
      </c>
      <c r="D406" s="242" t="s">
        <v>806</v>
      </c>
      <c r="E406" s="243" t="s">
        <v>3796</v>
      </c>
      <c r="F406" s="244" t="s">
        <v>3797</v>
      </c>
      <c r="G406" s="245" t="s">
        <v>346</v>
      </c>
      <c r="H406" s="246">
        <v>1</v>
      </c>
      <c r="I406" s="247"/>
      <c r="J406" s="248">
        <f>ROUND(I406*H406,2)</f>
        <v>0</v>
      </c>
      <c r="K406" s="244" t="s">
        <v>280</v>
      </c>
      <c r="L406" s="249"/>
      <c r="M406" s="250" t="s">
        <v>1</v>
      </c>
      <c r="N406" s="251" t="s">
        <v>46</v>
      </c>
      <c r="O406" s="77"/>
      <c r="P406" s="206">
        <f>O406*H406</f>
        <v>0</v>
      </c>
      <c r="Q406" s="206">
        <v>0.009</v>
      </c>
      <c r="R406" s="206">
        <f>Q406*H406</f>
        <v>0.009</v>
      </c>
      <c r="S406" s="206">
        <v>0</v>
      </c>
      <c r="T406" s="207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08" t="s">
        <v>204</v>
      </c>
      <c r="AT406" s="208" t="s">
        <v>806</v>
      </c>
      <c r="AU406" s="208" t="s">
        <v>90</v>
      </c>
      <c r="AY406" s="19" t="s">
        <v>166</v>
      </c>
      <c r="BE406" s="209">
        <f>IF(N406="základní",J406,0)</f>
        <v>0</v>
      </c>
      <c r="BF406" s="209">
        <f>IF(N406="snížená",J406,0)</f>
        <v>0</v>
      </c>
      <c r="BG406" s="209">
        <f>IF(N406="zákl. přenesená",J406,0)</f>
        <v>0</v>
      </c>
      <c r="BH406" s="209">
        <f>IF(N406="sníž. přenesená",J406,0)</f>
        <v>0</v>
      </c>
      <c r="BI406" s="209">
        <f>IF(N406="nulová",J406,0)</f>
        <v>0</v>
      </c>
      <c r="BJ406" s="19" t="s">
        <v>88</v>
      </c>
      <c r="BK406" s="209">
        <f>ROUND(I406*H406,2)</f>
        <v>0</v>
      </c>
      <c r="BL406" s="19" t="s">
        <v>165</v>
      </c>
      <c r="BM406" s="208" t="s">
        <v>3798</v>
      </c>
    </row>
    <row r="407" spans="1:65" s="2" customFormat="1" ht="21.75" customHeight="1">
      <c r="A407" s="38"/>
      <c r="B407" s="196"/>
      <c r="C407" s="197" t="s">
        <v>716</v>
      </c>
      <c r="D407" s="197" t="s">
        <v>169</v>
      </c>
      <c r="E407" s="198" t="s">
        <v>3799</v>
      </c>
      <c r="F407" s="199" t="s">
        <v>3800</v>
      </c>
      <c r="G407" s="200" t="s">
        <v>301</v>
      </c>
      <c r="H407" s="201">
        <v>60</v>
      </c>
      <c r="I407" s="202"/>
      <c r="J407" s="203">
        <f>ROUND(I407*H407,2)</f>
        <v>0</v>
      </c>
      <c r="K407" s="199" t="s">
        <v>280</v>
      </c>
      <c r="L407" s="39"/>
      <c r="M407" s="204" t="s">
        <v>1</v>
      </c>
      <c r="N407" s="205" t="s">
        <v>46</v>
      </c>
      <c r="O407" s="77"/>
      <c r="P407" s="206">
        <f>O407*H407</f>
        <v>0</v>
      </c>
      <c r="Q407" s="206">
        <v>4E-05</v>
      </c>
      <c r="R407" s="206">
        <f>Q407*H407</f>
        <v>0.0024000000000000002</v>
      </c>
      <c r="S407" s="206">
        <v>0</v>
      </c>
      <c r="T407" s="207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08" t="s">
        <v>165</v>
      </c>
      <c r="AT407" s="208" t="s">
        <v>169</v>
      </c>
      <c r="AU407" s="208" t="s">
        <v>90</v>
      </c>
      <c r="AY407" s="19" t="s">
        <v>166</v>
      </c>
      <c r="BE407" s="209">
        <f>IF(N407="základní",J407,0)</f>
        <v>0</v>
      </c>
      <c r="BF407" s="209">
        <f>IF(N407="snížená",J407,0)</f>
        <v>0</v>
      </c>
      <c r="BG407" s="209">
        <f>IF(N407="zákl. přenesená",J407,0)</f>
        <v>0</v>
      </c>
      <c r="BH407" s="209">
        <f>IF(N407="sníž. přenesená",J407,0)</f>
        <v>0</v>
      </c>
      <c r="BI407" s="209">
        <f>IF(N407="nulová",J407,0)</f>
        <v>0</v>
      </c>
      <c r="BJ407" s="19" t="s">
        <v>88</v>
      </c>
      <c r="BK407" s="209">
        <f>ROUND(I407*H407,2)</f>
        <v>0</v>
      </c>
      <c r="BL407" s="19" t="s">
        <v>165</v>
      </c>
      <c r="BM407" s="208" t="s">
        <v>3801</v>
      </c>
    </row>
    <row r="408" spans="1:47" s="2" customFormat="1" ht="12">
      <c r="A408" s="38"/>
      <c r="B408" s="39"/>
      <c r="C408" s="38"/>
      <c r="D408" s="210" t="s">
        <v>174</v>
      </c>
      <c r="E408" s="38"/>
      <c r="F408" s="211" t="s">
        <v>3802</v>
      </c>
      <c r="G408" s="38"/>
      <c r="H408" s="38"/>
      <c r="I408" s="132"/>
      <c r="J408" s="38"/>
      <c r="K408" s="38"/>
      <c r="L408" s="39"/>
      <c r="M408" s="212"/>
      <c r="N408" s="213"/>
      <c r="O408" s="77"/>
      <c r="P408" s="77"/>
      <c r="Q408" s="77"/>
      <c r="R408" s="77"/>
      <c r="S408" s="77"/>
      <c r="T408" s="7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9" t="s">
        <v>174</v>
      </c>
      <c r="AU408" s="19" t="s">
        <v>90</v>
      </c>
    </row>
    <row r="409" spans="1:51" s="13" customFormat="1" ht="12">
      <c r="A409" s="13"/>
      <c r="B409" s="219"/>
      <c r="C409" s="13"/>
      <c r="D409" s="210" t="s">
        <v>283</v>
      </c>
      <c r="E409" s="220" t="s">
        <v>1</v>
      </c>
      <c r="F409" s="221" t="s">
        <v>3450</v>
      </c>
      <c r="G409" s="13"/>
      <c r="H409" s="220" t="s">
        <v>1</v>
      </c>
      <c r="I409" s="222"/>
      <c r="J409" s="13"/>
      <c r="K409" s="13"/>
      <c r="L409" s="219"/>
      <c r="M409" s="223"/>
      <c r="N409" s="224"/>
      <c r="O409" s="224"/>
      <c r="P409" s="224"/>
      <c r="Q409" s="224"/>
      <c r="R409" s="224"/>
      <c r="S409" s="224"/>
      <c r="T409" s="225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20" t="s">
        <v>283</v>
      </c>
      <c r="AU409" s="220" t="s">
        <v>90</v>
      </c>
      <c r="AV409" s="13" t="s">
        <v>88</v>
      </c>
      <c r="AW409" s="13" t="s">
        <v>36</v>
      </c>
      <c r="AX409" s="13" t="s">
        <v>81</v>
      </c>
      <c r="AY409" s="220" t="s">
        <v>166</v>
      </c>
    </row>
    <row r="410" spans="1:51" s="14" customFormat="1" ht="12">
      <c r="A410" s="14"/>
      <c r="B410" s="226"/>
      <c r="C410" s="14"/>
      <c r="D410" s="210" t="s">
        <v>283</v>
      </c>
      <c r="E410" s="227" t="s">
        <v>1</v>
      </c>
      <c r="F410" s="228" t="s">
        <v>438</v>
      </c>
      <c r="G410" s="14"/>
      <c r="H410" s="229">
        <v>20</v>
      </c>
      <c r="I410" s="230"/>
      <c r="J410" s="14"/>
      <c r="K410" s="14"/>
      <c r="L410" s="226"/>
      <c r="M410" s="231"/>
      <c r="N410" s="232"/>
      <c r="O410" s="232"/>
      <c r="P410" s="232"/>
      <c r="Q410" s="232"/>
      <c r="R410" s="232"/>
      <c r="S410" s="232"/>
      <c r="T410" s="233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27" t="s">
        <v>283</v>
      </c>
      <c r="AU410" s="227" t="s">
        <v>90</v>
      </c>
      <c r="AV410" s="14" t="s">
        <v>90</v>
      </c>
      <c r="AW410" s="14" t="s">
        <v>36</v>
      </c>
      <c r="AX410" s="14" t="s">
        <v>81</v>
      </c>
      <c r="AY410" s="227" t="s">
        <v>166</v>
      </c>
    </row>
    <row r="411" spans="1:51" s="13" customFormat="1" ht="12">
      <c r="A411" s="13"/>
      <c r="B411" s="219"/>
      <c r="C411" s="13"/>
      <c r="D411" s="210" t="s">
        <v>283</v>
      </c>
      <c r="E411" s="220" t="s">
        <v>1</v>
      </c>
      <c r="F411" s="221" t="s">
        <v>3467</v>
      </c>
      <c r="G411" s="13"/>
      <c r="H411" s="220" t="s">
        <v>1</v>
      </c>
      <c r="I411" s="222"/>
      <c r="J411" s="13"/>
      <c r="K411" s="13"/>
      <c r="L411" s="219"/>
      <c r="M411" s="223"/>
      <c r="N411" s="224"/>
      <c r="O411" s="224"/>
      <c r="P411" s="224"/>
      <c r="Q411" s="224"/>
      <c r="R411" s="224"/>
      <c r="S411" s="224"/>
      <c r="T411" s="225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20" t="s">
        <v>283</v>
      </c>
      <c r="AU411" s="220" t="s">
        <v>90</v>
      </c>
      <c r="AV411" s="13" t="s">
        <v>88</v>
      </c>
      <c r="AW411" s="13" t="s">
        <v>36</v>
      </c>
      <c r="AX411" s="13" t="s">
        <v>81</v>
      </c>
      <c r="AY411" s="220" t="s">
        <v>166</v>
      </c>
    </row>
    <row r="412" spans="1:51" s="14" customFormat="1" ht="12">
      <c r="A412" s="14"/>
      <c r="B412" s="226"/>
      <c r="C412" s="14"/>
      <c r="D412" s="210" t="s">
        <v>283</v>
      </c>
      <c r="E412" s="227" t="s">
        <v>1</v>
      </c>
      <c r="F412" s="228" t="s">
        <v>438</v>
      </c>
      <c r="G412" s="14"/>
      <c r="H412" s="229">
        <v>20</v>
      </c>
      <c r="I412" s="230"/>
      <c r="J412" s="14"/>
      <c r="K412" s="14"/>
      <c r="L412" s="226"/>
      <c r="M412" s="231"/>
      <c r="N412" s="232"/>
      <c r="O412" s="232"/>
      <c r="P412" s="232"/>
      <c r="Q412" s="232"/>
      <c r="R412" s="232"/>
      <c r="S412" s="232"/>
      <c r="T412" s="233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27" t="s">
        <v>283</v>
      </c>
      <c r="AU412" s="227" t="s">
        <v>90</v>
      </c>
      <c r="AV412" s="14" t="s">
        <v>90</v>
      </c>
      <c r="AW412" s="14" t="s">
        <v>36</v>
      </c>
      <c r="AX412" s="14" t="s">
        <v>81</v>
      </c>
      <c r="AY412" s="227" t="s">
        <v>166</v>
      </c>
    </row>
    <row r="413" spans="1:51" s="13" customFormat="1" ht="12">
      <c r="A413" s="13"/>
      <c r="B413" s="219"/>
      <c r="C413" s="13"/>
      <c r="D413" s="210" t="s">
        <v>283</v>
      </c>
      <c r="E413" s="220" t="s">
        <v>1</v>
      </c>
      <c r="F413" s="221" t="s">
        <v>3452</v>
      </c>
      <c r="G413" s="13"/>
      <c r="H413" s="220" t="s">
        <v>1</v>
      </c>
      <c r="I413" s="222"/>
      <c r="J413" s="13"/>
      <c r="K413" s="13"/>
      <c r="L413" s="219"/>
      <c r="M413" s="223"/>
      <c r="N413" s="224"/>
      <c r="O413" s="224"/>
      <c r="P413" s="224"/>
      <c r="Q413" s="224"/>
      <c r="R413" s="224"/>
      <c r="S413" s="224"/>
      <c r="T413" s="225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20" t="s">
        <v>283</v>
      </c>
      <c r="AU413" s="220" t="s">
        <v>90</v>
      </c>
      <c r="AV413" s="13" t="s">
        <v>88</v>
      </c>
      <c r="AW413" s="13" t="s">
        <v>36</v>
      </c>
      <c r="AX413" s="13" t="s">
        <v>81</v>
      </c>
      <c r="AY413" s="220" t="s">
        <v>166</v>
      </c>
    </row>
    <row r="414" spans="1:51" s="14" customFormat="1" ht="12">
      <c r="A414" s="14"/>
      <c r="B414" s="226"/>
      <c r="C414" s="14"/>
      <c r="D414" s="210" t="s">
        <v>283</v>
      </c>
      <c r="E414" s="227" t="s">
        <v>1</v>
      </c>
      <c r="F414" s="228" t="s">
        <v>438</v>
      </c>
      <c r="G414" s="14"/>
      <c r="H414" s="229">
        <v>20</v>
      </c>
      <c r="I414" s="230"/>
      <c r="J414" s="14"/>
      <c r="K414" s="14"/>
      <c r="L414" s="226"/>
      <c r="M414" s="231"/>
      <c r="N414" s="232"/>
      <c r="O414" s="232"/>
      <c r="P414" s="232"/>
      <c r="Q414" s="232"/>
      <c r="R414" s="232"/>
      <c r="S414" s="232"/>
      <c r="T414" s="233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27" t="s">
        <v>283</v>
      </c>
      <c r="AU414" s="227" t="s">
        <v>90</v>
      </c>
      <c r="AV414" s="14" t="s">
        <v>90</v>
      </c>
      <c r="AW414" s="14" t="s">
        <v>36</v>
      </c>
      <c r="AX414" s="14" t="s">
        <v>81</v>
      </c>
      <c r="AY414" s="227" t="s">
        <v>166</v>
      </c>
    </row>
    <row r="415" spans="1:51" s="15" customFormat="1" ht="12">
      <c r="A415" s="15"/>
      <c r="B415" s="234"/>
      <c r="C415" s="15"/>
      <c r="D415" s="210" t="s">
        <v>283</v>
      </c>
      <c r="E415" s="235" t="s">
        <v>1</v>
      </c>
      <c r="F415" s="236" t="s">
        <v>286</v>
      </c>
      <c r="G415" s="15"/>
      <c r="H415" s="237">
        <v>60</v>
      </c>
      <c r="I415" s="238"/>
      <c r="J415" s="15"/>
      <c r="K415" s="15"/>
      <c r="L415" s="234"/>
      <c r="M415" s="239"/>
      <c r="N415" s="240"/>
      <c r="O415" s="240"/>
      <c r="P415" s="240"/>
      <c r="Q415" s="240"/>
      <c r="R415" s="240"/>
      <c r="S415" s="240"/>
      <c r="T415" s="241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35" t="s">
        <v>283</v>
      </c>
      <c r="AU415" s="235" t="s">
        <v>90</v>
      </c>
      <c r="AV415" s="15" t="s">
        <v>165</v>
      </c>
      <c r="AW415" s="15" t="s">
        <v>36</v>
      </c>
      <c r="AX415" s="15" t="s">
        <v>88</v>
      </c>
      <c r="AY415" s="235" t="s">
        <v>166</v>
      </c>
    </row>
    <row r="416" spans="1:65" s="2" customFormat="1" ht="21.75" customHeight="1">
      <c r="A416" s="38"/>
      <c r="B416" s="196"/>
      <c r="C416" s="197" t="s">
        <v>721</v>
      </c>
      <c r="D416" s="197" t="s">
        <v>169</v>
      </c>
      <c r="E416" s="198" t="s">
        <v>3803</v>
      </c>
      <c r="F416" s="199" t="s">
        <v>3804</v>
      </c>
      <c r="G416" s="200" t="s">
        <v>301</v>
      </c>
      <c r="H416" s="201">
        <v>7.44</v>
      </c>
      <c r="I416" s="202"/>
      <c r="J416" s="203">
        <f>ROUND(I416*H416,2)</f>
        <v>0</v>
      </c>
      <c r="K416" s="199" t="s">
        <v>280</v>
      </c>
      <c r="L416" s="39"/>
      <c r="M416" s="204" t="s">
        <v>1</v>
      </c>
      <c r="N416" s="205" t="s">
        <v>46</v>
      </c>
      <c r="O416" s="77"/>
      <c r="P416" s="206">
        <f>O416*H416</f>
        <v>0</v>
      </c>
      <c r="Q416" s="206">
        <v>0.0021</v>
      </c>
      <c r="R416" s="206">
        <f>Q416*H416</f>
        <v>0.015623999999999999</v>
      </c>
      <c r="S416" s="206">
        <v>0</v>
      </c>
      <c r="T416" s="207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08" t="s">
        <v>165</v>
      </c>
      <c r="AT416" s="208" t="s">
        <v>169</v>
      </c>
      <c r="AU416" s="208" t="s">
        <v>90</v>
      </c>
      <c r="AY416" s="19" t="s">
        <v>166</v>
      </c>
      <c r="BE416" s="209">
        <f>IF(N416="základní",J416,0)</f>
        <v>0</v>
      </c>
      <c r="BF416" s="209">
        <f>IF(N416="snížená",J416,0)</f>
        <v>0</v>
      </c>
      <c r="BG416" s="209">
        <f>IF(N416="zákl. přenesená",J416,0)</f>
        <v>0</v>
      </c>
      <c r="BH416" s="209">
        <f>IF(N416="sníž. přenesená",J416,0)</f>
        <v>0</v>
      </c>
      <c r="BI416" s="209">
        <f>IF(N416="nulová",J416,0)</f>
        <v>0</v>
      </c>
      <c r="BJ416" s="19" t="s">
        <v>88</v>
      </c>
      <c r="BK416" s="209">
        <f>ROUND(I416*H416,2)</f>
        <v>0</v>
      </c>
      <c r="BL416" s="19" t="s">
        <v>165</v>
      </c>
      <c r="BM416" s="208" t="s">
        <v>3805</v>
      </c>
    </row>
    <row r="417" spans="1:47" s="2" customFormat="1" ht="12">
      <c r="A417" s="38"/>
      <c r="B417" s="39"/>
      <c r="C417" s="38"/>
      <c r="D417" s="210" t="s">
        <v>174</v>
      </c>
      <c r="E417" s="38"/>
      <c r="F417" s="211" t="s">
        <v>3806</v>
      </c>
      <c r="G417" s="38"/>
      <c r="H417" s="38"/>
      <c r="I417" s="132"/>
      <c r="J417" s="38"/>
      <c r="K417" s="38"/>
      <c r="L417" s="39"/>
      <c r="M417" s="212"/>
      <c r="N417" s="213"/>
      <c r="O417" s="77"/>
      <c r="P417" s="77"/>
      <c r="Q417" s="77"/>
      <c r="R417" s="77"/>
      <c r="S417" s="77"/>
      <c r="T417" s="7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T417" s="19" t="s">
        <v>174</v>
      </c>
      <c r="AU417" s="19" t="s">
        <v>90</v>
      </c>
    </row>
    <row r="418" spans="1:51" s="13" customFormat="1" ht="12">
      <c r="A418" s="13"/>
      <c r="B418" s="219"/>
      <c r="C418" s="13"/>
      <c r="D418" s="210" t="s">
        <v>283</v>
      </c>
      <c r="E418" s="220" t="s">
        <v>1</v>
      </c>
      <c r="F418" s="221" t="s">
        <v>3738</v>
      </c>
      <c r="G418" s="13"/>
      <c r="H418" s="220" t="s">
        <v>1</v>
      </c>
      <c r="I418" s="222"/>
      <c r="J418" s="13"/>
      <c r="K418" s="13"/>
      <c r="L418" s="219"/>
      <c r="M418" s="223"/>
      <c r="N418" s="224"/>
      <c r="O418" s="224"/>
      <c r="P418" s="224"/>
      <c r="Q418" s="224"/>
      <c r="R418" s="224"/>
      <c r="S418" s="224"/>
      <c r="T418" s="22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20" t="s">
        <v>283</v>
      </c>
      <c r="AU418" s="220" t="s">
        <v>90</v>
      </c>
      <c r="AV418" s="13" t="s">
        <v>88</v>
      </c>
      <c r="AW418" s="13" t="s">
        <v>36</v>
      </c>
      <c r="AX418" s="13" t="s">
        <v>81</v>
      </c>
      <c r="AY418" s="220" t="s">
        <v>166</v>
      </c>
    </row>
    <row r="419" spans="1:51" s="14" customFormat="1" ht="12">
      <c r="A419" s="14"/>
      <c r="B419" s="226"/>
      <c r="C419" s="14"/>
      <c r="D419" s="210" t="s">
        <v>283</v>
      </c>
      <c r="E419" s="227" t="s">
        <v>1</v>
      </c>
      <c r="F419" s="228" t="s">
        <v>3739</v>
      </c>
      <c r="G419" s="14"/>
      <c r="H419" s="229">
        <v>7.44</v>
      </c>
      <c r="I419" s="230"/>
      <c r="J419" s="14"/>
      <c r="K419" s="14"/>
      <c r="L419" s="226"/>
      <c r="M419" s="231"/>
      <c r="N419" s="232"/>
      <c r="O419" s="232"/>
      <c r="P419" s="232"/>
      <c r="Q419" s="232"/>
      <c r="R419" s="232"/>
      <c r="S419" s="232"/>
      <c r="T419" s="233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27" t="s">
        <v>283</v>
      </c>
      <c r="AU419" s="227" t="s">
        <v>90</v>
      </c>
      <c r="AV419" s="14" t="s">
        <v>90</v>
      </c>
      <c r="AW419" s="14" t="s">
        <v>36</v>
      </c>
      <c r="AX419" s="14" t="s">
        <v>81</v>
      </c>
      <c r="AY419" s="227" t="s">
        <v>166</v>
      </c>
    </row>
    <row r="420" spans="1:51" s="15" customFormat="1" ht="12">
      <c r="A420" s="15"/>
      <c r="B420" s="234"/>
      <c r="C420" s="15"/>
      <c r="D420" s="210" t="s">
        <v>283</v>
      </c>
      <c r="E420" s="235" t="s">
        <v>1</v>
      </c>
      <c r="F420" s="236" t="s">
        <v>286</v>
      </c>
      <c r="G420" s="15"/>
      <c r="H420" s="237">
        <v>7.44</v>
      </c>
      <c r="I420" s="238"/>
      <c r="J420" s="15"/>
      <c r="K420" s="15"/>
      <c r="L420" s="234"/>
      <c r="M420" s="239"/>
      <c r="N420" s="240"/>
      <c r="O420" s="240"/>
      <c r="P420" s="240"/>
      <c r="Q420" s="240"/>
      <c r="R420" s="240"/>
      <c r="S420" s="240"/>
      <c r="T420" s="241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35" t="s">
        <v>283</v>
      </c>
      <c r="AU420" s="235" t="s">
        <v>90</v>
      </c>
      <c r="AV420" s="15" t="s">
        <v>165</v>
      </c>
      <c r="AW420" s="15" t="s">
        <v>36</v>
      </c>
      <c r="AX420" s="15" t="s">
        <v>88</v>
      </c>
      <c r="AY420" s="235" t="s">
        <v>166</v>
      </c>
    </row>
    <row r="421" spans="1:65" s="2" customFormat="1" ht="33" customHeight="1">
      <c r="A421" s="38"/>
      <c r="B421" s="196"/>
      <c r="C421" s="197" t="s">
        <v>726</v>
      </c>
      <c r="D421" s="197" t="s">
        <v>169</v>
      </c>
      <c r="E421" s="198" t="s">
        <v>3807</v>
      </c>
      <c r="F421" s="199" t="s">
        <v>3808</v>
      </c>
      <c r="G421" s="200" t="s">
        <v>425</v>
      </c>
      <c r="H421" s="201">
        <v>9</v>
      </c>
      <c r="I421" s="202"/>
      <c r="J421" s="203">
        <f>ROUND(I421*H421,2)</f>
        <v>0</v>
      </c>
      <c r="K421" s="199" t="s">
        <v>280</v>
      </c>
      <c r="L421" s="39"/>
      <c r="M421" s="204" t="s">
        <v>1</v>
      </c>
      <c r="N421" s="205" t="s">
        <v>46</v>
      </c>
      <c r="O421" s="77"/>
      <c r="P421" s="206">
        <f>O421*H421</f>
        <v>0</v>
      </c>
      <c r="Q421" s="206">
        <v>0</v>
      </c>
      <c r="R421" s="206">
        <f>Q421*H421</f>
        <v>0</v>
      </c>
      <c r="S421" s="206">
        <v>0</v>
      </c>
      <c r="T421" s="207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08" t="s">
        <v>165</v>
      </c>
      <c r="AT421" s="208" t="s">
        <v>169</v>
      </c>
      <c r="AU421" s="208" t="s">
        <v>90</v>
      </c>
      <c r="AY421" s="19" t="s">
        <v>166</v>
      </c>
      <c r="BE421" s="209">
        <f>IF(N421="základní",J421,0)</f>
        <v>0</v>
      </c>
      <c r="BF421" s="209">
        <f>IF(N421="snížená",J421,0)</f>
        <v>0</v>
      </c>
      <c r="BG421" s="209">
        <f>IF(N421="zákl. přenesená",J421,0)</f>
        <v>0</v>
      </c>
      <c r="BH421" s="209">
        <f>IF(N421="sníž. přenesená",J421,0)</f>
        <v>0</v>
      </c>
      <c r="BI421" s="209">
        <f>IF(N421="nulová",J421,0)</f>
        <v>0</v>
      </c>
      <c r="BJ421" s="19" t="s">
        <v>88</v>
      </c>
      <c r="BK421" s="209">
        <f>ROUND(I421*H421,2)</f>
        <v>0</v>
      </c>
      <c r="BL421" s="19" t="s">
        <v>165</v>
      </c>
      <c r="BM421" s="208" t="s">
        <v>3809</v>
      </c>
    </row>
    <row r="422" spans="1:47" s="2" customFormat="1" ht="12">
      <c r="A422" s="38"/>
      <c r="B422" s="39"/>
      <c r="C422" s="38"/>
      <c r="D422" s="210" t="s">
        <v>174</v>
      </c>
      <c r="E422" s="38"/>
      <c r="F422" s="211" t="s">
        <v>3810</v>
      </c>
      <c r="G422" s="38"/>
      <c r="H422" s="38"/>
      <c r="I422" s="132"/>
      <c r="J422" s="38"/>
      <c r="K422" s="38"/>
      <c r="L422" s="39"/>
      <c r="M422" s="212"/>
      <c r="N422" s="213"/>
      <c r="O422" s="77"/>
      <c r="P422" s="77"/>
      <c r="Q422" s="77"/>
      <c r="R422" s="77"/>
      <c r="S422" s="77"/>
      <c r="T422" s="7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T422" s="19" t="s">
        <v>174</v>
      </c>
      <c r="AU422" s="19" t="s">
        <v>90</v>
      </c>
    </row>
    <row r="423" spans="1:51" s="13" customFormat="1" ht="12">
      <c r="A423" s="13"/>
      <c r="B423" s="219"/>
      <c r="C423" s="13"/>
      <c r="D423" s="210" t="s">
        <v>283</v>
      </c>
      <c r="E423" s="220" t="s">
        <v>1</v>
      </c>
      <c r="F423" s="221" t="s">
        <v>3450</v>
      </c>
      <c r="G423" s="13"/>
      <c r="H423" s="220" t="s">
        <v>1</v>
      </c>
      <c r="I423" s="222"/>
      <c r="J423" s="13"/>
      <c r="K423" s="13"/>
      <c r="L423" s="219"/>
      <c r="M423" s="223"/>
      <c r="N423" s="224"/>
      <c r="O423" s="224"/>
      <c r="P423" s="224"/>
      <c r="Q423" s="224"/>
      <c r="R423" s="224"/>
      <c r="S423" s="224"/>
      <c r="T423" s="225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20" t="s">
        <v>283</v>
      </c>
      <c r="AU423" s="220" t="s">
        <v>90</v>
      </c>
      <c r="AV423" s="13" t="s">
        <v>88</v>
      </c>
      <c r="AW423" s="13" t="s">
        <v>36</v>
      </c>
      <c r="AX423" s="13" t="s">
        <v>81</v>
      </c>
      <c r="AY423" s="220" t="s">
        <v>166</v>
      </c>
    </row>
    <row r="424" spans="1:51" s="14" customFormat="1" ht="12">
      <c r="A424" s="14"/>
      <c r="B424" s="226"/>
      <c r="C424" s="14"/>
      <c r="D424" s="210" t="s">
        <v>283</v>
      </c>
      <c r="E424" s="227" t="s">
        <v>1</v>
      </c>
      <c r="F424" s="228" t="s">
        <v>3811</v>
      </c>
      <c r="G424" s="14"/>
      <c r="H424" s="229">
        <v>3</v>
      </c>
      <c r="I424" s="230"/>
      <c r="J424" s="14"/>
      <c r="K424" s="14"/>
      <c r="L424" s="226"/>
      <c r="M424" s="231"/>
      <c r="N424" s="232"/>
      <c r="O424" s="232"/>
      <c r="P424" s="232"/>
      <c r="Q424" s="232"/>
      <c r="R424" s="232"/>
      <c r="S424" s="232"/>
      <c r="T424" s="233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27" t="s">
        <v>283</v>
      </c>
      <c r="AU424" s="227" t="s">
        <v>90</v>
      </c>
      <c r="AV424" s="14" t="s">
        <v>90</v>
      </c>
      <c r="AW424" s="14" t="s">
        <v>36</v>
      </c>
      <c r="AX424" s="14" t="s">
        <v>81</v>
      </c>
      <c r="AY424" s="227" t="s">
        <v>166</v>
      </c>
    </row>
    <row r="425" spans="1:51" s="13" customFormat="1" ht="12">
      <c r="A425" s="13"/>
      <c r="B425" s="219"/>
      <c r="C425" s="13"/>
      <c r="D425" s="210" t="s">
        <v>283</v>
      </c>
      <c r="E425" s="220" t="s">
        <v>1</v>
      </c>
      <c r="F425" s="221" t="s">
        <v>3467</v>
      </c>
      <c r="G425" s="13"/>
      <c r="H425" s="220" t="s">
        <v>1</v>
      </c>
      <c r="I425" s="222"/>
      <c r="J425" s="13"/>
      <c r="K425" s="13"/>
      <c r="L425" s="219"/>
      <c r="M425" s="223"/>
      <c r="N425" s="224"/>
      <c r="O425" s="224"/>
      <c r="P425" s="224"/>
      <c r="Q425" s="224"/>
      <c r="R425" s="224"/>
      <c r="S425" s="224"/>
      <c r="T425" s="225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20" t="s">
        <v>283</v>
      </c>
      <c r="AU425" s="220" t="s">
        <v>90</v>
      </c>
      <c r="AV425" s="13" t="s">
        <v>88</v>
      </c>
      <c r="AW425" s="13" t="s">
        <v>36</v>
      </c>
      <c r="AX425" s="13" t="s">
        <v>81</v>
      </c>
      <c r="AY425" s="220" t="s">
        <v>166</v>
      </c>
    </row>
    <row r="426" spans="1:51" s="14" customFormat="1" ht="12">
      <c r="A426" s="14"/>
      <c r="B426" s="226"/>
      <c r="C426" s="14"/>
      <c r="D426" s="210" t="s">
        <v>283</v>
      </c>
      <c r="E426" s="227" t="s">
        <v>1</v>
      </c>
      <c r="F426" s="228" t="s">
        <v>3811</v>
      </c>
      <c r="G426" s="14"/>
      <c r="H426" s="229">
        <v>3</v>
      </c>
      <c r="I426" s="230"/>
      <c r="J426" s="14"/>
      <c r="K426" s="14"/>
      <c r="L426" s="226"/>
      <c r="M426" s="231"/>
      <c r="N426" s="232"/>
      <c r="O426" s="232"/>
      <c r="P426" s="232"/>
      <c r="Q426" s="232"/>
      <c r="R426" s="232"/>
      <c r="S426" s="232"/>
      <c r="T426" s="233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27" t="s">
        <v>283</v>
      </c>
      <c r="AU426" s="227" t="s">
        <v>90</v>
      </c>
      <c r="AV426" s="14" t="s">
        <v>90</v>
      </c>
      <c r="AW426" s="14" t="s">
        <v>36</v>
      </c>
      <c r="AX426" s="14" t="s">
        <v>81</v>
      </c>
      <c r="AY426" s="227" t="s">
        <v>166</v>
      </c>
    </row>
    <row r="427" spans="1:51" s="13" customFormat="1" ht="12">
      <c r="A427" s="13"/>
      <c r="B427" s="219"/>
      <c r="C427" s="13"/>
      <c r="D427" s="210" t="s">
        <v>283</v>
      </c>
      <c r="E427" s="220" t="s">
        <v>1</v>
      </c>
      <c r="F427" s="221" t="s">
        <v>3452</v>
      </c>
      <c r="G427" s="13"/>
      <c r="H427" s="220" t="s">
        <v>1</v>
      </c>
      <c r="I427" s="222"/>
      <c r="J427" s="13"/>
      <c r="K427" s="13"/>
      <c r="L427" s="219"/>
      <c r="M427" s="223"/>
      <c r="N427" s="224"/>
      <c r="O427" s="224"/>
      <c r="P427" s="224"/>
      <c r="Q427" s="224"/>
      <c r="R427" s="224"/>
      <c r="S427" s="224"/>
      <c r="T427" s="225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20" t="s">
        <v>283</v>
      </c>
      <c r="AU427" s="220" t="s">
        <v>90</v>
      </c>
      <c r="AV427" s="13" t="s">
        <v>88</v>
      </c>
      <c r="AW427" s="13" t="s">
        <v>36</v>
      </c>
      <c r="AX427" s="13" t="s">
        <v>81</v>
      </c>
      <c r="AY427" s="220" t="s">
        <v>166</v>
      </c>
    </row>
    <row r="428" spans="1:51" s="14" customFormat="1" ht="12">
      <c r="A428" s="14"/>
      <c r="B428" s="226"/>
      <c r="C428" s="14"/>
      <c r="D428" s="210" t="s">
        <v>283</v>
      </c>
      <c r="E428" s="227" t="s">
        <v>1</v>
      </c>
      <c r="F428" s="228" t="s">
        <v>3811</v>
      </c>
      <c r="G428" s="14"/>
      <c r="H428" s="229">
        <v>3</v>
      </c>
      <c r="I428" s="230"/>
      <c r="J428" s="14"/>
      <c r="K428" s="14"/>
      <c r="L428" s="226"/>
      <c r="M428" s="231"/>
      <c r="N428" s="232"/>
      <c r="O428" s="232"/>
      <c r="P428" s="232"/>
      <c r="Q428" s="232"/>
      <c r="R428" s="232"/>
      <c r="S428" s="232"/>
      <c r="T428" s="233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27" t="s">
        <v>283</v>
      </c>
      <c r="AU428" s="227" t="s">
        <v>90</v>
      </c>
      <c r="AV428" s="14" t="s">
        <v>90</v>
      </c>
      <c r="AW428" s="14" t="s">
        <v>36</v>
      </c>
      <c r="AX428" s="14" t="s">
        <v>81</v>
      </c>
      <c r="AY428" s="227" t="s">
        <v>166</v>
      </c>
    </row>
    <row r="429" spans="1:51" s="15" customFormat="1" ht="12">
      <c r="A429" s="15"/>
      <c r="B429" s="234"/>
      <c r="C429" s="15"/>
      <c r="D429" s="210" t="s">
        <v>283</v>
      </c>
      <c r="E429" s="235" t="s">
        <v>1</v>
      </c>
      <c r="F429" s="236" t="s">
        <v>286</v>
      </c>
      <c r="G429" s="15"/>
      <c r="H429" s="237">
        <v>9</v>
      </c>
      <c r="I429" s="238"/>
      <c r="J429" s="15"/>
      <c r="K429" s="15"/>
      <c r="L429" s="234"/>
      <c r="M429" s="239"/>
      <c r="N429" s="240"/>
      <c r="O429" s="240"/>
      <c r="P429" s="240"/>
      <c r="Q429" s="240"/>
      <c r="R429" s="240"/>
      <c r="S429" s="240"/>
      <c r="T429" s="241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35" t="s">
        <v>283</v>
      </c>
      <c r="AU429" s="235" t="s">
        <v>90</v>
      </c>
      <c r="AV429" s="15" t="s">
        <v>165</v>
      </c>
      <c r="AW429" s="15" t="s">
        <v>36</v>
      </c>
      <c r="AX429" s="15" t="s">
        <v>88</v>
      </c>
      <c r="AY429" s="235" t="s">
        <v>166</v>
      </c>
    </row>
    <row r="430" spans="1:65" s="2" customFormat="1" ht="16.5" customHeight="1">
      <c r="A430" s="38"/>
      <c r="B430" s="196"/>
      <c r="C430" s="242" t="s">
        <v>733</v>
      </c>
      <c r="D430" s="242" t="s">
        <v>806</v>
      </c>
      <c r="E430" s="243" t="s">
        <v>3812</v>
      </c>
      <c r="F430" s="244" t="s">
        <v>3813</v>
      </c>
      <c r="G430" s="245" t="s">
        <v>425</v>
      </c>
      <c r="H430" s="246">
        <v>9.9</v>
      </c>
      <c r="I430" s="247"/>
      <c r="J430" s="248">
        <f>ROUND(I430*H430,2)</f>
        <v>0</v>
      </c>
      <c r="K430" s="244" t="s">
        <v>280</v>
      </c>
      <c r="L430" s="249"/>
      <c r="M430" s="250" t="s">
        <v>1</v>
      </c>
      <c r="N430" s="251" t="s">
        <v>46</v>
      </c>
      <c r="O430" s="77"/>
      <c r="P430" s="206">
        <f>O430*H430</f>
        <v>0</v>
      </c>
      <c r="Q430" s="206">
        <v>0.0007</v>
      </c>
      <c r="R430" s="206">
        <f>Q430*H430</f>
        <v>0.00693</v>
      </c>
      <c r="S430" s="206">
        <v>0</v>
      </c>
      <c r="T430" s="207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08" t="s">
        <v>204</v>
      </c>
      <c r="AT430" s="208" t="s">
        <v>806</v>
      </c>
      <c r="AU430" s="208" t="s">
        <v>90</v>
      </c>
      <c r="AY430" s="19" t="s">
        <v>166</v>
      </c>
      <c r="BE430" s="209">
        <f>IF(N430="základní",J430,0)</f>
        <v>0</v>
      </c>
      <c r="BF430" s="209">
        <f>IF(N430="snížená",J430,0)</f>
        <v>0</v>
      </c>
      <c r="BG430" s="209">
        <f>IF(N430="zákl. přenesená",J430,0)</f>
        <v>0</v>
      </c>
      <c r="BH430" s="209">
        <f>IF(N430="sníž. přenesená",J430,0)</f>
        <v>0</v>
      </c>
      <c r="BI430" s="209">
        <f>IF(N430="nulová",J430,0)</f>
        <v>0</v>
      </c>
      <c r="BJ430" s="19" t="s">
        <v>88</v>
      </c>
      <c r="BK430" s="209">
        <f>ROUND(I430*H430,2)</f>
        <v>0</v>
      </c>
      <c r="BL430" s="19" t="s">
        <v>165</v>
      </c>
      <c r="BM430" s="208" t="s">
        <v>3814</v>
      </c>
    </row>
    <row r="431" spans="1:51" s="14" customFormat="1" ht="12">
      <c r="A431" s="14"/>
      <c r="B431" s="226"/>
      <c r="C431" s="14"/>
      <c r="D431" s="210" t="s">
        <v>283</v>
      </c>
      <c r="E431" s="14"/>
      <c r="F431" s="228" t="s">
        <v>3815</v>
      </c>
      <c r="G431" s="14"/>
      <c r="H431" s="229">
        <v>9.9</v>
      </c>
      <c r="I431" s="230"/>
      <c r="J431" s="14"/>
      <c r="K431" s="14"/>
      <c r="L431" s="226"/>
      <c r="M431" s="231"/>
      <c r="N431" s="232"/>
      <c r="O431" s="232"/>
      <c r="P431" s="232"/>
      <c r="Q431" s="232"/>
      <c r="R431" s="232"/>
      <c r="S431" s="232"/>
      <c r="T431" s="233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27" t="s">
        <v>283</v>
      </c>
      <c r="AU431" s="227" t="s">
        <v>90</v>
      </c>
      <c r="AV431" s="14" t="s">
        <v>90</v>
      </c>
      <c r="AW431" s="14" t="s">
        <v>3</v>
      </c>
      <c r="AX431" s="14" t="s">
        <v>88</v>
      </c>
      <c r="AY431" s="227" t="s">
        <v>166</v>
      </c>
    </row>
    <row r="432" spans="1:63" s="12" customFormat="1" ht="22.8" customHeight="1">
      <c r="A432" s="12"/>
      <c r="B432" s="183"/>
      <c r="C432" s="12"/>
      <c r="D432" s="184" t="s">
        <v>80</v>
      </c>
      <c r="E432" s="194" t="s">
        <v>696</v>
      </c>
      <c r="F432" s="194" t="s">
        <v>697</v>
      </c>
      <c r="G432" s="12"/>
      <c r="H432" s="12"/>
      <c r="I432" s="186"/>
      <c r="J432" s="195">
        <f>BK432</f>
        <v>0</v>
      </c>
      <c r="K432" s="12"/>
      <c r="L432" s="183"/>
      <c r="M432" s="188"/>
      <c r="N432" s="189"/>
      <c r="O432" s="189"/>
      <c r="P432" s="190">
        <f>SUM(P433:P439)</f>
        <v>0</v>
      </c>
      <c r="Q432" s="189"/>
      <c r="R432" s="190">
        <f>SUM(R433:R439)</f>
        <v>0</v>
      </c>
      <c r="S432" s="189"/>
      <c r="T432" s="191">
        <f>SUM(T433:T439)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184" t="s">
        <v>88</v>
      </c>
      <c r="AT432" s="192" t="s">
        <v>80</v>
      </c>
      <c r="AU432" s="192" t="s">
        <v>88</v>
      </c>
      <c r="AY432" s="184" t="s">
        <v>166</v>
      </c>
      <c r="BK432" s="193">
        <f>SUM(BK433:BK439)</f>
        <v>0</v>
      </c>
    </row>
    <row r="433" spans="1:65" s="2" customFormat="1" ht="16.5" customHeight="1">
      <c r="A433" s="38"/>
      <c r="B433" s="196"/>
      <c r="C433" s="197" t="s">
        <v>740</v>
      </c>
      <c r="D433" s="197" t="s">
        <v>169</v>
      </c>
      <c r="E433" s="198" t="s">
        <v>3537</v>
      </c>
      <c r="F433" s="199" t="s">
        <v>3538</v>
      </c>
      <c r="G433" s="200" t="s">
        <v>289</v>
      </c>
      <c r="H433" s="201">
        <v>33.937</v>
      </c>
      <c r="I433" s="202"/>
      <c r="J433" s="203">
        <f>ROUND(I433*H433,2)</f>
        <v>0</v>
      </c>
      <c r="K433" s="199" t="s">
        <v>280</v>
      </c>
      <c r="L433" s="39"/>
      <c r="M433" s="204" t="s">
        <v>1</v>
      </c>
      <c r="N433" s="205" t="s">
        <v>46</v>
      </c>
      <c r="O433" s="77"/>
      <c r="P433" s="206">
        <f>O433*H433</f>
        <v>0</v>
      </c>
      <c r="Q433" s="206">
        <v>0</v>
      </c>
      <c r="R433" s="206">
        <f>Q433*H433</f>
        <v>0</v>
      </c>
      <c r="S433" s="206">
        <v>0</v>
      </c>
      <c r="T433" s="207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08" t="s">
        <v>165</v>
      </c>
      <c r="AT433" s="208" t="s">
        <v>169</v>
      </c>
      <c r="AU433" s="208" t="s">
        <v>90</v>
      </c>
      <c r="AY433" s="19" t="s">
        <v>166</v>
      </c>
      <c r="BE433" s="209">
        <f>IF(N433="základní",J433,0)</f>
        <v>0</v>
      </c>
      <c r="BF433" s="209">
        <f>IF(N433="snížená",J433,0)</f>
        <v>0</v>
      </c>
      <c r="BG433" s="209">
        <f>IF(N433="zákl. přenesená",J433,0)</f>
        <v>0</v>
      </c>
      <c r="BH433" s="209">
        <f>IF(N433="sníž. přenesená",J433,0)</f>
        <v>0</v>
      </c>
      <c r="BI433" s="209">
        <f>IF(N433="nulová",J433,0)</f>
        <v>0</v>
      </c>
      <c r="BJ433" s="19" t="s">
        <v>88</v>
      </c>
      <c r="BK433" s="209">
        <f>ROUND(I433*H433,2)</f>
        <v>0</v>
      </c>
      <c r="BL433" s="19" t="s">
        <v>165</v>
      </c>
      <c r="BM433" s="208" t="s">
        <v>3816</v>
      </c>
    </row>
    <row r="434" spans="1:47" s="2" customFormat="1" ht="12">
      <c r="A434" s="38"/>
      <c r="B434" s="39"/>
      <c r="C434" s="38"/>
      <c r="D434" s="210" t="s">
        <v>174</v>
      </c>
      <c r="E434" s="38"/>
      <c r="F434" s="211" t="s">
        <v>3540</v>
      </c>
      <c r="G434" s="38"/>
      <c r="H434" s="38"/>
      <c r="I434" s="132"/>
      <c r="J434" s="38"/>
      <c r="K434" s="38"/>
      <c r="L434" s="39"/>
      <c r="M434" s="212"/>
      <c r="N434" s="213"/>
      <c r="O434" s="77"/>
      <c r="P434" s="77"/>
      <c r="Q434" s="77"/>
      <c r="R434" s="77"/>
      <c r="S434" s="77"/>
      <c r="T434" s="7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T434" s="19" t="s">
        <v>174</v>
      </c>
      <c r="AU434" s="19" t="s">
        <v>90</v>
      </c>
    </row>
    <row r="435" spans="1:51" s="14" customFormat="1" ht="12">
      <c r="A435" s="14"/>
      <c r="B435" s="226"/>
      <c r="C435" s="14"/>
      <c r="D435" s="210" t="s">
        <v>283</v>
      </c>
      <c r="E435" s="227" t="s">
        <v>1</v>
      </c>
      <c r="F435" s="228" t="s">
        <v>3817</v>
      </c>
      <c r="G435" s="14"/>
      <c r="H435" s="229">
        <v>93.16</v>
      </c>
      <c r="I435" s="230"/>
      <c r="J435" s="14"/>
      <c r="K435" s="14"/>
      <c r="L435" s="226"/>
      <c r="M435" s="231"/>
      <c r="N435" s="232"/>
      <c r="O435" s="232"/>
      <c r="P435" s="232"/>
      <c r="Q435" s="232"/>
      <c r="R435" s="232"/>
      <c r="S435" s="232"/>
      <c r="T435" s="233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27" t="s">
        <v>283</v>
      </c>
      <c r="AU435" s="227" t="s">
        <v>90</v>
      </c>
      <c r="AV435" s="14" t="s">
        <v>90</v>
      </c>
      <c r="AW435" s="14" t="s">
        <v>36</v>
      </c>
      <c r="AX435" s="14" t="s">
        <v>81</v>
      </c>
      <c r="AY435" s="227" t="s">
        <v>166</v>
      </c>
    </row>
    <row r="436" spans="1:51" s="14" customFormat="1" ht="12">
      <c r="A436" s="14"/>
      <c r="B436" s="226"/>
      <c r="C436" s="14"/>
      <c r="D436" s="210" t="s">
        <v>283</v>
      </c>
      <c r="E436" s="227" t="s">
        <v>1</v>
      </c>
      <c r="F436" s="228" t="s">
        <v>3818</v>
      </c>
      <c r="G436" s="14"/>
      <c r="H436" s="229">
        <v>-59.223</v>
      </c>
      <c r="I436" s="230"/>
      <c r="J436" s="14"/>
      <c r="K436" s="14"/>
      <c r="L436" s="226"/>
      <c r="M436" s="231"/>
      <c r="N436" s="232"/>
      <c r="O436" s="232"/>
      <c r="P436" s="232"/>
      <c r="Q436" s="232"/>
      <c r="R436" s="232"/>
      <c r="S436" s="232"/>
      <c r="T436" s="233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27" t="s">
        <v>283</v>
      </c>
      <c r="AU436" s="227" t="s">
        <v>90</v>
      </c>
      <c r="AV436" s="14" t="s">
        <v>90</v>
      </c>
      <c r="AW436" s="14" t="s">
        <v>36</v>
      </c>
      <c r="AX436" s="14" t="s">
        <v>81</v>
      </c>
      <c r="AY436" s="227" t="s">
        <v>166</v>
      </c>
    </row>
    <row r="437" spans="1:51" s="15" customFormat="1" ht="12">
      <c r="A437" s="15"/>
      <c r="B437" s="234"/>
      <c r="C437" s="15"/>
      <c r="D437" s="210" t="s">
        <v>283</v>
      </c>
      <c r="E437" s="235" t="s">
        <v>1</v>
      </c>
      <c r="F437" s="236" t="s">
        <v>286</v>
      </c>
      <c r="G437" s="15"/>
      <c r="H437" s="237">
        <v>33.937</v>
      </c>
      <c r="I437" s="238"/>
      <c r="J437" s="15"/>
      <c r="K437" s="15"/>
      <c r="L437" s="234"/>
      <c r="M437" s="239"/>
      <c r="N437" s="240"/>
      <c r="O437" s="240"/>
      <c r="P437" s="240"/>
      <c r="Q437" s="240"/>
      <c r="R437" s="240"/>
      <c r="S437" s="240"/>
      <c r="T437" s="241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35" t="s">
        <v>283</v>
      </c>
      <c r="AU437" s="235" t="s">
        <v>90</v>
      </c>
      <c r="AV437" s="15" t="s">
        <v>165</v>
      </c>
      <c r="AW437" s="15" t="s">
        <v>36</v>
      </c>
      <c r="AX437" s="15" t="s">
        <v>88</v>
      </c>
      <c r="AY437" s="235" t="s">
        <v>166</v>
      </c>
    </row>
    <row r="438" spans="1:65" s="2" customFormat="1" ht="21.75" customHeight="1">
      <c r="A438" s="38"/>
      <c r="B438" s="196"/>
      <c r="C438" s="197" t="s">
        <v>747</v>
      </c>
      <c r="D438" s="197" t="s">
        <v>169</v>
      </c>
      <c r="E438" s="198" t="s">
        <v>3819</v>
      </c>
      <c r="F438" s="199" t="s">
        <v>3820</v>
      </c>
      <c r="G438" s="200" t="s">
        <v>289</v>
      </c>
      <c r="H438" s="201">
        <v>59.223</v>
      </c>
      <c r="I438" s="202"/>
      <c r="J438" s="203">
        <f>ROUND(I438*H438,2)</f>
        <v>0</v>
      </c>
      <c r="K438" s="199" t="s">
        <v>280</v>
      </c>
      <c r="L438" s="39"/>
      <c r="M438" s="204" t="s">
        <v>1</v>
      </c>
      <c r="N438" s="205" t="s">
        <v>46</v>
      </c>
      <c r="O438" s="77"/>
      <c r="P438" s="206">
        <f>O438*H438</f>
        <v>0</v>
      </c>
      <c r="Q438" s="206">
        <v>0</v>
      </c>
      <c r="R438" s="206">
        <f>Q438*H438</f>
        <v>0</v>
      </c>
      <c r="S438" s="206">
        <v>0</v>
      </c>
      <c r="T438" s="207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08" t="s">
        <v>165</v>
      </c>
      <c r="AT438" s="208" t="s">
        <v>169</v>
      </c>
      <c r="AU438" s="208" t="s">
        <v>90</v>
      </c>
      <c r="AY438" s="19" t="s">
        <v>166</v>
      </c>
      <c r="BE438" s="209">
        <f>IF(N438="základní",J438,0)</f>
        <v>0</v>
      </c>
      <c r="BF438" s="209">
        <f>IF(N438="snížená",J438,0)</f>
        <v>0</v>
      </c>
      <c r="BG438" s="209">
        <f>IF(N438="zákl. přenesená",J438,0)</f>
        <v>0</v>
      </c>
      <c r="BH438" s="209">
        <f>IF(N438="sníž. přenesená",J438,0)</f>
        <v>0</v>
      </c>
      <c r="BI438" s="209">
        <f>IF(N438="nulová",J438,0)</f>
        <v>0</v>
      </c>
      <c r="BJ438" s="19" t="s">
        <v>88</v>
      </c>
      <c r="BK438" s="209">
        <f>ROUND(I438*H438,2)</f>
        <v>0</v>
      </c>
      <c r="BL438" s="19" t="s">
        <v>165</v>
      </c>
      <c r="BM438" s="208" t="s">
        <v>3821</v>
      </c>
    </row>
    <row r="439" spans="1:47" s="2" customFormat="1" ht="12">
      <c r="A439" s="38"/>
      <c r="B439" s="39"/>
      <c r="C439" s="38"/>
      <c r="D439" s="210" t="s">
        <v>174</v>
      </c>
      <c r="E439" s="38"/>
      <c r="F439" s="211" t="s">
        <v>3822</v>
      </c>
      <c r="G439" s="38"/>
      <c r="H439" s="38"/>
      <c r="I439" s="132"/>
      <c r="J439" s="38"/>
      <c r="K439" s="38"/>
      <c r="L439" s="39"/>
      <c r="M439" s="212"/>
      <c r="N439" s="213"/>
      <c r="O439" s="77"/>
      <c r="P439" s="77"/>
      <c r="Q439" s="77"/>
      <c r="R439" s="77"/>
      <c r="S439" s="77"/>
      <c r="T439" s="7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T439" s="19" t="s">
        <v>174</v>
      </c>
      <c r="AU439" s="19" t="s">
        <v>90</v>
      </c>
    </row>
    <row r="440" spans="1:63" s="12" customFormat="1" ht="25.9" customHeight="1">
      <c r="A440" s="12"/>
      <c r="B440" s="183"/>
      <c r="C440" s="12"/>
      <c r="D440" s="184" t="s">
        <v>80</v>
      </c>
      <c r="E440" s="185" t="s">
        <v>703</v>
      </c>
      <c r="F440" s="185" t="s">
        <v>704</v>
      </c>
      <c r="G440" s="12"/>
      <c r="H440" s="12"/>
      <c r="I440" s="186"/>
      <c r="J440" s="187">
        <f>BK440</f>
        <v>0</v>
      </c>
      <c r="K440" s="12"/>
      <c r="L440" s="183"/>
      <c r="M440" s="188"/>
      <c r="N440" s="189"/>
      <c r="O440" s="189"/>
      <c r="P440" s="190">
        <f>P441+P474+P482+P519+P531</f>
        <v>0</v>
      </c>
      <c r="Q440" s="189"/>
      <c r="R440" s="190">
        <f>R441+R474+R482+R519+R531</f>
        <v>0.51674558</v>
      </c>
      <c r="S440" s="189"/>
      <c r="T440" s="191">
        <f>T441+T474+T482+T519+T531</f>
        <v>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184" t="s">
        <v>90</v>
      </c>
      <c r="AT440" s="192" t="s">
        <v>80</v>
      </c>
      <c r="AU440" s="192" t="s">
        <v>81</v>
      </c>
      <c r="AY440" s="184" t="s">
        <v>166</v>
      </c>
      <c r="BK440" s="193">
        <f>BK441+BK474+BK482+BK519+BK531</f>
        <v>0</v>
      </c>
    </row>
    <row r="441" spans="1:63" s="12" customFormat="1" ht="22.8" customHeight="1">
      <c r="A441" s="12"/>
      <c r="B441" s="183"/>
      <c r="C441" s="12"/>
      <c r="D441" s="184" t="s">
        <v>80</v>
      </c>
      <c r="E441" s="194" t="s">
        <v>705</v>
      </c>
      <c r="F441" s="194" t="s">
        <v>706</v>
      </c>
      <c r="G441" s="12"/>
      <c r="H441" s="12"/>
      <c r="I441" s="186"/>
      <c r="J441" s="195">
        <f>BK441</f>
        <v>0</v>
      </c>
      <c r="K441" s="12"/>
      <c r="L441" s="183"/>
      <c r="M441" s="188"/>
      <c r="N441" s="189"/>
      <c r="O441" s="189"/>
      <c r="P441" s="190">
        <f>SUM(P442:P473)</f>
        <v>0</v>
      </c>
      <c r="Q441" s="189"/>
      <c r="R441" s="190">
        <f>SUM(R442:R473)</f>
        <v>0.1657148</v>
      </c>
      <c r="S441" s="189"/>
      <c r="T441" s="191">
        <f>SUM(T442:T473)</f>
        <v>0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184" t="s">
        <v>90</v>
      </c>
      <c r="AT441" s="192" t="s">
        <v>80</v>
      </c>
      <c r="AU441" s="192" t="s">
        <v>88</v>
      </c>
      <c r="AY441" s="184" t="s">
        <v>166</v>
      </c>
      <c r="BK441" s="193">
        <f>SUM(BK442:BK473)</f>
        <v>0</v>
      </c>
    </row>
    <row r="442" spans="1:65" s="2" customFormat="1" ht="21.75" customHeight="1">
      <c r="A442" s="38"/>
      <c r="B442" s="196"/>
      <c r="C442" s="197" t="s">
        <v>752</v>
      </c>
      <c r="D442" s="197" t="s">
        <v>169</v>
      </c>
      <c r="E442" s="198" t="s">
        <v>3823</v>
      </c>
      <c r="F442" s="199" t="s">
        <v>3824</v>
      </c>
      <c r="G442" s="200" t="s">
        <v>301</v>
      </c>
      <c r="H442" s="201">
        <v>6.026</v>
      </c>
      <c r="I442" s="202"/>
      <c r="J442" s="203">
        <f>ROUND(I442*H442,2)</f>
        <v>0</v>
      </c>
      <c r="K442" s="199" t="s">
        <v>280</v>
      </c>
      <c r="L442" s="39"/>
      <c r="M442" s="204" t="s">
        <v>1</v>
      </c>
      <c r="N442" s="205" t="s">
        <v>46</v>
      </c>
      <c r="O442" s="77"/>
      <c r="P442" s="206">
        <f>O442*H442</f>
        <v>0</v>
      </c>
      <c r="Q442" s="206">
        <v>0</v>
      </c>
      <c r="R442" s="206">
        <f>Q442*H442</f>
        <v>0</v>
      </c>
      <c r="S442" s="206">
        <v>0</v>
      </c>
      <c r="T442" s="207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08" t="s">
        <v>243</v>
      </c>
      <c r="AT442" s="208" t="s">
        <v>169</v>
      </c>
      <c r="AU442" s="208" t="s">
        <v>90</v>
      </c>
      <c r="AY442" s="19" t="s">
        <v>166</v>
      </c>
      <c r="BE442" s="209">
        <f>IF(N442="základní",J442,0)</f>
        <v>0</v>
      </c>
      <c r="BF442" s="209">
        <f>IF(N442="snížená",J442,0)</f>
        <v>0</v>
      </c>
      <c r="BG442" s="209">
        <f>IF(N442="zákl. přenesená",J442,0)</f>
        <v>0</v>
      </c>
      <c r="BH442" s="209">
        <f>IF(N442="sníž. přenesená",J442,0)</f>
        <v>0</v>
      </c>
      <c r="BI442" s="209">
        <f>IF(N442="nulová",J442,0)</f>
        <v>0</v>
      </c>
      <c r="BJ442" s="19" t="s">
        <v>88</v>
      </c>
      <c r="BK442" s="209">
        <f>ROUND(I442*H442,2)</f>
        <v>0</v>
      </c>
      <c r="BL442" s="19" t="s">
        <v>243</v>
      </c>
      <c r="BM442" s="208" t="s">
        <v>3825</v>
      </c>
    </row>
    <row r="443" spans="1:47" s="2" customFormat="1" ht="12">
      <c r="A443" s="38"/>
      <c r="B443" s="39"/>
      <c r="C443" s="38"/>
      <c r="D443" s="210" t="s">
        <v>174</v>
      </c>
      <c r="E443" s="38"/>
      <c r="F443" s="211" t="s">
        <v>3826</v>
      </c>
      <c r="G443" s="38"/>
      <c r="H443" s="38"/>
      <c r="I443" s="132"/>
      <c r="J443" s="38"/>
      <c r="K443" s="38"/>
      <c r="L443" s="39"/>
      <c r="M443" s="212"/>
      <c r="N443" s="213"/>
      <c r="O443" s="77"/>
      <c r="P443" s="77"/>
      <c r="Q443" s="77"/>
      <c r="R443" s="77"/>
      <c r="S443" s="77"/>
      <c r="T443" s="7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T443" s="19" t="s">
        <v>174</v>
      </c>
      <c r="AU443" s="19" t="s">
        <v>90</v>
      </c>
    </row>
    <row r="444" spans="1:51" s="14" customFormat="1" ht="12">
      <c r="A444" s="14"/>
      <c r="B444" s="226"/>
      <c r="C444" s="14"/>
      <c r="D444" s="210" t="s">
        <v>283</v>
      </c>
      <c r="E444" s="227" t="s">
        <v>1</v>
      </c>
      <c r="F444" s="228" t="s">
        <v>3827</v>
      </c>
      <c r="G444" s="14"/>
      <c r="H444" s="229">
        <v>6.026</v>
      </c>
      <c r="I444" s="230"/>
      <c r="J444" s="14"/>
      <c r="K444" s="14"/>
      <c r="L444" s="226"/>
      <c r="M444" s="231"/>
      <c r="N444" s="232"/>
      <c r="O444" s="232"/>
      <c r="P444" s="232"/>
      <c r="Q444" s="232"/>
      <c r="R444" s="232"/>
      <c r="S444" s="232"/>
      <c r="T444" s="233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27" t="s">
        <v>283</v>
      </c>
      <c r="AU444" s="227" t="s">
        <v>90</v>
      </c>
      <c r="AV444" s="14" t="s">
        <v>90</v>
      </c>
      <c r="AW444" s="14" t="s">
        <v>36</v>
      </c>
      <c r="AX444" s="14" t="s">
        <v>81</v>
      </c>
      <c r="AY444" s="227" t="s">
        <v>166</v>
      </c>
    </row>
    <row r="445" spans="1:51" s="15" customFormat="1" ht="12">
      <c r="A445" s="15"/>
      <c r="B445" s="234"/>
      <c r="C445" s="15"/>
      <c r="D445" s="210" t="s">
        <v>283</v>
      </c>
      <c r="E445" s="235" t="s">
        <v>1</v>
      </c>
      <c r="F445" s="236" t="s">
        <v>286</v>
      </c>
      <c r="G445" s="15"/>
      <c r="H445" s="237">
        <v>6.026</v>
      </c>
      <c r="I445" s="238"/>
      <c r="J445" s="15"/>
      <c r="K445" s="15"/>
      <c r="L445" s="234"/>
      <c r="M445" s="239"/>
      <c r="N445" s="240"/>
      <c r="O445" s="240"/>
      <c r="P445" s="240"/>
      <c r="Q445" s="240"/>
      <c r="R445" s="240"/>
      <c r="S445" s="240"/>
      <c r="T445" s="241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35" t="s">
        <v>283</v>
      </c>
      <c r="AU445" s="235" t="s">
        <v>90</v>
      </c>
      <c r="AV445" s="15" t="s">
        <v>165</v>
      </c>
      <c r="AW445" s="15" t="s">
        <v>36</v>
      </c>
      <c r="AX445" s="15" t="s">
        <v>88</v>
      </c>
      <c r="AY445" s="235" t="s">
        <v>166</v>
      </c>
    </row>
    <row r="446" spans="1:65" s="2" customFormat="1" ht="21.75" customHeight="1">
      <c r="A446" s="38"/>
      <c r="B446" s="196"/>
      <c r="C446" s="197" t="s">
        <v>757</v>
      </c>
      <c r="D446" s="197" t="s">
        <v>169</v>
      </c>
      <c r="E446" s="198" t="s">
        <v>3828</v>
      </c>
      <c r="F446" s="199" t="s">
        <v>3829</v>
      </c>
      <c r="G446" s="200" t="s">
        <v>301</v>
      </c>
      <c r="H446" s="201">
        <v>16.694</v>
      </c>
      <c r="I446" s="202"/>
      <c r="J446" s="203">
        <f>ROUND(I446*H446,2)</f>
        <v>0</v>
      </c>
      <c r="K446" s="199" t="s">
        <v>280</v>
      </c>
      <c r="L446" s="39"/>
      <c r="M446" s="204" t="s">
        <v>1</v>
      </c>
      <c r="N446" s="205" t="s">
        <v>46</v>
      </c>
      <c r="O446" s="77"/>
      <c r="P446" s="206">
        <f>O446*H446</f>
        <v>0</v>
      </c>
      <c r="Q446" s="206">
        <v>0</v>
      </c>
      <c r="R446" s="206">
        <f>Q446*H446</f>
        <v>0</v>
      </c>
      <c r="S446" s="206">
        <v>0</v>
      </c>
      <c r="T446" s="207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08" t="s">
        <v>243</v>
      </c>
      <c r="AT446" s="208" t="s">
        <v>169</v>
      </c>
      <c r="AU446" s="208" t="s">
        <v>90</v>
      </c>
      <c r="AY446" s="19" t="s">
        <v>166</v>
      </c>
      <c r="BE446" s="209">
        <f>IF(N446="základní",J446,0)</f>
        <v>0</v>
      </c>
      <c r="BF446" s="209">
        <f>IF(N446="snížená",J446,0)</f>
        <v>0</v>
      </c>
      <c r="BG446" s="209">
        <f>IF(N446="zákl. přenesená",J446,0)</f>
        <v>0</v>
      </c>
      <c r="BH446" s="209">
        <f>IF(N446="sníž. přenesená",J446,0)</f>
        <v>0</v>
      </c>
      <c r="BI446" s="209">
        <f>IF(N446="nulová",J446,0)</f>
        <v>0</v>
      </c>
      <c r="BJ446" s="19" t="s">
        <v>88</v>
      </c>
      <c r="BK446" s="209">
        <f>ROUND(I446*H446,2)</f>
        <v>0</v>
      </c>
      <c r="BL446" s="19" t="s">
        <v>243</v>
      </c>
      <c r="BM446" s="208" t="s">
        <v>3830</v>
      </c>
    </row>
    <row r="447" spans="1:47" s="2" customFormat="1" ht="12">
      <c r="A447" s="38"/>
      <c r="B447" s="39"/>
      <c r="C447" s="38"/>
      <c r="D447" s="210" t="s">
        <v>174</v>
      </c>
      <c r="E447" s="38"/>
      <c r="F447" s="211" t="s">
        <v>3831</v>
      </c>
      <c r="G447" s="38"/>
      <c r="H447" s="38"/>
      <c r="I447" s="132"/>
      <c r="J447" s="38"/>
      <c r="K447" s="38"/>
      <c r="L447" s="39"/>
      <c r="M447" s="212"/>
      <c r="N447" s="213"/>
      <c r="O447" s="77"/>
      <c r="P447" s="77"/>
      <c r="Q447" s="77"/>
      <c r="R447" s="77"/>
      <c r="S447" s="77"/>
      <c r="T447" s="7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T447" s="19" t="s">
        <v>174</v>
      </c>
      <c r="AU447" s="19" t="s">
        <v>90</v>
      </c>
    </row>
    <row r="448" spans="1:51" s="14" customFormat="1" ht="12">
      <c r="A448" s="14"/>
      <c r="B448" s="226"/>
      <c r="C448" s="14"/>
      <c r="D448" s="210" t="s">
        <v>283</v>
      </c>
      <c r="E448" s="227" t="s">
        <v>1</v>
      </c>
      <c r="F448" s="228" t="s">
        <v>3832</v>
      </c>
      <c r="G448" s="14"/>
      <c r="H448" s="229">
        <v>16.694</v>
      </c>
      <c r="I448" s="230"/>
      <c r="J448" s="14"/>
      <c r="K448" s="14"/>
      <c r="L448" s="226"/>
      <c r="M448" s="231"/>
      <c r="N448" s="232"/>
      <c r="O448" s="232"/>
      <c r="P448" s="232"/>
      <c r="Q448" s="232"/>
      <c r="R448" s="232"/>
      <c r="S448" s="232"/>
      <c r="T448" s="233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27" t="s">
        <v>283</v>
      </c>
      <c r="AU448" s="227" t="s">
        <v>90</v>
      </c>
      <c r="AV448" s="14" t="s">
        <v>90</v>
      </c>
      <c r="AW448" s="14" t="s">
        <v>36</v>
      </c>
      <c r="AX448" s="14" t="s">
        <v>81</v>
      </c>
      <c r="AY448" s="227" t="s">
        <v>166</v>
      </c>
    </row>
    <row r="449" spans="1:51" s="15" customFormat="1" ht="12">
      <c r="A449" s="15"/>
      <c r="B449" s="234"/>
      <c r="C449" s="15"/>
      <c r="D449" s="210" t="s">
        <v>283</v>
      </c>
      <c r="E449" s="235" t="s">
        <v>1</v>
      </c>
      <c r="F449" s="236" t="s">
        <v>286</v>
      </c>
      <c r="G449" s="15"/>
      <c r="H449" s="237">
        <v>16.694</v>
      </c>
      <c r="I449" s="238"/>
      <c r="J449" s="15"/>
      <c r="K449" s="15"/>
      <c r="L449" s="234"/>
      <c r="M449" s="239"/>
      <c r="N449" s="240"/>
      <c r="O449" s="240"/>
      <c r="P449" s="240"/>
      <c r="Q449" s="240"/>
      <c r="R449" s="240"/>
      <c r="S449" s="240"/>
      <c r="T449" s="241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35" t="s">
        <v>283</v>
      </c>
      <c r="AU449" s="235" t="s">
        <v>90</v>
      </c>
      <c r="AV449" s="15" t="s">
        <v>165</v>
      </c>
      <c r="AW449" s="15" t="s">
        <v>36</v>
      </c>
      <c r="AX449" s="15" t="s">
        <v>88</v>
      </c>
      <c r="AY449" s="235" t="s">
        <v>166</v>
      </c>
    </row>
    <row r="450" spans="1:65" s="2" customFormat="1" ht="16.5" customHeight="1">
      <c r="A450" s="38"/>
      <c r="B450" s="196"/>
      <c r="C450" s="242" t="s">
        <v>762</v>
      </c>
      <c r="D450" s="242" t="s">
        <v>806</v>
      </c>
      <c r="E450" s="243" t="s">
        <v>3833</v>
      </c>
      <c r="F450" s="244" t="s">
        <v>3834</v>
      </c>
      <c r="G450" s="245" t="s">
        <v>289</v>
      </c>
      <c r="H450" s="246">
        <v>0.008</v>
      </c>
      <c r="I450" s="247"/>
      <c r="J450" s="248">
        <f>ROUND(I450*H450,2)</f>
        <v>0</v>
      </c>
      <c r="K450" s="244" t="s">
        <v>280</v>
      </c>
      <c r="L450" s="249"/>
      <c r="M450" s="250" t="s">
        <v>1</v>
      </c>
      <c r="N450" s="251" t="s">
        <v>46</v>
      </c>
      <c r="O450" s="77"/>
      <c r="P450" s="206">
        <f>O450*H450</f>
        <v>0</v>
      </c>
      <c r="Q450" s="206">
        <v>1</v>
      </c>
      <c r="R450" s="206">
        <f>Q450*H450</f>
        <v>0.008</v>
      </c>
      <c r="S450" s="206">
        <v>0</v>
      </c>
      <c r="T450" s="207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08" t="s">
        <v>522</v>
      </c>
      <c r="AT450" s="208" t="s">
        <v>806</v>
      </c>
      <c r="AU450" s="208" t="s">
        <v>90</v>
      </c>
      <c r="AY450" s="19" t="s">
        <v>166</v>
      </c>
      <c r="BE450" s="209">
        <f>IF(N450="základní",J450,0)</f>
        <v>0</v>
      </c>
      <c r="BF450" s="209">
        <f>IF(N450="snížená",J450,0)</f>
        <v>0</v>
      </c>
      <c r="BG450" s="209">
        <f>IF(N450="zákl. přenesená",J450,0)</f>
        <v>0</v>
      </c>
      <c r="BH450" s="209">
        <f>IF(N450="sníž. přenesená",J450,0)</f>
        <v>0</v>
      </c>
      <c r="BI450" s="209">
        <f>IF(N450="nulová",J450,0)</f>
        <v>0</v>
      </c>
      <c r="BJ450" s="19" t="s">
        <v>88</v>
      </c>
      <c r="BK450" s="209">
        <f>ROUND(I450*H450,2)</f>
        <v>0</v>
      </c>
      <c r="BL450" s="19" t="s">
        <v>243</v>
      </c>
      <c r="BM450" s="208" t="s">
        <v>3835</v>
      </c>
    </row>
    <row r="451" spans="1:47" s="2" customFormat="1" ht="12">
      <c r="A451" s="38"/>
      <c r="B451" s="39"/>
      <c r="C451" s="38"/>
      <c r="D451" s="210" t="s">
        <v>174</v>
      </c>
      <c r="E451" s="38"/>
      <c r="F451" s="211" t="s">
        <v>3834</v>
      </c>
      <c r="G451" s="38"/>
      <c r="H451" s="38"/>
      <c r="I451" s="132"/>
      <c r="J451" s="38"/>
      <c r="K451" s="38"/>
      <c r="L451" s="39"/>
      <c r="M451" s="212"/>
      <c r="N451" s="213"/>
      <c r="O451" s="77"/>
      <c r="P451" s="77"/>
      <c r="Q451" s="77"/>
      <c r="R451" s="77"/>
      <c r="S451" s="77"/>
      <c r="T451" s="7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T451" s="19" t="s">
        <v>174</v>
      </c>
      <c r="AU451" s="19" t="s">
        <v>90</v>
      </c>
    </row>
    <row r="452" spans="1:51" s="14" customFormat="1" ht="12">
      <c r="A452" s="14"/>
      <c r="B452" s="226"/>
      <c r="C452" s="14"/>
      <c r="D452" s="210" t="s">
        <v>283</v>
      </c>
      <c r="E452" s="227" t="s">
        <v>1</v>
      </c>
      <c r="F452" s="228" t="s">
        <v>3836</v>
      </c>
      <c r="G452" s="14"/>
      <c r="H452" s="229">
        <v>0.002</v>
      </c>
      <c r="I452" s="230"/>
      <c r="J452" s="14"/>
      <c r="K452" s="14"/>
      <c r="L452" s="226"/>
      <c r="M452" s="231"/>
      <c r="N452" s="232"/>
      <c r="O452" s="232"/>
      <c r="P452" s="232"/>
      <c r="Q452" s="232"/>
      <c r="R452" s="232"/>
      <c r="S452" s="232"/>
      <c r="T452" s="233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27" t="s">
        <v>283</v>
      </c>
      <c r="AU452" s="227" t="s">
        <v>90</v>
      </c>
      <c r="AV452" s="14" t="s">
        <v>90</v>
      </c>
      <c r="AW452" s="14" t="s">
        <v>36</v>
      </c>
      <c r="AX452" s="14" t="s">
        <v>81</v>
      </c>
      <c r="AY452" s="227" t="s">
        <v>166</v>
      </c>
    </row>
    <row r="453" spans="1:51" s="14" customFormat="1" ht="12">
      <c r="A453" s="14"/>
      <c r="B453" s="226"/>
      <c r="C453" s="14"/>
      <c r="D453" s="210" t="s">
        <v>283</v>
      </c>
      <c r="E453" s="227" t="s">
        <v>1</v>
      </c>
      <c r="F453" s="228" t="s">
        <v>3837</v>
      </c>
      <c r="G453" s="14"/>
      <c r="H453" s="229">
        <v>0.006</v>
      </c>
      <c r="I453" s="230"/>
      <c r="J453" s="14"/>
      <c r="K453" s="14"/>
      <c r="L453" s="226"/>
      <c r="M453" s="231"/>
      <c r="N453" s="232"/>
      <c r="O453" s="232"/>
      <c r="P453" s="232"/>
      <c r="Q453" s="232"/>
      <c r="R453" s="232"/>
      <c r="S453" s="232"/>
      <c r="T453" s="233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27" t="s">
        <v>283</v>
      </c>
      <c r="AU453" s="227" t="s">
        <v>90</v>
      </c>
      <c r="AV453" s="14" t="s">
        <v>90</v>
      </c>
      <c r="AW453" s="14" t="s">
        <v>36</v>
      </c>
      <c r="AX453" s="14" t="s">
        <v>81</v>
      </c>
      <c r="AY453" s="227" t="s">
        <v>166</v>
      </c>
    </row>
    <row r="454" spans="1:51" s="15" customFormat="1" ht="12">
      <c r="A454" s="15"/>
      <c r="B454" s="234"/>
      <c r="C454" s="15"/>
      <c r="D454" s="210" t="s">
        <v>283</v>
      </c>
      <c r="E454" s="235" t="s">
        <v>1</v>
      </c>
      <c r="F454" s="236" t="s">
        <v>286</v>
      </c>
      <c r="G454" s="15"/>
      <c r="H454" s="237">
        <v>0.008</v>
      </c>
      <c r="I454" s="238"/>
      <c r="J454" s="15"/>
      <c r="K454" s="15"/>
      <c r="L454" s="234"/>
      <c r="M454" s="239"/>
      <c r="N454" s="240"/>
      <c r="O454" s="240"/>
      <c r="P454" s="240"/>
      <c r="Q454" s="240"/>
      <c r="R454" s="240"/>
      <c r="S454" s="240"/>
      <c r="T454" s="241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T454" s="235" t="s">
        <v>283</v>
      </c>
      <c r="AU454" s="235" t="s">
        <v>90</v>
      </c>
      <c r="AV454" s="15" t="s">
        <v>165</v>
      </c>
      <c r="AW454" s="15" t="s">
        <v>36</v>
      </c>
      <c r="AX454" s="15" t="s">
        <v>88</v>
      </c>
      <c r="AY454" s="235" t="s">
        <v>166</v>
      </c>
    </row>
    <row r="455" spans="1:65" s="2" customFormat="1" ht="21.75" customHeight="1">
      <c r="A455" s="38"/>
      <c r="B455" s="196"/>
      <c r="C455" s="197" t="s">
        <v>767</v>
      </c>
      <c r="D455" s="197" t="s">
        <v>169</v>
      </c>
      <c r="E455" s="198" t="s">
        <v>3838</v>
      </c>
      <c r="F455" s="199" t="s">
        <v>3839</v>
      </c>
      <c r="G455" s="200" t="s">
        <v>301</v>
      </c>
      <c r="H455" s="201">
        <v>6.026</v>
      </c>
      <c r="I455" s="202"/>
      <c r="J455" s="203">
        <f>ROUND(I455*H455,2)</f>
        <v>0</v>
      </c>
      <c r="K455" s="199" t="s">
        <v>280</v>
      </c>
      <c r="L455" s="39"/>
      <c r="M455" s="204" t="s">
        <v>1</v>
      </c>
      <c r="N455" s="205" t="s">
        <v>46</v>
      </c>
      <c r="O455" s="77"/>
      <c r="P455" s="206">
        <f>O455*H455</f>
        <v>0</v>
      </c>
      <c r="Q455" s="206">
        <v>0.0004</v>
      </c>
      <c r="R455" s="206">
        <f>Q455*H455</f>
        <v>0.0024104</v>
      </c>
      <c r="S455" s="206">
        <v>0</v>
      </c>
      <c r="T455" s="207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08" t="s">
        <v>243</v>
      </c>
      <c r="AT455" s="208" t="s">
        <v>169</v>
      </c>
      <c r="AU455" s="208" t="s">
        <v>90</v>
      </c>
      <c r="AY455" s="19" t="s">
        <v>166</v>
      </c>
      <c r="BE455" s="209">
        <f>IF(N455="základní",J455,0)</f>
        <v>0</v>
      </c>
      <c r="BF455" s="209">
        <f>IF(N455="snížená",J455,0)</f>
        <v>0</v>
      </c>
      <c r="BG455" s="209">
        <f>IF(N455="zákl. přenesená",J455,0)</f>
        <v>0</v>
      </c>
      <c r="BH455" s="209">
        <f>IF(N455="sníž. přenesená",J455,0)</f>
        <v>0</v>
      </c>
      <c r="BI455" s="209">
        <f>IF(N455="nulová",J455,0)</f>
        <v>0</v>
      </c>
      <c r="BJ455" s="19" t="s">
        <v>88</v>
      </c>
      <c r="BK455" s="209">
        <f>ROUND(I455*H455,2)</f>
        <v>0</v>
      </c>
      <c r="BL455" s="19" t="s">
        <v>243</v>
      </c>
      <c r="BM455" s="208" t="s">
        <v>3840</v>
      </c>
    </row>
    <row r="456" spans="1:47" s="2" customFormat="1" ht="12">
      <c r="A456" s="38"/>
      <c r="B456" s="39"/>
      <c r="C456" s="38"/>
      <c r="D456" s="210" t="s">
        <v>174</v>
      </c>
      <c r="E456" s="38"/>
      <c r="F456" s="211" t="s">
        <v>3841</v>
      </c>
      <c r="G456" s="38"/>
      <c r="H456" s="38"/>
      <c r="I456" s="132"/>
      <c r="J456" s="38"/>
      <c r="K456" s="38"/>
      <c r="L456" s="39"/>
      <c r="M456" s="212"/>
      <c r="N456" s="213"/>
      <c r="O456" s="77"/>
      <c r="P456" s="77"/>
      <c r="Q456" s="77"/>
      <c r="R456" s="77"/>
      <c r="S456" s="77"/>
      <c r="T456" s="7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T456" s="19" t="s">
        <v>174</v>
      </c>
      <c r="AU456" s="19" t="s">
        <v>90</v>
      </c>
    </row>
    <row r="457" spans="1:65" s="2" customFormat="1" ht="21.75" customHeight="1">
      <c r="A457" s="38"/>
      <c r="B457" s="196"/>
      <c r="C457" s="197" t="s">
        <v>774</v>
      </c>
      <c r="D457" s="197" t="s">
        <v>169</v>
      </c>
      <c r="E457" s="198" t="s">
        <v>3842</v>
      </c>
      <c r="F457" s="199" t="s">
        <v>3843</v>
      </c>
      <c r="G457" s="200" t="s">
        <v>301</v>
      </c>
      <c r="H457" s="201">
        <v>16.694</v>
      </c>
      <c r="I457" s="202"/>
      <c r="J457" s="203">
        <f>ROUND(I457*H457,2)</f>
        <v>0</v>
      </c>
      <c r="K457" s="199" t="s">
        <v>280</v>
      </c>
      <c r="L457" s="39"/>
      <c r="M457" s="204" t="s">
        <v>1</v>
      </c>
      <c r="N457" s="205" t="s">
        <v>46</v>
      </c>
      <c r="O457" s="77"/>
      <c r="P457" s="206">
        <f>O457*H457</f>
        <v>0</v>
      </c>
      <c r="Q457" s="206">
        <v>0.0004</v>
      </c>
      <c r="R457" s="206">
        <f>Q457*H457</f>
        <v>0.0066776</v>
      </c>
      <c r="S457" s="206">
        <v>0</v>
      </c>
      <c r="T457" s="207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08" t="s">
        <v>243</v>
      </c>
      <c r="AT457" s="208" t="s">
        <v>169</v>
      </c>
      <c r="AU457" s="208" t="s">
        <v>90</v>
      </c>
      <c r="AY457" s="19" t="s">
        <v>166</v>
      </c>
      <c r="BE457" s="209">
        <f>IF(N457="základní",J457,0)</f>
        <v>0</v>
      </c>
      <c r="BF457" s="209">
        <f>IF(N457="snížená",J457,0)</f>
        <v>0</v>
      </c>
      <c r="BG457" s="209">
        <f>IF(N457="zákl. přenesená",J457,0)</f>
        <v>0</v>
      </c>
      <c r="BH457" s="209">
        <f>IF(N457="sníž. přenesená",J457,0)</f>
        <v>0</v>
      </c>
      <c r="BI457" s="209">
        <f>IF(N457="nulová",J457,0)</f>
        <v>0</v>
      </c>
      <c r="BJ457" s="19" t="s">
        <v>88</v>
      </c>
      <c r="BK457" s="209">
        <f>ROUND(I457*H457,2)</f>
        <v>0</v>
      </c>
      <c r="BL457" s="19" t="s">
        <v>243</v>
      </c>
      <c r="BM457" s="208" t="s">
        <v>3844</v>
      </c>
    </row>
    <row r="458" spans="1:47" s="2" customFormat="1" ht="12">
      <c r="A458" s="38"/>
      <c r="B458" s="39"/>
      <c r="C458" s="38"/>
      <c r="D458" s="210" t="s">
        <v>174</v>
      </c>
      <c r="E458" s="38"/>
      <c r="F458" s="211" t="s">
        <v>3845</v>
      </c>
      <c r="G458" s="38"/>
      <c r="H458" s="38"/>
      <c r="I458" s="132"/>
      <c r="J458" s="38"/>
      <c r="K458" s="38"/>
      <c r="L458" s="39"/>
      <c r="M458" s="212"/>
      <c r="N458" s="213"/>
      <c r="O458" s="77"/>
      <c r="P458" s="77"/>
      <c r="Q458" s="77"/>
      <c r="R458" s="77"/>
      <c r="S458" s="77"/>
      <c r="T458" s="7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T458" s="19" t="s">
        <v>174</v>
      </c>
      <c r="AU458" s="19" t="s">
        <v>90</v>
      </c>
    </row>
    <row r="459" spans="1:65" s="2" customFormat="1" ht="21.75" customHeight="1">
      <c r="A459" s="38"/>
      <c r="B459" s="196"/>
      <c r="C459" s="242" t="s">
        <v>785</v>
      </c>
      <c r="D459" s="242" t="s">
        <v>806</v>
      </c>
      <c r="E459" s="243" t="s">
        <v>3846</v>
      </c>
      <c r="F459" s="244" t="s">
        <v>3847</v>
      </c>
      <c r="G459" s="245" t="s">
        <v>301</v>
      </c>
      <c r="H459" s="246">
        <v>26.963</v>
      </c>
      <c r="I459" s="247"/>
      <c r="J459" s="248">
        <f>ROUND(I459*H459,2)</f>
        <v>0</v>
      </c>
      <c r="K459" s="244" t="s">
        <v>280</v>
      </c>
      <c r="L459" s="249"/>
      <c r="M459" s="250" t="s">
        <v>1</v>
      </c>
      <c r="N459" s="251" t="s">
        <v>46</v>
      </c>
      <c r="O459" s="77"/>
      <c r="P459" s="206">
        <f>O459*H459</f>
        <v>0</v>
      </c>
      <c r="Q459" s="206">
        <v>0.0053</v>
      </c>
      <c r="R459" s="206">
        <f>Q459*H459</f>
        <v>0.1429039</v>
      </c>
      <c r="S459" s="206">
        <v>0</v>
      </c>
      <c r="T459" s="207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08" t="s">
        <v>522</v>
      </c>
      <c r="AT459" s="208" t="s">
        <v>806</v>
      </c>
      <c r="AU459" s="208" t="s">
        <v>90</v>
      </c>
      <c r="AY459" s="19" t="s">
        <v>166</v>
      </c>
      <c r="BE459" s="209">
        <f>IF(N459="základní",J459,0)</f>
        <v>0</v>
      </c>
      <c r="BF459" s="209">
        <f>IF(N459="snížená",J459,0)</f>
        <v>0</v>
      </c>
      <c r="BG459" s="209">
        <f>IF(N459="zákl. přenesená",J459,0)</f>
        <v>0</v>
      </c>
      <c r="BH459" s="209">
        <f>IF(N459="sníž. přenesená",J459,0)</f>
        <v>0</v>
      </c>
      <c r="BI459" s="209">
        <f>IF(N459="nulová",J459,0)</f>
        <v>0</v>
      </c>
      <c r="BJ459" s="19" t="s">
        <v>88</v>
      </c>
      <c r="BK459" s="209">
        <f>ROUND(I459*H459,2)</f>
        <v>0</v>
      </c>
      <c r="BL459" s="19" t="s">
        <v>243</v>
      </c>
      <c r="BM459" s="208" t="s">
        <v>3848</v>
      </c>
    </row>
    <row r="460" spans="1:47" s="2" customFormat="1" ht="12">
      <c r="A460" s="38"/>
      <c r="B460" s="39"/>
      <c r="C460" s="38"/>
      <c r="D460" s="210" t="s">
        <v>174</v>
      </c>
      <c r="E460" s="38"/>
      <c r="F460" s="211" t="s">
        <v>3847</v>
      </c>
      <c r="G460" s="38"/>
      <c r="H460" s="38"/>
      <c r="I460" s="132"/>
      <c r="J460" s="38"/>
      <c r="K460" s="38"/>
      <c r="L460" s="39"/>
      <c r="M460" s="212"/>
      <c r="N460" s="213"/>
      <c r="O460" s="77"/>
      <c r="P460" s="77"/>
      <c r="Q460" s="77"/>
      <c r="R460" s="77"/>
      <c r="S460" s="77"/>
      <c r="T460" s="7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T460" s="19" t="s">
        <v>174</v>
      </c>
      <c r="AU460" s="19" t="s">
        <v>90</v>
      </c>
    </row>
    <row r="461" spans="1:51" s="14" customFormat="1" ht="12">
      <c r="A461" s="14"/>
      <c r="B461" s="226"/>
      <c r="C461" s="14"/>
      <c r="D461" s="210" t="s">
        <v>283</v>
      </c>
      <c r="E461" s="227" t="s">
        <v>1</v>
      </c>
      <c r="F461" s="228" t="s">
        <v>3849</v>
      </c>
      <c r="G461" s="14"/>
      <c r="H461" s="229">
        <v>6.93</v>
      </c>
      <c r="I461" s="230"/>
      <c r="J461" s="14"/>
      <c r="K461" s="14"/>
      <c r="L461" s="226"/>
      <c r="M461" s="231"/>
      <c r="N461" s="232"/>
      <c r="O461" s="232"/>
      <c r="P461" s="232"/>
      <c r="Q461" s="232"/>
      <c r="R461" s="232"/>
      <c r="S461" s="232"/>
      <c r="T461" s="233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27" t="s">
        <v>283</v>
      </c>
      <c r="AU461" s="227" t="s">
        <v>90</v>
      </c>
      <c r="AV461" s="14" t="s">
        <v>90</v>
      </c>
      <c r="AW461" s="14" t="s">
        <v>36</v>
      </c>
      <c r="AX461" s="14" t="s">
        <v>81</v>
      </c>
      <c r="AY461" s="227" t="s">
        <v>166</v>
      </c>
    </row>
    <row r="462" spans="1:51" s="14" customFormat="1" ht="12">
      <c r="A462" s="14"/>
      <c r="B462" s="226"/>
      <c r="C462" s="14"/>
      <c r="D462" s="210" t="s">
        <v>283</v>
      </c>
      <c r="E462" s="227" t="s">
        <v>1</v>
      </c>
      <c r="F462" s="228" t="s">
        <v>3850</v>
      </c>
      <c r="G462" s="14"/>
      <c r="H462" s="229">
        <v>20.033</v>
      </c>
      <c r="I462" s="230"/>
      <c r="J462" s="14"/>
      <c r="K462" s="14"/>
      <c r="L462" s="226"/>
      <c r="M462" s="231"/>
      <c r="N462" s="232"/>
      <c r="O462" s="232"/>
      <c r="P462" s="232"/>
      <c r="Q462" s="232"/>
      <c r="R462" s="232"/>
      <c r="S462" s="232"/>
      <c r="T462" s="233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27" t="s">
        <v>283</v>
      </c>
      <c r="AU462" s="227" t="s">
        <v>90</v>
      </c>
      <c r="AV462" s="14" t="s">
        <v>90</v>
      </c>
      <c r="AW462" s="14" t="s">
        <v>36</v>
      </c>
      <c r="AX462" s="14" t="s">
        <v>81</v>
      </c>
      <c r="AY462" s="227" t="s">
        <v>166</v>
      </c>
    </row>
    <row r="463" spans="1:51" s="15" customFormat="1" ht="12">
      <c r="A463" s="15"/>
      <c r="B463" s="234"/>
      <c r="C463" s="15"/>
      <c r="D463" s="210" t="s">
        <v>283</v>
      </c>
      <c r="E463" s="235" t="s">
        <v>1</v>
      </c>
      <c r="F463" s="236" t="s">
        <v>286</v>
      </c>
      <c r="G463" s="15"/>
      <c r="H463" s="237">
        <v>26.963</v>
      </c>
      <c r="I463" s="238"/>
      <c r="J463" s="15"/>
      <c r="K463" s="15"/>
      <c r="L463" s="234"/>
      <c r="M463" s="239"/>
      <c r="N463" s="240"/>
      <c r="O463" s="240"/>
      <c r="P463" s="240"/>
      <c r="Q463" s="240"/>
      <c r="R463" s="240"/>
      <c r="S463" s="240"/>
      <c r="T463" s="241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35" t="s">
        <v>283</v>
      </c>
      <c r="AU463" s="235" t="s">
        <v>90</v>
      </c>
      <c r="AV463" s="15" t="s">
        <v>165</v>
      </c>
      <c r="AW463" s="15" t="s">
        <v>36</v>
      </c>
      <c r="AX463" s="15" t="s">
        <v>88</v>
      </c>
      <c r="AY463" s="235" t="s">
        <v>166</v>
      </c>
    </row>
    <row r="464" spans="1:65" s="2" customFormat="1" ht="21.75" customHeight="1">
      <c r="A464" s="38"/>
      <c r="B464" s="196"/>
      <c r="C464" s="197" t="s">
        <v>790</v>
      </c>
      <c r="D464" s="197" t="s">
        <v>169</v>
      </c>
      <c r="E464" s="198" t="s">
        <v>3851</v>
      </c>
      <c r="F464" s="199" t="s">
        <v>3852</v>
      </c>
      <c r="G464" s="200" t="s">
        <v>301</v>
      </c>
      <c r="H464" s="201">
        <v>12.886</v>
      </c>
      <c r="I464" s="202"/>
      <c r="J464" s="203">
        <f>ROUND(I464*H464,2)</f>
        <v>0</v>
      </c>
      <c r="K464" s="199" t="s">
        <v>280</v>
      </c>
      <c r="L464" s="39"/>
      <c r="M464" s="204" t="s">
        <v>1</v>
      </c>
      <c r="N464" s="205" t="s">
        <v>46</v>
      </c>
      <c r="O464" s="77"/>
      <c r="P464" s="206">
        <f>O464*H464</f>
        <v>0</v>
      </c>
      <c r="Q464" s="206">
        <v>0.00035</v>
      </c>
      <c r="R464" s="206">
        <f>Q464*H464</f>
        <v>0.0045100999999999995</v>
      </c>
      <c r="S464" s="206">
        <v>0</v>
      </c>
      <c r="T464" s="207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08" t="s">
        <v>243</v>
      </c>
      <c r="AT464" s="208" t="s">
        <v>169</v>
      </c>
      <c r="AU464" s="208" t="s">
        <v>90</v>
      </c>
      <c r="AY464" s="19" t="s">
        <v>166</v>
      </c>
      <c r="BE464" s="209">
        <f>IF(N464="základní",J464,0)</f>
        <v>0</v>
      </c>
      <c r="BF464" s="209">
        <f>IF(N464="snížená",J464,0)</f>
        <v>0</v>
      </c>
      <c r="BG464" s="209">
        <f>IF(N464="zákl. přenesená",J464,0)</f>
        <v>0</v>
      </c>
      <c r="BH464" s="209">
        <f>IF(N464="sníž. přenesená",J464,0)</f>
        <v>0</v>
      </c>
      <c r="BI464" s="209">
        <f>IF(N464="nulová",J464,0)</f>
        <v>0</v>
      </c>
      <c r="BJ464" s="19" t="s">
        <v>88</v>
      </c>
      <c r="BK464" s="209">
        <f>ROUND(I464*H464,2)</f>
        <v>0</v>
      </c>
      <c r="BL464" s="19" t="s">
        <v>243</v>
      </c>
      <c r="BM464" s="208" t="s">
        <v>3853</v>
      </c>
    </row>
    <row r="465" spans="1:47" s="2" customFormat="1" ht="12">
      <c r="A465" s="38"/>
      <c r="B465" s="39"/>
      <c r="C465" s="38"/>
      <c r="D465" s="210" t="s">
        <v>174</v>
      </c>
      <c r="E465" s="38"/>
      <c r="F465" s="211" t="s">
        <v>3854</v>
      </c>
      <c r="G465" s="38"/>
      <c r="H465" s="38"/>
      <c r="I465" s="132"/>
      <c r="J465" s="38"/>
      <c r="K465" s="38"/>
      <c r="L465" s="39"/>
      <c r="M465" s="212"/>
      <c r="N465" s="213"/>
      <c r="O465" s="77"/>
      <c r="P465" s="77"/>
      <c r="Q465" s="77"/>
      <c r="R465" s="77"/>
      <c r="S465" s="77"/>
      <c r="T465" s="7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T465" s="19" t="s">
        <v>174</v>
      </c>
      <c r="AU465" s="19" t="s">
        <v>90</v>
      </c>
    </row>
    <row r="466" spans="1:51" s="14" customFormat="1" ht="12">
      <c r="A466" s="14"/>
      <c r="B466" s="226"/>
      <c r="C466" s="14"/>
      <c r="D466" s="210" t="s">
        <v>283</v>
      </c>
      <c r="E466" s="227" t="s">
        <v>1</v>
      </c>
      <c r="F466" s="228" t="s">
        <v>3855</v>
      </c>
      <c r="G466" s="14"/>
      <c r="H466" s="229">
        <v>12.886</v>
      </c>
      <c r="I466" s="230"/>
      <c r="J466" s="14"/>
      <c r="K466" s="14"/>
      <c r="L466" s="226"/>
      <c r="M466" s="231"/>
      <c r="N466" s="232"/>
      <c r="O466" s="232"/>
      <c r="P466" s="232"/>
      <c r="Q466" s="232"/>
      <c r="R466" s="232"/>
      <c r="S466" s="232"/>
      <c r="T466" s="233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27" t="s">
        <v>283</v>
      </c>
      <c r="AU466" s="227" t="s">
        <v>90</v>
      </c>
      <c r="AV466" s="14" t="s">
        <v>90</v>
      </c>
      <c r="AW466" s="14" t="s">
        <v>36</v>
      </c>
      <c r="AX466" s="14" t="s">
        <v>81</v>
      </c>
      <c r="AY466" s="227" t="s">
        <v>166</v>
      </c>
    </row>
    <row r="467" spans="1:51" s="15" customFormat="1" ht="12">
      <c r="A467" s="15"/>
      <c r="B467" s="234"/>
      <c r="C467" s="15"/>
      <c r="D467" s="210" t="s">
        <v>283</v>
      </c>
      <c r="E467" s="235" t="s">
        <v>1</v>
      </c>
      <c r="F467" s="236" t="s">
        <v>286</v>
      </c>
      <c r="G467" s="15"/>
      <c r="H467" s="237">
        <v>12.886</v>
      </c>
      <c r="I467" s="238"/>
      <c r="J467" s="15"/>
      <c r="K467" s="15"/>
      <c r="L467" s="234"/>
      <c r="M467" s="239"/>
      <c r="N467" s="240"/>
      <c r="O467" s="240"/>
      <c r="P467" s="240"/>
      <c r="Q467" s="240"/>
      <c r="R467" s="240"/>
      <c r="S467" s="240"/>
      <c r="T467" s="241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35" t="s">
        <v>283</v>
      </c>
      <c r="AU467" s="235" t="s">
        <v>90</v>
      </c>
      <c r="AV467" s="15" t="s">
        <v>165</v>
      </c>
      <c r="AW467" s="15" t="s">
        <v>36</v>
      </c>
      <c r="AX467" s="15" t="s">
        <v>88</v>
      </c>
      <c r="AY467" s="235" t="s">
        <v>166</v>
      </c>
    </row>
    <row r="468" spans="1:65" s="2" customFormat="1" ht="21.75" customHeight="1">
      <c r="A468" s="38"/>
      <c r="B468" s="196"/>
      <c r="C468" s="197" t="s">
        <v>795</v>
      </c>
      <c r="D468" s="197" t="s">
        <v>169</v>
      </c>
      <c r="E468" s="198" t="s">
        <v>3856</v>
      </c>
      <c r="F468" s="199" t="s">
        <v>3857</v>
      </c>
      <c r="G468" s="200" t="s">
        <v>425</v>
      </c>
      <c r="H468" s="201">
        <v>7.58</v>
      </c>
      <c r="I468" s="202"/>
      <c r="J468" s="203">
        <f>ROUND(I468*H468,2)</f>
        <v>0</v>
      </c>
      <c r="K468" s="199" t="s">
        <v>280</v>
      </c>
      <c r="L468" s="39"/>
      <c r="M468" s="204" t="s">
        <v>1</v>
      </c>
      <c r="N468" s="205" t="s">
        <v>46</v>
      </c>
      <c r="O468" s="77"/>
      <c r="P468" s="206">
        <f>O468*H468</f>
        <v>0</v>
      </c>
      <c r="Q468" s="206">
        <v>0.00016</v>
      </c>
      <c r="R468" s="206">
        <f>Q468*H468</f>
        <v>0.0012128000000000002</v>
      </c>
      <c r="S468" s="206">
        <v>0</v>
      </c>
      <c r="T468" s="207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208" t="s">
        <v>243</v>
      </c>
      <c r="AT468" s="208" t="s">
        <v>169</v>
      </c>
      <c r="AU468" s="208" t="s">
        <v>90</v>
      </c>
      <c r="AY468" s="19" t="s">
        <v>166</v>
      </c>
      <c r="BE468" s="209">
        <f>IF(N468="základní",J468,0)</f>
        <v>0</v>
      </c>
      <c r="BF468" s="209">
        <f>IF(N468="snížená",J468,0)</f>
        <v>0</v>
      </c>
      <c r="BG468" s="209">
        <f>IF(N468="zákl. přenesená",J468,0)</f>
        <v>0</v>
      </c>
      <c r="BH468" s="209">
        <f>IF(N468="sníž. přenesená",J468,0)</f>
        <v>0</v>
      </c>
      <c r="BI468" s="209">
        <f>IF(N468="nulová",J468,0)</f>
        <v>0</v>
      </c>
      <c r="BJ468" s="19" t="s">
        <v>88</v>
      </c>
      <c r="BK468" s="209">
        <f>ROUND(I468*H468,2)</f>
        <v>0</v>
      </c>
      <c r="BL468" s="19" t="s">
        <v>243</v>
      </c>
      <c r="BM468" s="208" t="s">
        <v>3858</v>
      </c>
    </row>
    <row r="469" spans="1:47" s="2" customFormat="1" ht="12">
      <c r="A469" s="38"/>
      <c r="B469" s="39"/>
      <c r="C469" s="38"/>
      <c r="D469" s="210" t="s">
        <v>174</v>
      </c>
      <c r="E469" s="38"/>
      <c r="F469" s="211" t="s">
        <v>3859</v>
      </c>
      <c r="G469" s="38"/>
      <c r="H469" s="38"/>
      <c r="I469" s="132"/>
      <c r="J469" s="38"/>
      <c r="K469" s="38"/>
      <c r="L469" s="39"/>
      <c r="M469" s="212"/>
      <c r="N469" s="213"/>
      <c r="O469" s="77"/>
      <c r="P469" s="77"/>
      <c r="Q469" s="77"/>
      <c r="R469" s="77"/>
      <c r="S469" s="77"/>
      <c r="T469" s="7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T469" s="19" t="s">
        <v>174</v>
      </c>
      <c r="AU469" s="19" t="s">
        <v>90</v>
      </c>
    </row>
    <row r="470" spans="1:51" s="14" customFormat="1" ht="12">
      <c r="A470" s="14"/>
      <c r="B470" s="226"/>
      <c r="C470" s="14"/>
      <c r="D470" s="210" t="s">
        <v>283</v>
      </c>
      <c r="E470" s="227" t="s">
        <v>1</v>
      </c>
      <c r="F470" s="228" t="s">
        <v>3860</v>
      </c>
      <c r="G470" s="14"/>
      <c r="H470" s="229">
        <v>7.58</v>
      </c>
      <c r="I470" s="230"/>
      <c r="J470" s="14"/>
      <c r="K470" s="14"/>
      <c r="L470" s="226"/>
      <c r="M470" s="231"/>
      <c r="N470" s="232"/>
      <c r="O470" s="232"/>
      <c r="P470" s="232"/>
      <c r="Q470" s="232"/>
      <c r="R470" s="232"/>
      <c r="S470" s="232"/>
      <c r="T470" s="233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27" t="s">
        <v>283</v>
      </c>
      <c r="AU470" s="227" t="s">
        <v>90</v>
      </c>
      <c r="AV470" s="14" t="s">
        <v>90</v>
      </c>
      <c r="AW470" s="14" t="s">
        <v>36</v>
      </c>
      <c r="AX470" s="14" t="s">
        <v>81</v>
      </c>
      <c r="AY470" s="227" t="s">
        <v>166</v>
      </c>
    </row>
    <row r="471" spans="1:51" s="15" customFormat="1" ht="12">
      <c r="A471" s="15"/>
      <c r="B471" s="234"/>
      <c r="C471" s="15"/>
      <c r="D471" s="210" t="s">
        <v>283</v>
      </c>
      <c r="E471" s="235" t="s">
        <v>1</v>
      </c>
      <c r="F471" s="236" t="s">
        <v>286</v>
      </c>
      <c r="G471" s="15"/>
      <c r="H471" s="237">
        <v>7.58</v>
      </c>
      <c r="I471" s="238"/>
      <c r="J471" s="15"/>
      <c r="K471" s="15"/>
      <c r="L471" s="234"/>
      <c r="M471" s="239"/>
      <c r="N471" s="240"/>
      <c r="O471" s="240"/>
      <c r="P471" s="240"/>
      <c r="Q471" s="240"/>
      <c r="R471" s="240"/>
      <c r="S471" s="240"/>
      <c r="T471" s="241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35" t="s">
        <v>283</v>
      </c>
      <c r="AU471" s="235" t="s">
        <v>90</v>
      </c>
      <c r="AV471" s="15" t="s">
        <v>165</v>
      </c>
      <c r="AW471" s="15" t="s">
        <v>36</v>
      </c>
      <c r="AX471" s="15" t="s">
        <v>88</v>
      </c>
      <c r="AY471" s="235" t="s">
        <v>166</v>
      </c>
    </row>
    <row r="472" spans="1:65" s="2" customFormat="1" ht="21.75" customHeight="1">
      <c r="A472" s="38"/>
      <c r="B472" s="196"/>
      <c r="C472" s="197" t="s">
        <v>800</v>
      </c>
      <c r="D472" s="197" t="s">
        <v>169</v>
      </c>
      <c r="E472" s="198" t="s">
        <v>3861</v>
      </c>
      <c r="F472" s="199" t="s">
        <v>3862</v>
      </c>
      <c r="G472" s="200" t="s">
        <v>289</v>
      </c>
      <c r="H472" s="201">
        <v>0.166</v>
      </c>
      <c r="I472" s="202"/>
      <c r="J472" s="203">
        <f>ROUND(I472*H472,2)</f>
        <v>0</v>
      </c>
      <c r="K472" s="199" t="s">
        <v>280</v>
      </c>
      <c r="L472" s="39"/>
      <c r="M472" s="204" t="s">
        <v>1</v>
      </c>
      <c r="N472" s="205" t="s">
        <v>46</v>
      </c>
      <c r="O472" s="77"/>
      <c r="P472" s="206">
        <f>O472*H472</f>
        <v>0</v>
      </c>
      <c r="Q472" s="206">
        <v>0</v>
      </c>
      <c r="R472" s="206">
        <f>Q472*H472</f>
        <v>0</v>
      </c>
      <c r="S472" s="206">
        <v>0</v>
      </c>
      <c r="T472" s="207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08" t="s">
        <v>243</v>
      </c>
      <c r="AT472" s="208" t="s">
        <v>169</v>
      </c>
      <c r="AU472" s="208" t="s">
        <v>90</v>
      </c>
      <c r="AY472" s="19" t="s">
        <v>166</v>
      </c>
      <c r="BE472" s="209">
        <f>IF(N472="základní",J472,0)</f>
        <v>0</v>
      </c>
      <c r="BF472" s="209">
        <f>IF(N472="snížená",J472,0)</f>
        <v>0</v>
      </c>
      <c r="BG472" s="209">
        <f>IF(N472="zákl. přenesená",J472,0)</f>
        <v>0</v>
      </c>
      <c r="BH472" s="209">
        <f>IF(N472="sníž. přenesená",J472,0)</f>
        <v>0</v>
      </c>
      <c r="BI472" s="209">
        <f>IF(N472="nulová",J472,0)</f>
        <v>0</v>
      </c>
      <c r="BJ472" s="19" t="s">
        <v>88</v>
      </c>
      <c r="BK472" s="209">
        <f>ROUND(I472*H472,2)</f>
        <v>0</v>
      </c>
      <c r="BL472" s="19" t="s">
        <v>243</v>
      </c>
      <c r="BM472" s="208" t="s">
        <v>3863</v>
      </c>
    </row>
    <row r="473" spans="1:47" s="2" customFormat="1" ht="12">
      <c r="A473" s="38"/>
      <c r="B473" s="39"/>
      <c r="C473" s="38"/>
      <c r="D473" s="210" t="s">
        <v>174</v>
      </c>
      <c r="E473" s="38"/>
      <c r="F473" s="211" t="s">
        <v>3864</v>
      </c>
      <c r="G473" s="38"/>
      <c r="H473" s="38"/>
      <c r="I473" s="132"/>
      <c r="J473" s="38"/>
      <c r="K473" s="38"/>
      <c r="L473" s="39"/>
      <c r="M473" s="212"/>
      <c r="N473" s="213"/>
      <c r="O473" s="77"/>
      <c r="P473" s="77"/>
      <c r="Q473" s="77"/>
      <c r="R473" s="77"/>
      <c r="S473" s="77"/>
      <c r="T473" s="7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T473" s="19" t="s">
        <v>174</v>
      </c>
      <c r="AU473" s="19" t="s">
        <v>90</v>
      </c>
    </row>
    <row r="474" spans="1:63" s="12" customFormat="1" ht="22.8" customHeight="1">
      <c r="A474" s="12"/>
      <c r="B474" s="183"/>
      <c r="C474" s="12"/>
      <c r="D474" s="184" t="s">
        <v>80</v>
      </c>
      <c r="E474" s="194" t="s">
        <v>3541</v>
      </c>
      <c r="F474" s="194" t="s">
        <v>3542</v>
      </c>
      <c r="G474" s="12"/>
      <c r="H474" s="12"/>
      <c r="I474" s="186"/>
      <c r="J474" s="195">
        <f>BK474</f>
        <v>0</v>
      </c>
      <c r="K474" s="12"/>
      <c r="L474" s="183"/>
      <c r="M474" s="188"/>
      <c r="N474" s="189"/>
      <c r="O474" s="189"/>
      <c r="P474" s="190">
        <f>SUM(P475:P481)</f>
        <v>0</v>
      </c>
      <c r="Q474" s="189"/>
      <c r="R474" s="190">
        <f>SUM(R475:R481)</f>
        <v>0.0258368</v>
      </c>
      <c r="S474" s="189"/>
      <c r="T474" s="191">
        <f>SUM(T475:T481)</f>
        <v>0</v>
      </c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R474" s="184" t="s">
        <v>90</v>
      </c>
      <c r="AT474" s="192" t="s">
        <v>80</v>
      </c>
      <c r="AU474" s="192" t="s">
        <v>88</v>
      </c>
      <c r="AY474" s="184" t="s">
        <v>166</v>
      </c>
      <c r="BK474" s="193">
        <f>SUM(BK475:BK481)</f>
        <v>0</v>
      </c>
    </row>
    <row r="475" spans="1:65" s="2" customFormat="1" ht="33" customHeight="1">
      <c r="A475" s="38"/>
      <c r="B475" s="196"/>
      <c r="C475" s="197" t="s">
        <v>805</v>
      </c>
      <c r="D475" s="197" t="s">
        <v>169</v>
      </c>
      <c r="E475" s="198" t="s">
        <v>3865</v>
      </c>
      <c r="F475" s="199" t="s">
        <v>3866</v>
      </c>
      <c r="G475" s="200" t="s">
        <v>425</v>
      </c>
      <c r="H475" s="201">
        <v>7.34</v>
      </c>
      <c r="I475" s="202"/>
      <c r="J475" s="203">
        <f>ROUND(I475*H475,2)</f>
        <v>0</v>
      </c>
      <c r="K475" s="199" t="s">
        <v>280</v>
      </c>
      <c r="L475" s="39"/>
      <c r="M475" s="204" t="s">
        <v>1</v>
      </c>
      <c r="N475" s="205" t="s">
        <v>46</v>
      </c>
      <c r="O475" s="77"/>
      <c r="P475" s="206">
        <f>O475*H475</f>
        <v>0</v>
      </c>
      <c r="Q475" s="206">
        <v>0.00352</v>
      </c>
      <c r="R475" s="206">
        <f>Q475*H475</f>
        <v>0.0258368</v>
      </c>
      <c r="S475" s="206">
        <v>0</v>
      </c>
      <c r="T475" s="207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08" t="s">
        <v>243</v>
      </c>
      <c r="AT475" s="208" t="s">
        <v>169</v>
      </c>
      <c r="AU475" s="208" t="s">
        <v>90</v>
      </c>
      <c r="AY475" s="19" t="s">
        <v>166</v>
      </c>
      <c r="BE475" s="209">
        <f>IF(N475="základní",J475,0)</f>
        <v>0</v>
      </c>
      <c r="BF475" s="209">
        <f>IF(N475="snížená",J475,0)</f>
        <v>0</v>
      </c>
      <c r="BG475" s="209">
        <f>IF(N475="zákl. přenesená",J475,0)</f>
        <v>0</v>
      </c>
      <c r="BH475" s="209">
        <f>IF(N475="sníž. přenesená",J475,0)</f>
        <v>0</v>
      </c>
      <c r="BI475" s="209">
        <f>IF(N475="nulová",J475,0)</f>
        <v>0</v>
      </c>
      <c r="BJ475" s="19" t="s">
        <v>88</v>
      </c>
      <c r="BK475" s="209">
        <f>ROUND(I475*H475,2)</f>
        <v>0</v>
      </c>
      <c r="BL475" s="19" t="s">
        <v>243</v>
      </c>
      <c r="BM475" s="208" t="s">
        <v>3867</v>
      </c>
    </row>
    <row r="476" spans="1:47" s="2" customFormat="1" ht="12">
      <c r="A476" s="38"/>
      <c r="B476" s="39"/>
      <c r="C476" s="38"/>
      <c r="D476" s="210" t="s">
        <v>174</v>
      </c>
      <c r="E476" s="38"/>
      <c r="F476" s="211" t="s">
        <v>3868</v>
      </c>
      <c r="G476" s="38"/>
      <c r="H476" s="38"/>
      <c r="I476" s="132"/>
      <c r="J476" s="38"/>
      <c r="K476" s="38"/>
      <c r="L476" s="39"/>
      <c r="M476" s="212"/>
      <c r="N476" s="213"/>
      <c r="O476" s="77"/>
      <c r="P476" s="77"/>
      <c r="Q476" s="77"/>
      <c r="R476" s="77"/>
      <c r="S476" s="77"/>
      <c r="T476" s="7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T476" s="19" t="s">
        <v>174</v>
      </c>
      <c r="AU476" s="19" t="s">
        <v>90</v>
      </c>
    </row>
    <row r="477" spans="1:51" s="13" customFormat="1" ht="12">
      <c r="A477" s="13"/>
      <c r="B477" s="219"/>
      <c r="C477" s="13"/>
      <c r="D477" s="210" t="s">
        <v>283</v>
      </c>
      <c r="E477" s="220" t="s">
        <v>1</v>
      </c>
      <c r="F477" s="221" t="s">
        <v>3869</v>
      </c>
      <c r="G477" s="13"/>
      <c r="H477" s="220" t="s">
        <v>1</v>
      </c>
      <c r="I477" s="222"/>
      <c r="J477" s="13"/>
      <c r="K477" s="13"/>
      <c r="L477" s="219"/>
      <c r="M477" s="223"/>
      <c r="N477" s="224"/>
      <c r="O477" s="224"/>
      <c r="P477" s="224"/>
      <c r="Q477" s="224"/>
      <c r="R477" s="224"/>
      <c r="S477" s="224"/>
      <c r="T477" s="225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20" t="s">
        <v>283</v>
      </c>
      <c r="AU477" s="220" t="s">
        <v>90</v>
      </c>
      <c r="AV477" s="13" t="s">
        <v>88</v>
      </c>
      <c r="AW477" s="13" t="s">
        <v>36</v>
      </c>
      <c r="AX477" s="13" t="s">
        <v>81</v>
      </c>
      <c r="AY477" s="220" t="s">
        <v>166</v>
      </c>
    </row>
    <row r="478" spans="1:51" s="14" customFormat="1" ht="12">
      <c r="A478" s="14"/>
      <c r="B478" s="226"/>
      <c r="C478" s="14"/>
      <c r="D478" s="210" t="s">
        <v>283</v>
      </c>
      <c r="E478" s="227" t="s">
        <v>1</v>
      </c>
      <c r="F478" s="228" t="s">
        <v>3870</v>
      </c>
      <c r="G478" s="14"/>
      <c r="H478" s="229">
        <v>7.34</v>
      </c>
      <c r="I478" s="230"/>
      <c r="J478" s="14"/>
      <c r="K478" s="14"/>
      <c r="L478" s="226"/>
      <c r="M478" s="231"/>
      <c r="N478" s="232"/>
      <c r="O478" s="232"/>
      <c r="P478" s="232"/>
      <c r="Q478" s="232"/>
      <c r="R478" s="232"/>
      <c r="S478" s="232"/>
      <c r="T478" s="233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27" t="s">
        <v>283</v>
      </c>
      <c r="AU478" s="227" t="s">
        <v>90</v>
      </c>
      <c r="AV478" s="14" t="s">
        <v>90</v>
      </c>
      <c r="AW478" s="14" t="s">
        <v>36</v>
      </c>
      <c r="AX478" s="14" t="s">
        <v>81</v>
      </c>
      <c r="AY478" s="227" t="s">
        <v>166</v>
      </c>
    </row>
    <row r="479" spans="1:51" s="15" customFormat="1" ht="12">
      <c r="A479" s="15"/>
      <c r="B479" s="234"/>
      <c r="C479" s="15"/>
      <c r="D479" s="210" t="s">
        <v>283</v>
      </c>
      <c r="E479" s="235" t="s">
        <v>1</v>
      </c>
      <c r="F479" s="236" t="s">
        <v>286</v>
      </c>
      <c r="G479" s="15"/>
      <c r="H479" s="237">
        <v>7.34</v>
      </c>
      <c r="I479" s="238"/>
      <c r="J479" s="15"/>
      <c r="K479" s="15"/>
      <c r="L479" s="234"/>
      <c r="M479" s="239"/>
      <c r="N479" s="240"/>
      <c r="O479" s="240"/>
      <c r="P479" s="240"/>
      <c r="Q479" s="240"/>
      <c r="R479" s="240"/>
      <c r="S479" s="240"/>
      <c r="T479" s="241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35" t="s">
        <v>283</v>
      </c>
      <c r="AU479" s="235" t="s">
        <v>90</v>
      </c>
      <c r="AV479" s="15" t="s">
        <v>165</v>
      </c>
      <c r="AW479" s="15" t="s">
        <v>36</v>
      </c>
      <c r="AX479" s="15" t="s">
        <v>88</v>
      </c>
      <c r="AY479" s="235" t="s">
        <v>166</v>
      </c>
    </row>
    <row r="480" spans="1:65" s="2" customFormat="1" ht="21.75" customHeight="1">
      <c r="A480" s="38"/>
      <c r="B480" s="196"/>
      <c r="C480" s="197" t="s">
        <v>1291</v>
      </c>
      <c r="D480" s="197" t="s">
        <v>169</v>
      </c>
      <c r="E480" s="198" t="s">
        <v>3871</v>
      </c>
      <c r="F480" s="199" t="s">
        <v>3872</v>
      </c>
      <c r="G480" s="200" t="s">
        <v>289</v>
      </c>
      <c r="H480" s="201">
        <v>0.026</v>
      </c>
      <c r="I480" s="202"/>
      <c r="J480" s="203">
        <f>ROUND(I480*H480,2)</f>
        <v>0</v>
      </c>
      <c r="K480" s="199" t="s">
        <v>280</v>
      </c>
      <c r="L480" s="39"/>
      <c r="M480" s="204" t="s">
        <v>1</v>
      </c>
      <c r="N480" s="205" t="s">
        <v>46</v>
      </c>
      <c r="O480" s="77"/>
      <c r="P480" s="206">
        <f>O480*H480</f>
        <v>0</v>
      </c>
      <c r="Q480" s="206">
        <v>0</v>
      </c>
      <c r="R480" s="206">
        <f>Q480*H480</f>
        <v>0</v>
      </c>
      <c r="S480" s="206">
        <v>0</v>
      </c>
      <c r="T480" s="207">
        <f>S480*H480</f>
        <v>0</v>
      </c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R480" s="208" t="s">
        <v>243</v>
      </c>
      <c r="AT480" s="208" t="s">
        <v>169</v>
      </c>
      <c r="AU480" s="208" t="s">
        <v>90</v>
      </c>
      <c r="AY480" s="19" t="s">
        <v>166</v>
      </c>
      <c r="BE480" s="209">
        <f>IF(N480="základní",J480,0)</f>
        <v>0</v>
      </c>
      <c r="BF480" s="209">
        <f>IF(N480="snížená",J480,0)</f>
        <v>0</v>
      </c>
      <c r="BG480" s="209">
        <f>IF(N480="zákl. přenesená",J480,0)</f>
        <v>0</v>
      </c>
      <c r="BH480" s="209">
        <f>IF(N480="sníž. přenesená",J480,0)</f>
        <v>0</v>
      </c>
      <c r="BI480" s="209">
        <f>IF(N480="nulová",J480,0)</f>
        <v>0</v>
      </c>
      <c r="BJ480" s="19" t="s">
        <v>88</v>
      </c>
      <c r="BK480" s="209">
        <f>ROUND(I480*H480,2)</f>
        <v>0</v>
      </c>
      <c r="BL480" s="19" t="s">
        <v>243</v>
      </c>
      <c r="BM480" s="208" t="s">
        <v>3873</v>
      </c>
    </row>
    <row r="481" spans="1:47" s="2" customFormat="1" ht="12">
      <c r="A481" s="38"/>
      <c r="B481" s="39"/>
      <c r="C481" s="38"/>
      <c r="D481" s="210" t="s">
        <v>174</v>
      </c>
      <c r="E481" s="38"/>
      <c r="F481" s="211" t="s">
        <v>3874</v>
      </c>
      <c r="G481" s="38"/>
      <c r="H481" s="38"/>
      <c r="I481" s="132"/>
      <c r="J481" s="38"/>
      <c r="K481" s="38"/>
      <c r="L481" s="39"/>
      <c r="M481" s="212"/>
      <c r="N481" s="213"/>
      <c r="O481" s="77"/>
      <c r="P481" s="77"/>
      <c r="Q481" s="77"/>
      <c r="R481" s="77"/>
      <c r="S481" s="77"/>
      <c r="T481" s="7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T481" s="19" t="s">
        <v>174</v>
      </c>
      <c r="AU481" s="19" t="s">
        <v>90</v>
      </c>
    </row>
    <row r="482" spans="1:63" s="12" customFormat="1" ht="22.8" customHeight="1">
      <c r="A482" s="12"/>
      <c r="B482" s="183"/>
      <c r="C482" s="12"/>
      <c r="D482" s="184" t="s">
        <v>80</v>
      </c>
      <c r="E482" s="194" t="s">
        <v>1494</v>
      </c>
      <c r="F482" s="194" t="s">
        <v>1495</v>
      </c>
      <c r="G482" s="12"/>
      <c r="H482" s="12"/>
      <c r="I482" s="186"/>
      <c r="J482" s="195">
        <f>BK482</f>
        <v>0</v>
      </c>
      <c r="K482" s="12"/>
      <c r="L482" s="183"/>
      <c r="M482" s="188"/>
      <c r="N482" s="189"/>
      <c r="O482" s="189"/>
      <c r="P482" s="190">
        <f>SUM(P483:P518)</f>
        <v>0</v>
      </c>
      <c r="Q482" s="189"/>
      <c r="R482" s="190">
        <f>SUM(R483:R518)</f>
        <v>0.3158925</v>
      </c>
      <c r="S482" s="189"/>
      <c r="T482" s="191">
        <f>SUM(T483:T518)</f>
        <v>0</v>
      </c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R482" s="184" t="s">
        <v>90</v>
      </c>
      <c r="AT482" s="192" t="s">
        <v>80</v>
      </c>
      <c r="AU482" s="192" t="s">
        <v>88</v>
      </c>
      <c r="AY482" s="184" t="s">
        <v>166</v>
      </c>
      <c r="BK482" s="193">
        <f>SUM(BK483:BK518)</f>
        <v>0</v>
      </c>
    </row>
    <row r="483" spans="1:65" s="2" customFormat="1" ht="16.5" customHeight="1">
      <c r="A483" s="38"/>
      <c r="B483" s="196"/>
      <c r="C483" s="197" t="s">
        <v>1295</v>
      </c>
      <c r="D483" s="197" t="s">
        <v>169</v>
      </c>
      <c r="E483" s="198" t="s">
        <v>1497</v>
      </c>
      <c r="F483" s="199" t="s">
        <v>1498</v>
      </c>
      <c r="G483" s="200" t="s">
        <v>301</v>
      </c>
      <c r="H483" s="201">
        <v>3.45</v>
      </c>
      <c r="I483" s="202"/>
      <c r="J483" s="203">
        <f>ROUND(I483*H483,2)</f>
        <v>0</v>
      </c>
      <c r="K483" s="199" t="s">
        <v>280</v>
      </c>
      <c r="L483" s="39"/>
      <c r="M483" s="204" t="s">
        <v>1</v>
      </c>
      <c r="N483" s="205" t="s">
        <v>46</v>
      </c>
      <c r="O483" s="77"/>
      <c r="P483" s="206">
        <f>O483*H483</f>
        <v>0</v>
      </c>
      <c r="Q483" s="206">
        <v>0.0003</v>
      </c>
      <c r="R483" s="206">
        <f>Q483*H483</f>
        <v>0.001035</v>
      </c>
      <c r="S483" s="206">
        <v>0</v>
      </c>
      <c r="T483" s="207">
        <f>S483*H483</f>
        <v>0</v>
      </c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R483" s="208" t="s">
        <v>243</v>
      </c>
      <c r="AT483" s="208" t="s">
        <v>169</v>
      </c>
      <c r="AU483" s="208" t="s">
        <v>90</v>
      </c>
      <c r="AY483" s="19" t="s">
        <v>166</v>
      </c>
      <c r="BE483" s="209">
        <f>IF(N483="základní",J483,0)</f>
        <v>0</v>
      </c>
      <c r="BF483" s="209">
        <f>IF(N483="snížená",J483,0)</f>
        <v>0</v>
      </c>
      <c r="BG483" s="209">
        <f>IF(N483="zákl. přenesená",J483,0)</f>
        <v>0</v>
      </c>
      <c r="BH483" s="209">
        <f>IF(N483="sníž. přenesená",J483,0)</f>
        <v>0</v>
      </c>
      <c r="BI483" s="209">
        <f>IF(N483="nulová",J483,0)</f>
        <v>0</v>
      </c>
      <c r="BJ483" s="19" t="s">
        <v>88</v>
      </c>
      <c r="BK483" s="209">
        <f>ROUND(I483*H483,2)</f>
        <v>0</v>
      </c>
      <c r="BL483" s="19" t="s">
        <v>243</v>
      </c>
      <c r="BM483" s="208" t="s">
        <v>3875</v>
      </c>
    </row>
    <row r="484" spans="1:47" s="2" customFormat="1" ht="12">
      <c r="A484" s="38"/>
      <c r="B484" s="39"/>
      <c r="C484" s="38"/>
      <c r="D484" s="210" t="s">
        <v>174</v>
      </c>
      <c r="E484" s="38"/>
      <c r="F484" s="211" t="s">
        <v>1500</v>
      </c>
      <c r="G484" s="38"/>
      <c r="H484" s="38"/>
      <c r="I484" s="132"/>
      <c r="J484" s="38"/>
      <c r="K484" s="38"/>
      <c r="L484" s="39"/>
      <c r="M484" s="212"/>
      <c r="N484" s="213"/>
      <c r="O484" s="77"/>
      <c r="P484" s="77"/>
      <c r="Q484" s="77"/>
      <c r="R484" s="77"/>
      <c r="S484" s="77"/>
      <c r="T484" s="7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T484" s="19" t="s">
        <v>174</v>
      </c>
      <c r="AU484" s="19" t="s">
        <v>90</v>
      </c>
    </row>
    <row r="485" spans="1:51" s="13" customFormat="1" ht="12">
      <c r="A485" s="13"/>
      <c r="B485" s="219"/>
      <c r="C485" s="13"/>
      <c r="D485" s="210" t="s">
        <v>283</v>
      </c>
      <c r="E485" s="220" t="s">
        <v>1</v>
      </c>
      <c r="F485" s="221" t="s">
        <v>3450</v>
      </c>
      <c r="G485" s="13"/>
      <c r="H485" s="220" t="s">
        <v>1</v>
      </c>
      <c r="I485" s="222"/>
      <c r="J485" s="13"/>
      <c r="K485" s="13"/>
      <c r="L485" s="219"/>
      <c r="M485" s="223"/>
      <c r="N485" s="224"/>
      <c r="O485" s="224"/>
      <c r="P485" s="224"/>
      <c r="Q485" s="224"/>
      <c r="R485" s="224"/>
      <c r="S485" s="224"/>
      <c r="T485" s="225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20" t="s">
        <v>283</v>
      </c>
      <c r="AU485" s="220" t="s">
        <v>90</v>
      </c>
      <c r="AV485" s="13" t="s">
        <v>88</v>
      </c>
      <c r="AW485" s="13" t="s">
        <v>36</v>
      </c>
      <c r="AX485" s="13" t="s">
        <v>81</v>
      </c>
      <c r="AY485" s="220" t="s">
        <v>166</v>
      </c>
    </row>
    <row r="486" spans="1:51" s="14" customFormat="1" ht="12">
      <c r="A486" s="14"/>
      <c r="B486" s="226"/>
      <c r="C486" s="14"/>
      <c r="D486" s="210" t="s">
        <v>283</v>
      </c>
      <c r="E486" s="227" t="s">
        <v>1</v>
      </c>
      <c r="F486" s="228" t="s">
        <v>3666</v>
      </c>
      <c r="G486" s="14"/>
      <c r="H486" s="229">
        <v>1.15</v>
      </c>
      <c r="I486" s="230"/>
      <c r="J486" s="14"/>
      <c r="K486" s="14"/>
      <c r="L486" s="226"/>
      <c r="M486" s="231"/>
      <c r="N486" s="232"/>
      <c r="O486" s="232"/>
      <c r="P486" s="232"/>
      <c r="Q486" s="232"/>
      <c r="R486" s="232"/>
      <c r="S486" s="232"/>
      <c r="T486" s="233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27" t="s">
        <v>283</v>
      </c>
      <c r="AU486" s="227" t="s">
        <v>90</v>
      </c>
      <c r="AV486" s="14" t="s">
        <v>90</v>
      </c>
      <c r="AW486" s="14" t="s">
        <v>36</v>
      </c>
      <c r="AX486" s="14" t="s">
        <v>81</v>
      </c>
      <c r="AY486" s="227" t="s">
        <v>166</v>
      </c>
    </row>
    <row r="487" spans="1:51" s="13" customFormat="1" ht="12">
      <c r="A487" s="13"/>
      <c r="B487" s="219"/>
      <c r="C487" s="13"/>
      <c r="D487" s="210" t="s">
        <v>283</v>
      </c>
      <c r="E487" s="220" t="s">
        <v>1</v>
      </c>
      <c r="F487" s="221" t="s">
        <v>3467</v>
      </c>
      <c r="G487" s="13"/>
      <c r="H487" s="220" t="s">
        <v>1</v>
      </c>
      <c r="I487" s="222"/>
      <c r="J487" s="13"/>
      <c r="K487" s="13"/>
      <c r="L487" s="219"/>
      <c r="M487" s="223"/>
      <c r="N487" s="224"/>
      <c r="O487" s="224"/>
      <c r="P487" s="224"/>
      <c r="Q487" s="224"/>
      <c r="R487" s="224"/>
      <c r="S487" s="224"/>
      <c r="T487" s="225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20" t="s">
        <v>283</v>
      </c>
      <c r="AU487" s="220" t="s">
        <v>90</v>
      </c>
      <c r="AV487" s="13" t="s">
        <v>88</v>
      </c>
      <c r="AW487" s="13" t="s">
        <v>36</v>
      </c>
      <c r="AX487" s="13" t="s">
        <v>81</v>
      </c>
      <c r="AY487" s="220" t="s">
        <v>166</v>
      </c>
    </row>
    <row r="488" spans="1:51" s="14" customFormat="1" ht="12">
      <c r="A488" s="14"/>
      <c r="B488" s="226"/>
      <c r="C488" s="14"/>
      <c r="D488" s="210" t="s">
        <v>283</v>
      </c>
      <c r="E488" s="227" t="s">
        <v>1</v>
      </c>
      <c r="F488" s="228" t="s">
        <v>3666</v>
      </c>
      <c r="G488" s="14"/>
      <c r="H488" s="229">
        <v>1.15</v>
      </c>
      <c r="I488" s="230"/>
      <c r="J488" s="14"/>
      <c r="K488" s="14"/>
      <c r="L488" s="226"/>
      <c r="M488" s="231"/>
      <c r="N488" s="232"/>
      <c r="O488" s="232"/>
      <c r="P488" s="232"/>
      <c r="Q488" s="232"/>
      <c r="R488" s="232"/>
      <c r="S488" s="232"/>
      <c r="T488" s="233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27" t="s">
        <v>283</v>
      </c>
      <c r="AU488" s="227" t="s">
        <v>90</v>
      </c>
      <c r="AV488" s="14" t="s">
        <v>90</v>
      </c>
      <c r="AW488" s="14" t="s">
        <v>36</v>
      </c>
      <c r="AX488" s="14" t="s">
        <v>81</v>
      </c>
      <c r="AY488" s="227" t="s">
        <v>166</v>
      </c>
    </row>
    <row r="489" spans="1:51" s="13" customFormat="1" ht="12">
      <c r="A489" s="13"/>
      <c r="B489" s="219"/>
      <c r="C489" s="13"/>
      <c r="D489" s="210" t="s">
        <v>283</v>
      </c>
      <c r="E489" s="220" t="s">
        <v>1</v>
      </c>
      <c r="F489" s="221" t="s">
        <v>3452</v>
      </c>
      <c r="G489" s="13"/>
      <c r="H489" s="220" t="s">
        <v>1</v>
      </c>
      <c r="I489" s="222"/>
      <c r="J489" s="13"/>
      <c r="K489" s="13"/>
      <c r="L489" s="219"/>
      <c r="M489" s="223"/>
      <c r="N489" s="224"/>
      <c r="O489" s="224"/>
      <c r="P489" s="224"/>
      <c r="Q489" s="224"/>
      <c r="R489" s="224"/>
      <c r="S489" s="224"/>
      <c r="T489" s="225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20" t="s">
        <v>283</v>
      </c>
      <c r="AU489" s="220" t="s">
        <v>90</v>
      </c>
      <c r="AV489" s="13" t="s">
        <v>88</v>
      </c>
      <c r="AW489" s="13" t="s">
        <v>36</v>
      </c>
      <c r="AX489" s="13" t="s">
        <v>81</v>
      </c>
      <c r="AY489" s="220" t="s">
        <v>166</v>
      </c>
    </row>
    <row r="490" spans="1:51" s="14" customFormat="1" ht="12">
      <c r="A490" s="14"/>
      <c r="B490" s="226"/>
      <c r="C490" s="14"/>
      <c r="D490" s="210" t="s">
        <v>283</v>
      </c>
      <c r="E490" s="227" t="s">
        <v>1</v>
      </c>
      <c r="F490" s="228" t="s">
        <v>3666</v>
      </c>
      <c r="G490" s="14"/>
      <c r="H490" s="229">
        <v>1.15</v>
      </c>
      <c r="I490" s="230"/>
      <c r="J490" s="14"/>
      <c r="K490" s="14"/>
      <c r="L490" s="226"/>
      <c r="M490" s="231"/>
      <c r="N490" s="232"/>
      <c r="O490" s="232"/>
      <c r="P490" s="232"/>
      <c r="Q490" s="232"/>
      <c r="R490" s="232"/>
      <c r="S490" s="232"/>
      <c r="T490" s="233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27" t="s">
        <v>283</v>
      </c>
      <c r="AU490" s="227" t="s">
        <v>90</v>
      </c>
      <c r="AV490" s="14" t="s">
        <v>90</v>
      </c>
      <c r="AW490" s="14" t="s">
        <v>36</v>
      </c>
      <c r="AX490" s="14" t="s">
        <v>81</v>
      </c>
      <c r="AY490" s="227" t="s">
        <v>166</v>
      </c>
    </row>
    <row r="491" spans="1:51" s="15" customFormat="1" ht="12">
      <c r="A491" s="15"/>
      <c r="B491" s="234"/>
      <c r="C491" s="15"/>
      <c r="D491" s="210" t="s">
        <v>283</v>
      </c>
      <c r="E491" s="235" t="s">
        <v>1</v>
      </c>
      <c r="F491" s="236" t="s">
        <v>286</v>
      </c>
      <c r="G491" s="15"/>
      <c r="H491" s="237">
        <v>3.4499999999999997</v>
      </c>
      <c r="I491" s="238"/>
      <c r="J491" s="15"/>
      <c r="K491" s="15"/>
      <c r="L491" s="234"/>
      <c r="M491" s="239"/>
      <c r="N491" s="240"/>
      <c r="O491" s="240"/>
      <c r="P491" s="240"/>
      <c r="Q491" s="240"/>
      <c r="R491" s="240"/>
      <c r="S491" s="240"/>
      <c r="T491" s="241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35" t="s">
        <v>283</v>
      </c>
      <c r="AU491" s="235" t="s">
        <v>90</v>
      </c>
      <c r="AV491" s="15" t="s">
        <v>165</v>
      </c>
      <c r="AW491" s="15" t="s">
        <v>36</v>
      </c>
      <c r="AX491" s="15" t="s">
        <v>88</v>
      </c>
      <c r="AY491" s="235" t="s">
        <v>166</v>
      </c>
    </row>
    <row r="492" spans="1:65" s="2" customFormat="1" ht="16.5" customHeight="1">
      <c r="A492" s="38"/>
      <c r="B492" s="196"/>
      <c r="C492" s="197" t="s">
        <v>1300</v>
      </c>
      <c r="D492" s="197" t="s">
        <v>169</v>
      </c>
      <c r="E492" s="198" t="s">
        <v>3876</v>
      </c>
      <c r="F492" s="199" t="s">
        <v>3877</v>
      </c>
      <c r="G492" s="200" t="s">
        <v>301</v>
      </c>
      <c r="H492" s="201">
        <v>3.45</v>
      </c>
      <c r="I492" s="202"/>
      <c r="J492" s="203">
        <f>ROUND(I492*H492,2)</f>
        <v>0</v>
      </c>
      <c r="K492" s="199" t="s">
        <v>280</v>
      </c>
      <c r="L492" s="39"/>
      <c r="M492" s="204" t="s">
        <v>1</v>
      </c>
      <c r="N492" s="205" t="s">
        <v>46</v>
      </c>
      <c r="O492" s="77"/>
      <c r="P492" s="206">
        <f>O492*H492</f>
        <v>0</v>
      </c>
      <c r="Q492" s="206">
        <v>0.00455</v>
      </c>
      <c r="R492" s="206">
        <f>Q492*H492</f>
        <v>0.015697500000000003</v>
      </c>
      <c r="S492" s="206">
        <v>0</v>
      </c>
      <c r="T492" s="207">
        <f>S492*H492</f>
        <v>0</v>
      </c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R492" s="208" t="s">
        <v>243</v>
      </c>
      <c r="AT492" s="208" t="s">
        <v>169</v>
      </c>
      <c r="AU492" s="208" t="s">
        <v>90</v>
      </c>
      <c r="AY492" s="19" t="s">
        <v>166</v>
      </c>
      <c r="BE492" s="209">
        <f>IF(N492="základní",J492,0)</f>
        <v>0</v>
      </c>
      <c r="BF492" s="209">
        <f>IF(N492="snížená",J492,0)</f>
        <v>0</v>
      </c>
      <c r="BG492" s="209">
        <f>IF(N492="zákl. přenesená",J492,0)</f>
        <v>0</v>
      </c>
      <c r="BH492" s="209">
        <f>IF(N492="sníž. přenesená",J492,0)</f>
        <v>0</v>
      </c>
      <c r="BI492" s="209">
        <f>IF(N492="nulová",J492,0)</f>
        <v>0</v>
      </c>
      <c r="BJ492" s="19" t="s">
        <v>88</v>
      </c>
      <c r="BK492" s="209">
        <f>ROUND(I492*H492,2)</f>
        <v>0</v>
      </c>
      <c r="BL492" s="19" t="s">
        <v>243</v>
      </c>
      <c r="BM492" s="208" t="s">
        <v>3878</v>
      </c>
    </row>
    <row r="493" spans="1:47" s="2" customFormat="1" ht="12">
      <c r="A493" s="38"/>
      <c r="B493" s="39"/>
      <c r="C493" s="38"/>
      <c r="D493" s="210" t="s">
        <v>174</v>
      </c>
      <c r="E493" s="38"/>
      <c r="F493" s="211" t="s">
        <v>3879</v>
      </c>
      <c r="G493" s="38"/>
      <c r="H493" s="38"/>
      <c r="I493" s="132"/>
      <c r="J493" s="38"/>
      <c r="K493" s="38"/>
      <c r="L493" s="39"/>
      <c r="M493" s="212"/>
      <c r="N493" s="213"/>
      <c r="O493" s="77"/>
      <c r="P493" s="77"/>
      <c r="Q493" s="77"/>
      <c r="R493" s="77"/>
      <c r="S493" s="77"/>
      <c r="T493" s="7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T493" s="19" t="s">
        <v>174</v>
      </c>
      <c r="AU493" s="19" t="s">
        <v>90</v>
      </c>
    </row>
    <row r="494" spans="1:65" s="2" customFormat="1" ht="21.75" customHeight="1">
      <c r="A494" s="38"/>
      <c r="B494" s="196"/>
      <c r="C494" s="197" t="s">
        <v>1307</v>
      </c>
      <c r="D494" s="197" t="s">
        <v>169</v>
      </c>
      <c r="E494" s="198" t="s">
        <v>1502</v>
      </c>
      <c r="F494" s="199" t="s">
        <v>1503</v>
      </c>
      <c r="G494" s="200" t="s">
        <v>425</v>
      </c>
      <c r="H494" s="201">
        <v>6</v>
      </c>
      <c r="I494" s="202"/>
      <c r="J494" s="203">
        <f>ROUND(I494*H494,2)</f>
        <v>0</v>
      </c>
      <c r="K494" s="199" t="s">
        <v>1</v>
      </c>
      <c r="L494" s="39"/>
      <c r="M494" s="204" t="s">
        <v>1</v>
      </c>
      <c r="N494" s="205" t="s">
        <v>46</v>
      </c>
      <c r="O494" s="77"/>
      <c r="P494" s="206">
        <f>O494*H494</f>
        <v>0</v>
      </c>
      <c r="Q494" s="206">
        <v>0.00058</v>
      </c>
      <c r="R494" s="206">
        <f>Q494*H494</f>
        <v>0.00348</v>
      </c>
      <c r="S494" s="206">
        <v>0</v>
      </c>
      <c r="T494" s="207">
        <f>S494*H494</f>
        <v>0</v>
      </c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R494" s="208" t="s">
        <v>243</v>
      </c>
      <c r="AT494" s="208" t="s">
        <v>169</v>
      </c>
      <c r="AU494" s="208" t="s">
        <v>90</v>
      </c>
      <c r="AY494" s="19" t="s">
        <v>166</v>
      </c>
      <c r="BE494" s="209">
        <f>IF(N494="základní",J494,0)</f>
        <v>0</v>
      </c>
      <c r="BF494" s="209">
        <f>IF(N494="snížená",J494,0)</f>
        <v>0</v>
      </c>
      <c r="BG494" s="209">
        <f>IF(N494="zákl. přenesená",J494,0)</f>
        <v>0</v>
      </c>
      <c r="BH494" s="209">
        <f>IF(N494="sníž. přenesená",J494,0)</f>
        <v>0</v>
      </c>
      <c r="BI494" s="209">
        <f>IF(N494="nulová",J494,0)</f>
        <v>0</v>
      </c>
      <c r="BJ494" s="19" t="s">
        <v>88</v>
      </c>
      <c r="BK494" s="209">
        <f>ROUND(I494*H494,2)</f>
        <v>0</v>
      </c>
      <c r="BL494" s="19" t="s">
        <v>243</v>
      </c>
      <c r="BM494" s="208" t="s">
        <v>3880</v>
      </c>
    </row>
    <row r="495" spans="1:47" s="2" customFormat="1" ht="12">
      <c r="A495" s="38"/>
      <c r="B495" s="39"/>
      <c r="C495" s="38"/>
      <c r="D495" s="210" t="s">
        <v>174</v>
      </c>
      <c r="E495" s="38"/>
      <c r="F495" s="211" t="s">
        <v>1505</v>
      </c>
      <c r="G495" s="38"/>
      <c r="H495" s="38"/>
      <c r="I495" s="132"/>
      <c r="J495" s="38"/>
      <c r="K495" s="38"/>
      <c r="L495" s="39"/>
      <c r="M495" s="212"/>
      <c r="N495" s="213"/>
      <c r="O495" s="77"/>
      <c r="P495" s="77"/>
      <c r="Q495" s="77"/>
      <c r="R495" s="77"/>
      <c r="S495" s="77"/>
      <c r="T495" s="7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T495" s="19" t="s">
        <v>174</v>
      </c>
      <c r="AU495" s="19" t="s">
        <v>90</v>
      </c>
    </row>
    <row r="496" spans="1:51" s="13" customFormat="1" ht="12">
      <c r="A496" s="13"/>
      <c r="B496" s="219"/>
      <c r="C496" s="13"/>
      <c r="D496" s="210" t="s">
        <v>283</v>
      </c>
      <c r="E496" s="220" t="s">
        <v>1</v>
      </c>
      <c r="F496" s="221" t="s">
        <v>3450</v>
      </c>
      <c r="G496" s="13"/>
      <c r="H496" s="220" t="s">
        <v>1</v>
      </c>
      <c r="I496" s="222"/>
      <c r="J496" s="13"/>
      <c r="K496" s="13"/>
      <c r="L496" s="219"/>
      <c r="M496" s="223"/>
      <c r="N496" s="224"/>
      <c r="O496" s="224"/>
      <c r="P496" s="224"/>
      <c r="Q496" s="224"/>
      <c r="R496" s="224"/>
      <c r="S496" s="224"/>
      <c r="T496" s="225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20" t="s">
        <v>283</v>
      </c>
      <c r="AU496" s="220" t="s">
        <v>90</v>
      </c>
      <c r="AV496" s="13" t="s">
        <v>88</v>
      </c>
      <c r="AW496" s="13" t="s">
        <v>36</v>
      </c>
      <c r="AX496" s="13" t="s">
        <v>81</v>
      </c>
      <c r="AY496" s="220" t="s">
        <v>166</v>
      </c>
    </row>
    <row r="497" spans="1:51" s="14" customFormat="1" ht="12">
      <c r="A497" s="14"/>
      <c r="B497" s="226"/>
      <c r="C497" s="14"/>
      <c r="D497" s="210" t="s">
        <v>283</v>
      </c>
      <c r="E497" s="227" t="s">
        <v>1</v>
      </c>
      <c r="F497" s="228" t="s">
        <v>3881</v>
      </c>
      <c r="G497" s="14"/>
      <c r="H497" s="229">
        <v>2</v>
      </c>
      <c r="I497" s="230"/>
      <c r="J497" s="14"/>
      <c r="K497" s="14"/>
      <c r="L497" s="226"/>
      <c r="M497" s="231"/>
      <c r="N497" s="232"/>
      <c r="O497" s="232"/>
      <c r="P497" s="232"/>
      <c r="Q497" s="232"/>
      <c r="R497" s="232"/>
      <c r="S497" s="232"/>
      <c r="T497" s="233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27" t="s">
        <v>283</v>
      </c>
      <c r="AU497" s="227" t="s">
        <v>90</v>
      </c>
      <c r="AV497" s="14" t="s">
        <v>90</v>
      </c>
      <c r="AW497" s="14" t="s">
        <v>36</v>
      </c>
      <c r="AX497" s="14" t="s">
        <v>81</v>
      </c>
      <c r="AY497" s="227" t="s">
        <v>166</v>
      </c>
    </row>
    <row r="498" spans="1:51" s="13" customFormat="1" ht="12">
      <c r="A498" s="13"/>
      <c r="B498" s="219"/>
      <c r="C498" s="13"/>
      <c r="D498" s="210" t="s">
        <v>283</v>
      </c>
      <c r="E498" s="220" t="s">
        <v>1</v>
      </c>
      <c r="F498" s="221" t="s">
        <v>3467</v>
      </c>
      <c r="G498" s="13"/>
      <c r="H498" s="220" t="s">
        <v>1</v>
      </c>
      <c r="I498" s="222"/>
      <c r="J498" s="13"/>
      <c r="K498" s="13"/>
      <c r="L498" s="219"/>
      <c r="M498" s="223"/>
      <c r="N498" s="224"/>
      <c r="O498" s="224"/>
      <c r="P498" s="224"/>
      <c r="Q498" s="224"/>
      <c r="R498" s="224"/>
      <c r="S498" s="224"/>
      <c r="T498" s="225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20" t="s">
        <v>283</v>
      </c>
      <c r="AU498" s="220" t="s">
        <v>90</v>
      </c>
      <c r="AV498" s="13" t="s">
        <v>88</v>
      </c>
      <c r="AW498" s="13" t="s">
        <v>36</v>
      </c>
      <c r="AX498" s="13" t="s">
        <v>81</v>
      </c>
      <c r="AY498" s="220" t="s">
        <v>166</v>
      </c>
    </row>
    <row r="499" spans="1:51" s="14" customFormat="1" ht="12">
      <c r="A499" s="14"/>
      <c r="B499" s="226"/>
      <c r="C499" s="14"/>
      <c r="D499" s="210" t="s">
        <v>283</v>
      </c>
      <c r="E499" s="227" t="s">
        <v>1</v>
      </c>
      <c r="F499" s="228" t="s">
        <v>3881</v>
      </c>
      <c r="G499" s="14"/>
      <c r="H499" s="229">
        <v>2</v>
      </c>
      <c r="I499" s="230"/>
      <c r="J499" s="14"/>
      <c r="K499" s="14"/>
      <c r="L499" s="226"/>
      <c r="M499" s="231"/>
      <c r="N499" s="232"/>
      <c r="O499" s="232"/>
      <c r="P499" s="232"/>
      <c r="Q499" s="232"/>
      <c r="R499" s="232"/>
      <c r="S499" s="232"/>
      <c r="T499" s="233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27" t="s">
        <v>283</v>
      </c>
      <c r="AU499" s="227" t="s">
        <v>90</v>
      </c>
      <c r="AV499" s="14" t="s">
        <v>90</v>
      </c>
      <c r="AW499" s="14" t="s">
        <v>36</v>
      </c>
      <c r="AX499" s="14" t="s">
        <v>81</v>
      </c>
      <c r="AY499" s="227" t="s">
        <v>166</v>
      </c>
    </row>
    <row r="500" spans="1:51" s="13" customFormat="1" ht="12">
      <c r="A500" s="13"/>
      <c r="B500" s="219"/>
      <c r="C500" s="13"/>
      <c r="D500" s="210" t="s">
        <v>283</v>
      </c>
      <c r="E500" s="220" t="s">
        <v>1</v>
      </c>
      <c r="F500" s="221" t="s">
        <v>3452</v>
      </c>
      <c r="G500" s="13"/>
      <c r="H500" s="220" t="s">
        <v>1</v>
      </c>
      <c r="I500" s="222"/>
      <c r="J500" s="13"/>
      <c r="K500" s="13"/>
      <c r="L500" s="219"/>
      <c r="M500" s="223"/>
      <c r="N500" s="224"/>
      <c r="O500" s="224"/>
      <c r="P500" s="224"/>
      <c r="Q500" s="224"/>
      <c r="R500" s="224"/>
      <c r="S500" s="224"/>
      <c r="T500" s="225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20" t="s">
        <v>283</v>
      </c>
      <c r="AU500" s="220" t="s">
        <v>90</v>
      </c>
      <c r="AV500" s="13" t="s">
        <v>88</v>
      </c>
      <c r="AW500" s="13" t="s">
        <v>36</v>
      </c>
      <c r="AX500" s="13" t="s">
        <v>81</v>
      </c>
      <c r="AY500" s="220" t="s">
        <v>166</v>
      </c>
    </row>
    <row r="501" spans="1:51" s="14" customFormat="1" ht="12">
      <c r="A501" s="14"/>
      <c r="B501" s="226"/>
      <c r="C501" s="14"/>
      <c r="D501" s="210" t="s">
        <v>283</v>
      </c>
      <c r="E501" s="227" t="s">
        <v>1</v>
      </c>
      <c r="F501" s="228" t="s">
        <v>3881</v>
      </c>
      <c r="G501" s="14"/>
      <c r="H501" s="229">
        <v>2</v>
      </c>
      <c r="I501" s="230"/>
      <c r="J501" s="14"/>
      <c r="K501" s="14"/>
      <c r="L501" s="226"/>
      <c r="M501" s="231"/>
      <c r="N501" s="232"/>
      <c r="O501" s="232"/>
      <c r="P501" s="232"/>
      <c r="Q501" s="232"/>
      <c r="R501" s="232"/>
      <c r="S501" s="232"/>
      <c r="T501" s="233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27" t="s">
        <v>283</v>
      </c>
      <c r="AU501" s="227" t="s">
        <v>90</v>
      </c>
      <c r="AV501" s="14" t="s">
        <v>90</v>
      </c>
      <c r="AW501" s="14" t="s">
        <v>36</v>
      </c>
      <c r="AX501" s="14" t="s">
        <v>81</v>
      </c>
      <c r="AY501" s="227" t="s">
        <v>166</v>
      </c>
    </row>
    <row r="502" spans="1:51" s="15" customFormat="1" ht="12">
      <c r="A502" s="15"/>
      <c r="B502" s="234"/>
      <c r="C502" s="15"/>
      <c r="D502" s="210" t="s">
        <v>283</v>
      </c>
      <c r="E502" s="235" t="s">
        <v>1</v>
      </c>
      <c r="F502" s="236" t="s">
        <v>286</v>
      </c>
      <c r="G502" s="15"/>
      <c r="H502" s="237">
        <v>6</v>
      </c>
      <c r="I502" s="238"/>
      <c r="J502" s="15"/>
      <c r="K502" s="15"/>
      <c r="L502" s="234"/>
      <c r="M502" s="239"/>
      <c r="N502" s="240"/>
      <c r="O502" s="240"/>
      <c r="P502" s="240"/>
      <c r="Q502" s="240"/>
      <c r="R502" s="240"/>
      <c r="S502" s="240"/>
      <c r="T502" s="241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T502" s="235" t="s">
        <v>283</v>
      </c>
      <c r="AU502" s="235" t="s">
        <v>90</v>
      </c>
      <c r="AV502" s="15" t="s">
        <v>165</v>
      </c>
      <c r="AW502" s="15" t="s">
        <v>36</v>
      </c>
      <c r="AX502" s="15" t="s">
        <v>88</v>
      </c>
      <c r="AY502" s="235" t="s">
        <v>166</v>
      </c>
    </row>
    <row r="503" spans="1:65" s="2" customFormat="1" ht="16.5" customHeight="1">
      <c r="A503" s="38"/>
      <c r="B503" s="196"/>
      <c r="C503" s="242" t="s">
        <v>1316</v>
      </c>
      <c r="D503" s="242" t="s">
        <v>806</v>
      </c>
      <c r="E503" s="243" t="s">
        <v>1515</v>
      </c>
      <c r="F503" s="244" t="s">
        <v>1516</v>
      </c>
      <c r="G503" s="245" t="s">
        <v>425</v>
      </c>
      <c r="H503" s="246">
        <v>6.6</v>
      </c>
      <c r="I503" s="247"/>
      <c r="J503" s="248">
        <f>ROUND(I503*H503,2)</f>
        <v>0</v>
      </c>
      <c r="K503" s="244" t="s">
        <v>1</v>
      </c>
      <c r="L503" s="249"/>
      <c r="M503" s="250" t="s">
        <v>1</v>
      </c>
      <c r="N503" s="251" t="s">
        <v>46</v>
      </c>
      <c r="O503" s="77"/>
      <c r="P503" s="206">
        <f>O503*H503</f>
        <v>0</v>
      </c>
      <c r="Q503" s="206">
        <v>0.0017</v>
      </c>
      <c r="R503" s="206">
        <f>Q503*H503</f>
        <v>0.011219999999999999</v>
      </c>
      <c r="S503" s="206">
        <v>0</v>
      </c>
      <c r="T503" s="207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208" t="s">
        <v>522</v>
      </c>
      <c r="AT503" s="208" t="s">
        <v>806</v>
      </c>
      <c r="AU503" s="208" t="s">
        <v>90</v>
      </c>
      <c r="AY503" s="19" t="s">
        <v>166</v>
      </c>
      <c r="BE503" s="209">
        <f>IF(N503="základní",J503,0)</f>
        <v>0</v>
      </c>
      <c r="BF503" s="209">
        <f>IF(N503="snížená",J503,0)</f>
        <v>0</v>
      </c>
      <c r="BG503" s="209">
        <f>IF(N503="zákl. přenesená",J503,0)</f>
        <v>0</v>
      </c>
      <c r="BH503" s="209">
        <f>IF(N503="sníž. přenesená",J503,0)</f>
        <v>0</v>
      </c>
      <c r="BI503" s="209">
        <f>IF(N503="nulová",J503,0)</f>
        <v>0</v>
      </c>
      <c r="BJ503" s="19" t="s">
        <v>88</v>
      </c>
      <c r="BK503" s="209">
        <f>ROUND(I503*H503,2)</f>
        <v>0</v>
      </c>
      <c r="BL503" s="19" t="s">
        <v>243</v>
      </c>
      <c r="BM503" s="208" t="s">
        <v>3882</v>
      </c>
    </row>
    <row r="504" spans="1:47" s="2" customFormat="1" ht="12">
      <c r="A504" s="38"/>
      <c r="B504" s="39"/>
      <c r="C504" s="38"/>
      <c r="D504" s="210" t="s">
        <v>174</v>
      </c>
      <c r="E504" s="38"/>
      <c r="F504" s="211" t="s">
        <v>1518</v>
      </c>
      <c r="G504" s="38"/>
      <c r="H504" s="38"/>
      <c r="I504" s="132"/>
      <c r="J504" s="38"/>
      <c r="K504" s="38"/>
      <c r="L504" s="39"/>
      <c r="M504" s="212"/>
      <c r="N504" s="213"/>
      <c r="O504" s="77"/>
      <c r="P504" s="77"/>
      <c r="Q504" s="77"/>
      <c r="R504" s="77"/>
      <c r="S504" s="77"/>
      <c r="T504" s="7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T504" s="19" t="s">
        <v>174</v>
      </c>
      <c r="AU504" s="19" t="s">
        <v>90</v>
      </c>
    </row>
    <row r="505" spans="1:51" s="14" customFormat="1" ht="12">
      <c r="A505" s="14"/>
      <c r="B505" s="226"/>
      <c r="C505" s="14"/>
      <c r="D505" s="210" t="s">
        <v>283</v>
      </c>
      <c r="E505" s="227" t="s">
        <v>1</v>
      </c>
      <c r="F505" s="228" t="s">
        <v>3883</v>
      </c>
      <c r="G505" s="14"/>
      <c r="H505" s="229">
        <v>6.6</v>
      </c>
      <c r="I505" s="230"/>
      <c r="J505" s="14"/>
      <c r="K505" s="14"/>
      <c r="L505" s="226"/>
      <c r="M505" s="231"/>
      <c r="N505" s="232"/>
      <c r="O505" s="232"/>
      <c r="P505" s="232"/>
      <c r="Q505" s="232"/>
      <c r="R505" s="232"/>
      <c r="S505" s="232"/>
      <c r="T505" s="233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27" t="s">
        <v>283</v>
      </c>
      <c r="AU505" s="227" t="s">
        <v>90</v>
      </c>
      <c r="AV505" s="14" t="s">
        <v>90</v>
      </c>
      <c r="AW505" s="14" t="s">
        <v>36</v>
      </c>
      <c r="AX505" s="14" t="s">
        <v>81</v>
      </c>
      <c r="AY505" s="227" t="s">
        <v>166</v>
      </c>
    </row>
    <row r="506" spans="1:51" s="15" customFormat="1" ht="12">
      <c r="A506" s="15"/>
      <c r="B506" s="234"/>
      <c r="C506" s="15"/>
      <c r="D506" s="210" t="s">
        <v>283</v>
      </c>
      <c r="E506" s="235" t="s">
        <v>1</v>
      </c>
      <c r="F506" s="236" t="s">
        <v>286</v>
      </c>
      <c r="G506" s="15"/>
      <c r="H506" s="237">
        <v>6.6</v>
      </c>
      <c r="I506" s="238"/>
      <c r="J506" s="15"/>
      <c r="K506" s="15"/>
      <c r="L506" s="234"/>
      <c r="M506" s="239"/>
      <c r="N506" s="240"/>
      <c r="O506" s="240"/>
      <c r="P506" s="240"/>
      <c r="Q506" s="240"/>
      <c r="R506" s="240"/>
      <c r="S506" s="240"/>
      <c r="T506" s="241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35" t="s">
        <v>283</v>
      </c>
      <c r="AU506" s="235" t="s">
        <v>90</v>
      </c>
      <c r="AV506" s="15" t="s">
        <v>165</v>
      </c>
      <c r="AW506" s="15" t="s">
        <v>36</v>
      </c>
      <c r="AX506" s="15" t="s">
        <v>88</v>
      </c>
      <c r="AY506" s="235" t="s">
        <v>166</v>
      </c>
    </row>
    <row r="507" spans="1:65" s="2" customFormat="1" ht="21.75" customHeight="1">
      <c r="A507" s="38"/>
      <c r="B507" s="196"/>
      <c r="C507" s="197" t="s">
        <v>1321</v>
      </c>
      <c r="D507" s="197" t="s">
        <v>169</v>
      </c>
      <c r="E507" s="198" t="s">
        <v>1521</v>
      </c>
      <c r="F507" s="199" t="s">
        <v>1522</v>
      </c>
      <c r="G507" s="200" t="s">
        <v>301</v>
      </c>
      <c r="H507" s="201">
        <v>3.45</v>
      </c>
      <c r="I507" s="202"/>
      <c r="J507" s="203">
        <f>ROUND(I507*H507,2)</f>
        <v>0</v>
      </c>
      <c r="K507" s="199" t="s">
        <v>280</v>
      </c>
      <c r="L507" s="39"/>
      <c r="M507" s="204" t="s">
        <v>1</v>
      </c>
      <c r="N507" s="205" t="s">
        <v>46</v>
      </c>
      <c r="O507" s="77"/>
      <c r="P507" s="206">
        <f>O507*H507</f>
        <v>0</v>
      </c>
      <c r="Q507" s="206">
        <v>0.0054</v>
      </c>
      <c r="R507" s="206">
        <f>Q507*H507</f>
        <v>0.01863</v>
      </c>
      <c r="S507" s="206">
        <v>0</v>
      </c>
      <c r="T507" s="207">
        <f>S507*H507</f>
        <v>0</v>
      </c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R507" s="208" t="s">
        <v>243</v>
      </c>
      <c r="AT507" s="208" t="s">
        <v>169</v>
      </c>
      <c r="AU507" s="208" t="s">
        <v>90</v>
      </c>
      <c r="AY507" s="19" t="s">
        <v>166</v>
      </c>
      <c r="BE507" s="209">
        <f>IF(N507="základní",J507,0)</f>
        <v>0</v>
      </c>
      <c r="BF507" s="209">
        <f>IF(N507="snížená",J507,0)</f>
        <v>0</v>
      </c>
      <c r="BG507" s="209">
        <f>IF(N507="zákl. přenesená",J507,0)</f>
        <v>0</v>
      </c>
      <c r="BH507" s="209">
        <f>IF(N507="sníž. přenesená",J507,0)</f>
        <v>0</v>
      </c>
      <c r="BI507" s="209">
        <f>IF(N507="nulová",J507,0)</f>
        <v>0</v>
      </c>
      <c r="BJ507" s="19" t="s">
        <v>88</v>
      </c>
      <c r="BK507" s="209">
        <f>ROUND(I507*H507,2)</f>
        <v>0</v>
      </c>
      <c r="BL507" s="19" t="s">
        <v>243</v>
      </c>
      <c r="BM507" s="208" t="s">
        <v>3884</v>
      </c>
    </row>
    <row r="508" spans="1:47" s="2" customFormat="1" ht="12">
      <c r="A508" s="38"/>
      <c r="B508" s="39"/>
      <c r="C508" s="38"/>
      <c r="D508" s="210" t="s">
        <v>174</v>
      </c>
      <c r="E508" s="38"/>
      <c r="F508" s="211" t="s">
        <v>1524</v>
      </c>
      <c r="G508" s="38"/>
      <c r="H508" s="38"/>
      <c r="I508" s="132"/>
      <c r="J508" s="38"/>
      <c r="K508" s="38"/>
      <c r="L508" s="39"/>
      <c r="M508" s="212"/>
      <c r="N508" s="213"/>
      <c r="O508" s="77"/>
      <c r="P508" s="77"/>
      <c r="Q508" s="77"/>
      <c r="R508" s="77"/>
      <c r="S508" s="77"/>
      <c r="T508" s="7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T508" s="19" t="s">
        <v>174</v>
      </c>
      <c r="AU508" s="19" t="s">
        <v>90</v>
      </c>
    </row>
    <row r="509" spans="1:65" s="2" customFormat="1" ht="16.5" customHeight="1">
      <c r="A509" s="38"/>
      <c r="B509" s="196"/>
      <c r="C509" s="242" t="s">
        <v>1325</v>
      </c>
      <c r="D509" s="242" t="s">
        <v>806</v>
      </c>
      <c r="E509" s="243" t="s">
        <v>1527</v>
      </c>
      <c r="F509" s="244" t="s">
        <v>1528</v>
      </c>
      <c r="G509" s="245" t="s">
        <v>301</v>
      </c>
      <c r="H509" s="246">
        <v>3.795</v>
      </c>
      <c r="I509" s="247"/>
      <c r="J509" s="248">
        <f>ROUND(I509*H509,2)</f>
        <v>0</v>
      </c>
      <c r="K509" s="244" t="s">
        <v>280</v>
      </c>
      <c r="L509" s="249"/>
      <c r="M509" s="250" t="s">
        <v>1</v>
      </c>
      <c r="N509" s="251" t="s">
        <v>46</v>
      </c>
      <c r="O509" s="77"/>
      <c r="P509" s="206">
        <f>O509*H509</f>
        <v>0</v>
      </c>
      <c r="Q509" s="206">
        <v>0.07</v>
      </c>
      <c r="R509" s="206">
        <f>Q509*H509</f>
        <v>0.26565</v>
      </c>
      <c r="S509" s="206">
        <v>0</v>
      </c>
      <c r="T509" s="207">
        <f>S509*H509</f>
        <v>0</v>
      </c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R509" s="208" t="s">
        <v>522</v>
      </c>
      <c r="AT509" s="208" t="s">
        <v>806</v>
      </c>
      <c r="AU509" s="208" t="s">
        <v>90</v>
      </c>
      <c r="AY509" s="19" t="s">
        <v>166</v>
      </c>
      <c r="BE509" s="209">
        <f>IF(N509="základní",J509,0)</f>
        <v>0</v>
      </c>
      <c r="BF509" s="209">
        <f>IF(N509="snížená",J509,0)</f>
        <v>0</v>
      </c>
      <c r="BG509" s="209">
        <f>IF(N509="zákl. přenesená",J509,0)</f>
        <v>0</v>
      </c>
      <c r="BH509" s="209">
        <f>IF(N509="sníž. přenesená",J509,0)</f>
        <v>0</v>
      </c>
      <c r="BI509" s="209">
        <f>IF(N509="nulová",J509,0)</f>
        <v>0</v>
      </c>
      <c r="BJ509" s="19" t="s">
        <v>88</v>
      </c>
      <c r="BK509" s="209">
        <f>ROUND(I509*H509,2)</f>
        <v>0</v>
      </c>
      <c r="BL509" s="19" t="s">
        <v>243</v>
      </c>
      <c r="BM509" s="208" t="s">
        <v>3885</v>
      </c>
    </row>
    <row r="510" spans="1:47" s="2" customFormat="1" ht="12">
      <c r="A510" s="38"/>
      <c r="B510" s="39"/>
      <c r="C510" s="38"/>
      <c r="D510" s="210" t="s">
        <v>174</v>
      </c>
      <c r="E510" s="38"/>
      <c r="F510" s="211" t="s">
        <v>1528</v>
      </c>
      <c r="G510" s="38"/>
      <c r="H510" s="38"/>
      <c r="I510" s="132"/>
      <c r="J510" s="38"/>
      <c r="K510" s="38"/>
      <c r="L510" s="39"/>
      <c r="M510" s="212"/>
      <c r="N510" s="213"/>
      <c r="O510" s="77"/>
      <c r="P510" s="77"/>
      <c r="Q510" s="77"/>
      <c r="R510" s="77"/>
      <c r="S510" s="77"/>
      <c r="T510" s="7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T510" s="19" t="s">
        <v>174</v>
      </c>
      <c r="AU510" s="19" t="s">
        <v>90</v>
      </c>
    </row>
    <row r="511" spans="1:51" s="14" customFormat="1" ht="12">
      <c r="A511" s="14"/>
      <c r="B511" s="226"/>
      <c r="C511" s="14"/>
      <c r="D511" s="210" t="s">
        <v>283</v>
      </c>
      <c r="E511" s="227" t="s">
        <v>1</v>
      </c>
      <c r="F511" s="228" t="s">
        <v>3886</v>
      </c>
      <c r="G511" s="14"/>
      <c r="H511" s="229">
        <v>3.795</v>
      </c>
      <c r="I511" s="230"/>
      <c r="J511" s="14"/>
      <c r="K511" s="14"/>
      <c r="L511" s="226"/>
      <c r="M511" s="231"/>
      <c r="N511" s="232"/>
      <c r="O511" s="232"/>
      <c r="P511" s="232"/>
      <c r="Q511" s="232"/>
      <c r="R511" s="232"/>
      <c r="S511" s="232"/>
      <c r="T511" s="233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27" t="s">
        <v>283</v>
      </c>
      <c r="AU511" s="227" t="s">
        <v>90</v>
      </c>
      <c r="AV511" s="14" t="s">
        <v>90</v>
      </c>
      <c r="AW511" s="14" t="s">
        <v>36</v>
      </c>
      <c r="AX511" s="14" t="s">
        <v>81</v>
      </c>
      <c r="AY511" s="227" t="s">
        <v>166</v>
      </c>
    </row>
    <row r="512" spans="1:51" s="15" customFormat="1" ht="12">
      <c r="A512" s="15"/>
      <c r="B512" s="234"/>
      <c r="C512" s="15"/>
      <c r="D512" s="210" t="s">
        <v>283</v>
      </c>
      <c r="E512" s="235" t="s">
        <v>1</v>
      </c>
      <c r="F512" s="236" t="s">
        <v>286</v>
      </c>
      <c r="G512" s="15"/>
      <c r="H512" s="237">
        <v>3.795</v>
      </c>
      <c r="I512" s="238"/>
      <c r="J512" s="15"/>
      <c r="K512" s="15"/>
      <c r="L512" s="234"/>
      <c r="M512" s="239"/>
      <c r="N512" s="240"/>
      <c r="O512" s="240"/>
      <c r="P512" s="240"/>
      <c r="Q512" s="240"/>
      <c r="R512" s="240"/>
      <c r="S512" s="240"/>
      <c r="T512" s="241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35" t="s">
        <v>283</v>
      </c>
      <c r="AU512" s="235" t="s">
        <v>90</v>
      </c>
      <c r="AV512" s="15" t="s">
        <v>165</v>
      </c>
      <c r="AW512" s="15" t="s">
        <v>36</v>
      </c>
      <c r="AX512" s="15" t="s">
        <v>88</v>
      </c>
      <c r="AY512" s="235" t="s">
        <v>166</v>
      </c>
    </row>
    <row r="513" spans="1:65" s="2" customFormat="1" ht="21.75" customHeight="1">
      <c r="A513" s="38"/>
      <c r="B513" s="196"/>
      <c r="C513" s="197" t="s">
        <v>1330</v>
      </c>
      <c r="D513" s="197" t="s">
        <v>169</v>
      </c>
      <c r="E513" s="198" t="s">
        <v>3887</v>
      </c>
      <c r="F513" s="199" t="s">
        <v>3888</v>
      </c>
      <c r="G513" s="200" t="s">
        <v>301</v>
      </c>
      <c r="H513" s="201">
        <v>3.45</v>
      </c>
      <c r="I513" s="202"/>
      <c r="J513" s="203">
        <f>ROUND(I513*H513,2)</f>
        <v>0</v>
      </c>
      <c r="K513" s="199" t="s">
        <v>280</v>
      </c>
      <c r="L513" s="39"/>
      <c r="M513" s="204" t="s">
        <v>1</v>
      </c>
      <c r="N513" s="205" t="s">
        <v>46</v>
      </c>
      <c r="O513" s="77"/>
      <c r="P513" s="206">
        <f>O513*H513</f>
        <v>0</v>
      </c>
      <c r="Q513" s="206">
        <v>0</v>
      </c>
      <c r="R513" s="206">
        <f>Q513*H513</f>
        <v>0</v>
      </c>
      <c r="S513" s="206">
        <v>0</v>
      </c>
      <c r="T513" s="207">
        <f>S513*H513</f>
        <v>0</v>
      </c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R513" s="208" t="s">
        <v>243</v>
      </c>
      <c r="AT513" s="208" t="s">
        <v>169</v>
      </c>
      <c r="AU513" s="208" t="s">
        <v>90</v>
      </c>
      <c r="AY513" s="19" t="s">
        <v>166</v>
      </c>
      <c r="BE513" s="209">
        <f>IF(N513="základní",J513,0)</f>
        <v>0</v>
      </c>
      <c r="BF513" s="209">
        <f>IF(N513="snížená",J513,0)</f>
        <v>0</v>
      </c>
      <c r="BG513" s="209">
        <f>IF(N513="zákl. přenesená",J513,0)</f>
        <v>0</v>
      </c>
      <c r="BH513" s="209">
        <f>IF(N513="sníž. přenesená",J513,0)</f>
        <v>0</v>
      </c>
      <c r="BI513" s="209">
        <f>IF(N513="nulová",J513,0)</f>
        <v>0</v>
      </c>
      <c r="BJ513" s="19" t="s">
        <v>88</v>
      </c>
      <c r="BK513" s="209">
        <f>ROUND(I513*H513,2)</f>
        <v>0</v>
      </c>
      <c r="BL513" s="19" t="s">
        <v>243</v>
      </c>
      <c r="BM513" s="208" t="s">
        <v>3889</v>
      </c>
    </row>
    <row r="514" spans="1:47" s="2" customFormat="1" ht="12">
      <c r="A514" s="38"/>
      <c r="B514" s="39"/>
      <c r="C514" s="38"/>
      <c r="D514" s="210" t="s">
        <v>174</v>
      </c>
      <c r="E514" s="38"/>
      <c r="F514" s="211" t="s">
        <v>3890</v>
      </c>
      <c r="G514" s="38"/>
      <c r="H514" s="38"/>
      <c r="I514" s="132"/>
      <c r="J514" s="38"/>
      <c r="K514" s="38"/>
      <c r="L514" s="39"/>
      <c r="M514" s="212"/>
      <c r="N514" s="213"/>
      <c r="O514" s="77"/>
      <c r="P514" s="77"/>
      <c r="Q514" s="77"/>
      <c r="R514" s="77"/>
      <c r="S514" s="77"/>
      <c r="T514" s="7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T514" s="19" t="s">
        <v>174</v>
      </c>
      <c r="AU514" s="19" t="s">
        <v>90</v>
      </c>
    </row>
    <row r="515" spans="1:65" s="2" customFormat="1" ht="16.5" customHeight="1">
      <c r="A515" s="38"/>
      <c r="B515" s="196"/>
      <c r="C515" s="197" t="s">
        <v>1336</v>
      </c>
      <c r="D515" s="197" t="s">
        <v>169</v>
      </c>
      <c r="E515" s="198" t="s">
        <v>3891</v>
      </c>
      <c r="F515" s="199" t="s">
        <v>3892</v>
      </c>
      <c r="G515" s="200" t="s">
        <v>425</v>
      </c>
      <c r="H515" s="201">
        <v>6</v>
      </c>
      <c r="I515" s="202"/>
      <c r="J515" s="203">
        <f>ROUND(I515*H515,2)</f>
        <v>0</v>
      </c>
      <c r="K515" s="199" t="s">
        <v>280</v>
      </c>
      <c r="L515" s="39"/>
      <c r="M515" s="204" t="s">
        <v>1</v>
      </c>
      <c r="N515" s="205" t="s">
        <v>46</v>
      </c>
      <c r="O515" s="77"/>
      <c r="P515" s="206">
        <f>O515*H515</f>
        <v>0</v>
      </c>
      <c r="Q515" s="206">
        <v>3E-05</v>
      </c>
      <c r="R515" s="206">
        <f>Q515*H515</f>
        <v>0.00018</v>
      </c>
      <c r="S515" s="206">
        <v>0</v>
      </c>
      <c r="T515" s="207">
        <f>S515*H515</f>
        <v>0</v>
      </c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R515" s="208" t="s">
        <v>243</v>
      </c>
      <c r="AT515" s="208" t="s">
        <v>169</v>
      </c>
      <c r="AU515" s="208" t="s">
        <v>90</v>
      </c>
      <c r="AY515" s="19" t="s">
        <v>166</v>
      </c>
      <c r="BE515" s="209">
        <f>IF(N515="základní",J515,0)</f>
        <v>0</v>
      </c>
      <c r="BF515" s="209">
        <f>IF(N515="snížená",J515,0)</f>
        <v>0</v>
      </c>
      <c r="BG515" s="209">
        <f>IF(N515="zákl. přenesená",J515,0)</f>
        <v>0</v>
      </c>
      <c r="BH515" s="209">
        <f>IF(N515="sníž. přenesená",J515,0)</f>
        <v>0</v>
      </c>
      <c r="BI515" s="209">
        <f>IF(N515="nulová",J515,0)</f>
        <v>0</v>
      </c>
      <c r="BJ515" s="19" t="s">
        <v>88</v>
      </c>
      <c r="BK515" s="209">
        <f>ROUND(I515*H515,2)</f>
        <v>0</v>
      </c>
      <c r="BL515" s="19" t="s">
        <v>243</v>
      </c>
      <c r="BM515" s="208" t="s">
        <v>3893</v>
      </c>
    </row>
    <row r="516" spans="1:47" s="2" customFormat="1" ht="12">
      <c r="A516" s="38"/>
      <c r="B516" s="39"/>
      <c r="C516" s="38"/>
      <c r="D516" s="210" t="s">
        <v>174</v>
      </c>
      <c r="E516" s="38"/>
      <c r="F516" s="211" t="s">
        <v>3894</v>
      </c>
      <c r="G516" s="38"/>
      <c r="H516" s="38"/>
      <c r="I516" s="132"/>
      <c r="J516" s="38"/>
      <c r="K516" s="38"/>
      <c r="L516" s="39"/>
      <c r="M516" s="212"/>
      <c r="N516" s="213"/>
      <c r="O516" s="77"/>
      <c r="P516" s="77"/>
      <c r="Q516" s="77"/>
      <c r="R516" s="77"/>
      <c r="S516" s="77"/>
      <c r="T516" s="7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T516" s="19" t="s">
        <v>174</v>
      </c>
      <c r="AU516" s="19" t="s">
        <v>90</v>
      </c>
    </row>
    <row r="517" spans="1:65" s="2" customFormat="1" ht="21.75" customHeight="1">
      <c r="A517" s="38"/>
      <c r="B517" s="196"/>
      <c r="C517" s="197" t="s">
        <v>1341</v>
      </c>
      <c r="D517" s="197" t="s">
        <v>169</v>
      </c>
      <c r="E517" s="198" t="s">
        <v>3895</v>
      </c>
      <c r="F517" s="199" t="s">
        <v>3896</v>
      </c>
      <c r="G517" s="200" t="s">
        <v>289</v>
      </c>
      <c r="H517" s="201">
        <v>0.316</v>
      </c>
      <c r="I517" s="202"/>
      <c r="J517" s="203">
        <f>ROUND(I517*H517,2)</f>
        <v>0</v>
      </c>
      <c r="K517" s="199" t="s">
        <v>280</v>
      </c>
      <c r="L517" s="39"/>
      <c r="M517" s="204" t="s">
        <v>1</v>
      </c>
      <c r="N517" s="205" t="s">
        <v>46</v>
      </c>
      <c r="O517" s="77"/>
      <c r="P517" s="206">
        <f>O517*H517</f>
        <v>0</v>
      </c>
      <c r="Q517" s="206">
        <v>0</v>
      </c>
      <c r="R517" s="206">
        <f>Q517*H517</f>
        <v>0</v>
      </c>
      <c r="S517" s="206">
        <v>0</v>
      </c>
      <c r="T517" s="207">
        <f>S517*H517</f>
        <v>0</v>
      </c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R517" s="208" t="s">
        <v>243</v>
      </c>
      <c r="AT517" s="208" t="s">
        <v>169</v>
      </c>
      <c r="AU517" s="208" t="s">
        <v>90</v>
      </c>
      <c r="AY517" s="19" t="s">
        <v>166</v>
      </c>
      <c r="BE517" s="209">
        <f>IF(N517="základní",J517,0)</f>
        <v>0</v>
      </c>
      <c r="BF517" s="209">
        <f>IF(N517="snížená",J517,0)</f>
        <v>0</v>
      </c>
      <c r="BG517" s="209">
        <f>IF(N517="zákl. přenesená",J517,0)</f>
        <v>0</v>
      </c>
      <c r="BH517" s="209">
        <f>IF(N517="sníž. přenesená",J517,0)</f>
        <v>0</v>
      </c>
      <c r="BI517" s="209">
        <f>IF(N517="nulová",J517,0)</f>
        <v>0</v>
      </c>
      <c r="BJ517" s="19" t="s">
        <v>88</v>
      </c>
      <c r="BK517" s="209">
        <f>ROUND(I517*H517,2)</f>
        <v>0</v>
      </c>
      <c r="BL517" s="19" t="s">
        <v>243</v>
      </c>
      <c r="BM517" s="208" t="s">
        <v>3897</v>
      </c>
    </row>
    <row r="518" spans="1:47" s="2" customFormat="1" ht="12">
      <c r="A518" s="38"/>
      <c r="B518" s="39"/>
      <c r="C518" s="38"/>
      <c r="D518" s="210" t="s">
        <v>174</v>
      </c>
      <c r="E518" s="38"/>
      <c r="F518" s="211" t="s">
        <v>3898</v>
      </c>
      <c r="G518" s="38"/>
      <c r="H518" s="38"/>
      <c r="I518" s="132"/>
      <c r="J518" s="38"/>
      <c r="K518" s="38"/>
      <c r="L518" s="39"/>
      <c r="M518" s="212"/>
      <c r="N518" s="213"/>
      <c r="O518" s="77"/>
      <c r="P518" s="77"/>
      <c r="Q518" s="77"/>
      <c r="R518" s="77"/>
      <c r="S518" s="77"/>
      <c r="T518" s="7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T518" s="19" t="s">
        <v>174</v>
      </c>
      <c r="AU518" s="19" t="s">
        <v>90</v>
      </c>
    </row>
    <row r="519" spans="1:63" s="12" customFormat="1" ht="22.8" customHeight="1">
      <c r="A519" s="12"/>
      <c r="B519" s="183"/>
      <c r="C519" s="12"/>
      <c r="D519" s="184" t="s">
        <v>80</v>
      </c>
      <c r="E519" s="194" t="s">
        <v>1766</v>
      </c>
      <c r="F519" s="194" t="s">
        <v>1767</v>
      </c>
      <c r="G519" s="12"/>
      <c r="H519" s="12"/>
      <c r="I519" s="186"/>
      <c r="J519" s="195">
        <f>BK519</f>
        <v>0</v>
      </c>
      <c r="K519" s="12"/>
      <c r="L519" s="183"/>
      <c r="M519" s="188"/>
      <c r="N519" s="189"/>
      <c r="O519" s="189"/>
      <c r="P519" s="190">
        <f>SUM(P520:P530)</f>
        <v>0</v>
      </c>
      <c r="Q519" s="189"/>
      <c r="R519" s="190">
        <f>SUM(R520:R530)</f>
        <v>0.0035414800000000005</v>
      </c>
      <c r="S519" s="189"/>
      <c r="T519" s="191">
        <f>SUM(T520:T530)</f>
        <v>0</v>
      </c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R519" s="184" t="s">
        <v>90</v>
      </c>
      <c r="AT519" s="192" t="s">
        <v>80</v>
      </c>
      <c r="AU519" s="192" t="s">
        <v>88</v>
      </c>
      <c r="AY519" s="184" t="s">
        <v>166</v>
      </c>
      <c r="BK519" s="193">
        <f>SUM(BK520:BK530)</f>
        <v>0</v>
      </c>
    </row>
    <row r="520" spans="1:65" s="2" customFormat="1" ht="21.75" customHeight="1">
      <c r="A520" s="38"/>
      <c r="B520" s="196"/>
      <c r="C520" s="197" t="s">
        <v>1345</v>
      </c>
      <c r="D520" s="197" t="s">
        <v>169</v>
      </c>
      <c r="E520" s="198" t="s">
        <v>3899</v>
      </c>
      <c r="F520" s="199" t="s">
        <v>3900</v>
      </c>
      <c r="G520" s="200" t="s">
        <v>301</v>
      </c>
      <c r="H520" s="201">
        <v>4.118</v>
      </c>
      <c r="I520" s="202"/>
      <c r="J520" s="203">
        <f>ROUND(I520*H520,2)</f>
        <v>0</v>
      </c>
      <c r="K520" s="199" t="s">
        <v>280</v>
      </c>
      <c r="L520" s="39"/>
      <c r="M520" s="204" t="s">
        <v>1</v>
      </c>
      <c r="N520" s="205" t="s">
        <v>46</v>
      </c>
      <c r="O520" s="77"/>
      <c r="P520" s="206">
        <f>O520*H520</f>
        <v>0</v>
      </c>
      <c r="Q520" s="206">
        <v>0.00014</v>
      </c>
      <c r="R520" s="206">
        <f>Q520*H520</f>
        <v>0.00057652</v>
      </c>
      <c r="S520" s="206">
        <v>0</v>
      </c>
      <c r="T520" s="207">
        <f>S520*H520</f>
        <v>0</v>
      </c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R520" s="208" t="s">
        <v>243</v>
      </c>
      <c r="AT520" s="208" t="s">
        <v>169</v>
      </c>
      <c r="AU520" s="208" t="s">
        <v>90</v>
      </c>
      <c r="AY520" s="19" t="s">
        <v>166</v>
      </c>
      <c r="BE520" s="209">
        <f>IF(N520="základní",J520,0)</f>
        <v>0</v>
      </c>
      <c r="BF520" s="209">
        <f>IF(N520="snížená",J520,0)</f>
        <v>0</v>
      </c>
      <c r="BG520" s="209">
        <f>IF(N520="zákl. přenesená",J520,0)</f>
        <v>0</v>
      </c>
      <c r="BH520" s="209">
        <f>IF(N520="sníž. přenesená",J520,0)</f>
        <v>0</v>
      </c>
      <c r="BI520" s="209">
        <f>IF(N520="nulová",J520,0)</f>
        <v>0</v>
      </c>
      <c r="BJ520" s="19" t="s">
        <v>88</v>
      </c>
      <c r="BK520" s="209">
        <f>ROUND(I520*H520,2)</f>
        <v>0</v>
      </c>
      <c r="BL520" s="19" t="s">
        <v>243</v>
      </c>
      <c r="BM520" s="208" t="s">
        <v>3901</v>
      </c>
    </row>
    <row r="521" spans="1:47" s="2" customFormat="1" ht="12">
      <c r="A521" s="38"/>
      <c r="B521" s="39"/>
      <c r="C521" s="38"/>
      <c r="D521" s="210" t="s">
        <v>174</v>
      </c>
      <c r="E521" s="38"/>
      <c r="F521" s="211" t="s">
        <v>3902</v>
      </c>
      <c r="G521" s="38"/>
      <c r="H521" s="38"/>
      <c r="I521" s="132"/>
      <c r="J521" s="38"/>
      <c r="K521" s="38"/>
      <c r="L521" s="39"/>
      <c r="M521" s="212"/>
      <c r="N521" s="213"/>
      <c r="O521" s="77"/>
      <c r="P521" s="77"/>
      <c r="Q521" s="77"/>
      <c r="R521" s="77"/>
      <c r="S521" s="77"/>
      <c r="T521" s="7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T521" s="19" t="s">
        <v>174</v>
      </c>
      <c r="AU521" s="19" t="s">
        <v>90</v>
      </c>
    </row>
    <row r="522" spans="1:51" s="13" customFormat="1" ht="12">
      <c r="A522" s="13"/>
      <c r="B522" s="219"/>
      <c r="C522" s="13"/>
      <c r="D522" s="210" t="s">
        <v>283</v>
      </c>
      <c r="E522" s="220" t="s">
        <v>1</v>
      </c>
      <c r="F522" s="221" t="s">
        <v>3450</v>
      </c>
      <c r="G522" s="13"/>
      <c r="H522" s="220" t="s">
        <v>1</v>
      </c>
      <c r="I522" s="222"/>
      <c r="J522" s="13"/>
      <c r="K522" s="13"/>
      <c r="L522" s="219"/>
      <c r="M522" s="223"/>
      <c r="N522" s="224"/>
      <c r="O522" s="224"/>
      <c r="P522" s="224"/>
      <c r="Q522" s="224"/>
      <c r="R522" s="224"/>
      <c r="S522" s="224"/>
      <c r="T522" s="225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20" t="s">
        <v>283</v>
      </c>
      <c r="AU522" s="220" t="s">
        <v>90</v>
      </c>
      <c r="AV522" s="13" t="s">
        <v>88</v>
      </c>
      <c r="AW522" s="13" t="s">
        <v>36</v>
      </c>
      <c r="AX522" s="13" t="s">
        <v>81</v>
      </c>
      <c r="AY522" s="220" t="s">
        <v>166</v>
      </c>
    </row>
    <row r="523" spans="1:51" s="14" customFormat="1" ht="12">
      <c r="A523" s="14"/>
      <c r="B523" s="226"/>
      <c r="C523" s="14"/>
      <c r="D523" s="210" t="s">
        <v>283</v>
      </c>
      <c r="E523" s="227" t="s">
        <v>1</v>
      </c>
      <c r="F523" s="228" t="s">
        <v>3649</v>
      </c>
      <c r="G523" s="14"/>
      <c r="H523" s="229">
        <v>2.243</v>
      </c>
      <c r="I523" s="230"/>
      <c r="J523" s="14"/>
      <c r="K523" s="14"/>
      <c r="L523" s="226"/>
      <c r="M523" s="231"/>
      <c r="N523" s="232"/>
      <c r="O523" s="232"/>
      <c r="P523" s="232"/>
      <c r="Q523" s="232"/>
      <c r="R523" s="232"/>
      <c r="S523" s="232"/>
      <c r="T523" s="233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27" t="s">
        <v>283</v>
      </c>
      <c r="AU523" s="227" t="s">
        <v>90</v>
      </c>
      <c r="AV523" s="14" t="s">
        <v>90</v>
      </c>
      <c r="AW523" s="14" t="s">
        <v>36</v>
      </c>
      <c r="AX523" s="14" t="s">
        <v>81</v>
      </c>
      <c r="AY523" s="227" t="s">
        <v>166</v>
      </c>
    </row>
    <row r="524" spans="1:51" s="13" customFormat="1" ht="12">
      <c r="A524" s="13"/>
      <c r="B524" s="219"/>
      <c r="C524" s="13"/>
      <c r="D524" s="210" t="s">
        <v>283</v>
      </c>
      <c r="E524" s="220" t="s">
        <v>1</v>
      </c>
      <c r="F524" s="221" t="s">
        <v>3467</v>
      </c>
      <c r="G524" s="13"/>
      <c r="H524" s="220" t="s">
        <v>1</v>
      </c>
      <c r="I524" s="222"/>
      <c r="J524" s="13"/>
      <c r="K524" s="13"/>
      <c r="L524" s="219"/>
      <c r="M524" s="223"/>
      <c r="N524" s="224"/>
      <c r="O524" s="224"/>
      <c r="P524" s="224"/>
      <c r="Q524" s="224"/>
      <c r="R524" s="224"/>
      <c r="S524" s="224"/>
      <c r="T524" s="225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20" t="s">
        <v>283</v>
      </c>
      <c r="AU524" s="220" t="s">
        <v>90</v>
      </c>
      <c r="AV524" s="13" t="s">
        <v>88</v>
      </c>
      <c r="AW524" s="13" t="s">
        <v>36</v>
      </c>
      <c r="AX524" s="13" t="s">
        <v>81</v>
      </c>
      <c r="AY524" s="220" t="s">
        <v>166</v>
      </c>
    </row>
    <row r="525" spans="1:51" s="14" customFormat="1" ht="12">
      <c r="A525" s="14"/>
      <c r="B525" s="226"/>
      <c r="C525" s="14"/>
      <c r="D525" s="210" t="s">
        <v>283</v>
      </c>
      <c r="E525" s="227" t="s">
        <v>1</v>
      </c>
      <c r="F525" s="228" t="s">
        <v>3654</v>
      </c>
      <c r="G525" s="14"/>
      <c r="H525" s="229">
        <v>0.955</v>
      </c>
      <c r="I525" s="230"/>
      <c r="J525" s="14"/>
      <c r="K525" s="14"/>
      <c r="L525" s="226"/>
      <c r="M525" s="231"/>
      <c r="N525" s="232"/>
      <c r="O525" s="232"/>
      <c r="P525" s="232"/>
      <c r="Q525" s="232"/>
      <c r="R525" s="232"/>
      <c r="S525" s="232"/>
      <c r="T525" s="233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27" t="s">
        <v>283</v>
      </c>
      <c r="AU525" s="227" t="s">
        <v>90</v>
      </c>
      <c r="AV525" s="14" t="s">
        <v>90</v>
      </c>
      <c r="AW525" s="14" t="s">
        <v>36</v>
      </c>
      <c r="AX525" s="14" t="s">
        <v>81</v>
      </c>
      <c r="AY525" s="227" t="s">
        <v>166</v>
      </c>
    </row>
    <row r="526" spans="1:51" s="13" customFormat="1" ht="12">
      <c r="A526" s="13"/>
      <c r="B526" s="219"/>
      <c r="C526" s="13"/>
      <c r="D526" s="210" t="s">
        <v>283</v>
      </c>
      <c r="E526" s="220" t="s">
        <v>1</v>
      </c>
      <c r="F526" s="221" t="s">
        <v>3452</v>
      </c>
      <c r="G526" s="13"/>
      <c r="H526" s="220" t="s">
        <v>1</v>
      </c>
      <c r="I526" s="222"/>
      <c r="J526" s="13"/>
      <c r="K526" s="13"/>
      <c r="L526" s="219"/>
      <c r="M526" s="223"/>
      <c r="N526" s="224"/>
      <c r="O526" s="224"/>
      <c r="P526" s="224"/>
      <c r="Q526" s="224"/>
      <c r="R526" s="224"/>
      <c r="S526" s="224"/>
      <c r="T526" s="225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20" t="s">
        <v>283</v>
      </c>
      <c r="AU526" s="220" t="s">
        <v>90</v>
      </c>
      <c r="AV526" s="13" t="s">
        <v>88</v>
      </c>
      <c r="AW526" s="13" t="s">
        <v>36</v>
      </c>
      <c r="AX526" s="13" t="s">
        <v>81</v>
      </c>
      <c r="AY526" s="220" t="s">
        <v>166</v>
      </c>
    </row>
    <row r="527" spans="1:51" s="14" customFormat="1" ht="12">
      <c r="A527" s="14"/>
      <c r="B527" s="226"/>
      <c r="C527" s="14"/>
      <c r="D527" s="210" t="s">
        <v>283</v>
      </c>
      <c r="E527" s="227" t="s">
        <v>1</v>
      </c>
      <c r="F527" s="228" t="s">
        <v>3655</v>
      </c>
      <c r="G527" s="14"/>
      <c r="H527" s="229">
        <v>0.92</v>
      </c>
      <c r="I527" s="230"/>
      <c r="J527" s="14"/>
      <c r="K527" s="14"/>
      <c r="L527" s="226"/>
      <c r="M527" s="231"/>
      <c r="N527" s="232"/>
      <c r="O527" s="232"/>
      <c r="P527" s="232"/>
      <c r="Q527" s="232"/>
      <c r="R527" s="232"/>
      <c r="S527" s="232"/>
      <c r="T527" s="233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27" t="s">
        <v>283</v>
      </c>
      <c r="AU527" s="227" t="s">
        <v>90</v>
      </c>
      <c r="AV527" s="14" t="s">
        <v>90</v>
      </c>
      <c r="AW527" s="14" t="s">
        <v>36</v>
      </c>
      <c r="AX527" s="14" t="s">
        <v>81</v>
      </c>
      <c r="AY527" s="227" t="s">
        <v>166</v>
      </c>
    </row>
    <row r="528" spans="1:51" s="15" customFormat="1" ht="12">
      <c r="A528" s="15"/>
      <c r="B528" s="234"/>
      <c r="C528" s="15"/>
      <c r="D528" s="210" t="s">
        <v>283</v>
      </c>
      <c r="E528" s="235" t="s">
        <v>1</v>
      </c>
      <c r="F528" s="236" t="s">
        <v>286</v>
      </c>
      <c r="G528" s="15"/>
      <c r="H528" s="237">
        <v>4.118</v>
      </c>
      <c r="I528" s="238"/>
      <c r="J528" s="15"/>
      <c r="K528" s="15"/>
      <c r="L528" s="234"/>
      <c r="M528" s="239"/>
      <c r="N528" s="240"/>
      <c r="O528" s="240"/>
      <c r="P528" s="240"/>
      <c r="Q528" s="240"/>
      <c r="R528" s="240"/>
      <c r="S528" s="240"/>
      <c r="T528" s="241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T528" s="235" t="s">
        <v>283</v>
      </c>
      <c r="AU528" s="235" t="s">
        <v>90</v>
      </c>
      <c r="AV528" s="15" t="s">
        <v>165</v>
      </c>
      <c r="AW528" s="15" t="s">
        <v>36</v>
      </c>
      <c r="AX528" s="15" t="s">
        <v>88</v>
      </c>
      <c r="AY528" s="235" t="s">
        <v>166</v>
      </c>
    </row>
    <row r="529" spans="1:65" s="2" customFormat="1" ht="21.75" customHeight="1">
      <c r="A529" s="38"/>
      <c r="B529" s="196"/>
      <c r="C529" s="197" t="s">
        <v>1354</v>
      </c>
      <c r="D529" s="197" t="s">
        <v>169</v>
      </c>
      <c r="E529" s="198" t="s">
        <v>3903</v>
      </c>
      <c r="F529" s="199" t="s">
        <v>3904</v>
      </c>
      <c r="G529" s="200" t="s">
        <v>301</v>
      </c>
      <c r="H529" s="201">
        <v>4.118</v>
      </c>
      <c r="I529" s="202"/>
      <c r="J529" s="203">
        <f>ROUND(I529*H529,2)</f>
        <v>0</v>
      </c>
      <c r="K529" s="199" t="s">
        <v>280</v>
      </c>
      <c r="L529" s="39"/>
      <c r="M529" s="204" t="s">
        <v>1</v>
      </c>
      <c r="N529" s="205" t="s">
        <v>46</v>
      </c>
      <c r="O529" s="77"/>
      <c r="P529" s="206">
        <f>O529*H529</f>
        <v>0</v>
      </c>
      <c r="Q529" s="206">
        <v>0.00072</v>
      </c>
      <c r="R529" s="206">
        <f>Q529*H529</f>
        <v>0.0029649600000000004</v>
      </c>
      <c r="S529" s="206">
        <v>0</v>
      </c>
      <c r="T529" s="207">
        <f>S529*H529</f>
        <v>0</v>
      </c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R529" s="208" t="s">
        <v>243</v>
      </c>
      <c r="AT529" s="208" t="s">
        <v>169</v>
      </c>
      <c r="AU529" s="208" t="s">
        <v>90</v>
      </c>
      <c r="AY529" s="19" t="s">
        <v>166</v>
      </c>
      <c r="BE529" s="209">
        <f>IF(N529="základní",J529,0)</f>
        <v>0</v>
      </c>
      <c r="BF529" s="209">
        <f>IF(N529="snížená",J529,0)</f>
        <v>0</v>
      </c>
      <c r="BG529" s="209">
        <f>IF(N529="zákl. přenesená",J529,0)</f>
        <v>0</v>
      </c>
      <c r="BH529" s="209">
        <f>IF(N529="sníž. přenesená",J529,0)</f>
        <v>0</v>
      </c>
      <c r="BI529" s="209">
        <f>IF(N529="nulová",J529,0)</f>
        <v>0</v>
      </c>
      <c r="BJ529" s="19" t="s">
        <v>88</v>
      </c>
      <c r="BK529" s="209">
        <f>ROUND(I529*H529,2)</f>
        <v>0</v>
      </c>
      <c r="BL529" s="19" t="s">
        <v>243</v>
      </c>
      <c r="BM529" s="208" t="s">
        <v>3905</v>
      </c>
    </row>
    <row r="530" spans="1:47" s="2" customFormat="1" ht="12">
      <c r="A530" s="38"/>
      <c r="B530" s="39"/>
      <c r="C530" s="38"/>
      <c r="D530" s="210" t="s">
        <v>174</v>
      </c>
      <c r="E530" s="38"/>
      <c r="F530" s="211" t="s">
        <v>3906</v>
      </c>
      <c r="G530" s="38"/>
      <c r="H530" s="38"/>
      <c r="I530" s="132"/>
      <c r="J530" s="38"/>
      <c r="K530" s="38"/>
      <c r="L530" s="39"/>
      <c r="M530" s="212"/>
      <c r="N530" s="213"/>
      <c r="O530" s="77"/>
      <c r="P530" s="77"/>
      <c r="Q530" s="77"/>
      <c r="R530" s="77"/>
      <c r="S530" s="77"/>
      <c r="T530" s="7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T530" s="19" t="s">
        <v>174</v>
      </c>
      <c r="AU530" s="19" t="s">
        <v>90</v>
      </c>
    </row>
    <row r="531" spans="1:63" s="12" customFormat="1" ht="22.8" customHeight="1">
      <c r="A531" s="12"/>
      <c r="B531" s="183"/>
      <c r="C531" s="12"/>
      <c r="D531" s="184" t="s">
        <v>80</v>
      </c>
      <c r="E531" s="194" t="s">
        <v>783</v>
      </c>
      <c r="F531" s="194" t="s">
        <v>784</v>
      </c>
      <c r="G531" s="12"/>
      <c r="H531" s="12"/>
      <c r="I531" s="186"/>
      <c r="J531" s="195">
        <f>BK531</f>
        <v>0</v>
      </c>
      <c r="K531" s="12"/>
      <c r="L531" s="183"/>
      <c r="M531" s="188"/>
      <c r="N531" s="189"/>
      <c r="O531" s="189"/>
      <c r="P531" s="190">
        <f>SUM(P532:P542)</f>
        <v>0</v>
      </c>
      <c r="Q531" s="189"/>
      <c r="R531" s="190">
        <f>SUM(R532:R542)</f>
        <v>0.0057599999999999995</v>
      </c>
      <c r="S531" s="189"/>
      <c r="T531" s="191">
        <f>SUM(T532:T542)</f>
        <v>0</v>
      </c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R531" s="184" t="s">
        <v>90</v>
      </c>
      <c r="AT531" s="192" t="s">
        <v>80</v>
      </c>
      <c r="AU531" s="192" t="s">
        <v>88</v>
      </c>
      <c r="AY531" s="184" t="s">
        <v>166</v>
      </c>
      <c r="BK531" s="193">
        <f>SUM(BK532:BK542)</f>
        <v>0</v>
      </c>
    </row>
    <row r="532" spans="1:65" s="2" customFormat="1" ht="21.75" customHeight="1">
      <c r="A532" s="38"/>
      <c r="B532" s="196"/>
      <c r="C532" s="197" t="s">
        <v>1359</v>
      </c>
      <c r="D532" s="197" t="s">
        <v>169</v>
      </c>
      <c r="E532" s="198" t="s">
        <v>1792</v>
      </c>
      <c r="F532" s="199" t="s">
        <v>1793</v>
      </c>
      <c r="G532" s="200" t="s">
        <v>301</v>
      </c>
      <c r="H532" s="201">
        <v>12</v>
      </c>
      <c r="I532" s="202"/>
      <c r="J532" s="203">
        <f>ROUND(I532*H532,2)</f>
        <v>0</v>
      </c>
      <c r="K532" s="199" t="s">
        <v>280</v>
      </c>
      <c r="L532" s="39"/>
      <c r="M532" s="204" t="s">
        <v>1</v>
      </c>
      <c r="N532" s="205" t="s">
        <v>46</v>
      </c>
      <c r="O532" s="77"/>
      <c r="P532" s="206">
        <f>O532*H532</f>
        <v>0</v>
      </c>
      <c r="Q532" s="206">
        <v>0.0002</v>
      </c>
      <c r="R532" s="206">
        <f>Q532*H532</f>
        <v>0.0024000000000000002</v>
      </c>
      <c r="S532" s="206">
        <v>0</v>
      </c>
      <c r="T532" s="207">
        <f>S532*H532</f>
        <v>0</v>
      </c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R532" s="208" t="s">
        <v>243</v>
      </c>
      <c r="AT532" s="208" t="s">
        <v>169</v>
      </c>
      <c r="AU532" s="208" t="s">
        <v>90</v>
      </c>
      <c r="AY532" s="19" t="s">
        <v>166</v>
      </c>
      <c r="BE532" s="209">
        <f>IF(N532="základní",J532,0)</f>
        <v>0</v>
      </c>
      <c r="BF532" s="209">
        <f>IF(N532="snížená",J532,0)</f>
        <v>0</v>
      </c>
      <c r="BG532" s="209">
        <f>IF(N532="zákl. přenesená",J532,0)</f>
        <v>0</v>
      </c>
      <c r="BH532" s="209">
        <f>IF(N532="sníž. přenesená",J532,0)</f>
        <v>0</v>
      </c>
      <c r="BI532" s="209">
        <f>IF(N532="nulová",J532,0)</f>
        <v>0</v>
      </c>
      <c r="BJ532" s="19" t="s">
        <v>88</v>
      </c>
      <c r="BK532" s="209">
        <f>ROUND(I532*H532,2)</f>
        <v>0</v>
      </c>
      <c r="BL532" s="19" t="s">
        <v>243</v>
      </c>
      <c r="BM532" s="208" t="s">
        <v>3907</v>
      </c>
    </row>
    <row r="533" spans="1:47" s="2" customFormat="1" ht="12">
      <c r="A533" s="38"/>
      <c r="B533" s="39"/>
      <c r="C533" s="38"/>
      <c r="D533" s="210" t="s">
        <v>174</v>
      </c>
      <c r="E533" s="38"/>
      <c r="F533" s="211" t="s">
        <v>1795</v>
      </c>
      <c r="G533" s="38"/>
      <c r="H533" s="38"/>
      <c r="I533" s="132"/>
      <c r="J533" s="38"/>
      <c r="K533" s="38"/>
      <c r="L533" s="39"/>
      <c r="M533" s="212"/>
      <c r="N533" s="213"/>
      <c r="O533" s="77"/>
      <c r="P533" s="77"/>
      <c r="Q533" s="77"/>
      <c r="R533" s="77"/>
      <c r="S533" s="77"/>
      <c r="T533" s="7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T533" s="19" t="s">
        <v>174</v>
      </c>
      <c r="AU533" s="19" t="s">
        <v>90</v>
      </c>
    </row>
    <row r="534" spans="1:51" s="13" customFormat="1" ht="12">
      <c r="A534" s="13"/>
      <c r="B534" s="219"/>
      <c r="C534" s="13"/>
      <c r="D534" s="210" t="s">
        <v>283</v>
      </c>
      <c r="E534" s="220" t="s">
        <v>1</v>
      </c>
      <c r="F534" s="221" t="s">
        <v>3450</v>
      </c>
      <c r="G534" s="13"/>
      <c r="H534" s="220" t="s">
        <v>1</v>
      </c>
      <c r="I534" s="222"/>
      <c r="J534" s="13"/>
      <c r="K534" s="13"/>
      <c r="L534" s="219"/>
      <c r="M534" s="223"/>
      <c r="N534" s="224"/>
      <c r="O534" s="224"/>
      <c r="P534" s="224"/>
      <c r="Q534" s="224"/>
      <c r="R534" s="224"/>
      <c r="S534" s="224"/>
      <c r="T534" s="225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20" t="s">
        <v>283</v>
      </c>
      <c r="AU534" s="220" t="s">
        <v>90</v>
      </c>
      <c r="AV534" s="13" t="s">
        <v>88</v>
      </c>
      <c r="AW534" s="13" t="s">
        <v>36</v>
      </c>
      <c r="AX534" s="13" t="s">
        <v>81</v>
      </c>
      <c r="AY534" s="220" t="s">
        <v>166</v>
      </c>
    </row>
    <row r="535" spans="1:51" s="14" customFormat="1" ht="12">
      <c r="A535" s="14"/>
      <c r="B535" s="226"/>
      <c r="C535" s="14"/>
      <c r="D535" s="210" t="s">
        <v>283</v>
      </c>
      <c r="E535" s="227" t="s">
        <v>1</v>
      </c>
      <c r="F535" s="228" t="s">
        <v>165</v>
      </c>
      <c r="G535" s="14"/>
      <c r="H535" s="229">
        <v>4</v>
      </c>
      <c r="I535" s="230"/>
      <c r="J535" s="14"/>
      <c r="K535" s="14"/>
      <c r="L535" s="226"/>
      <c r="M535" s="231"/>
      <c r="N535" s="232"/>
      <c r="O535" s="232"/>
      <c r="P535" s="232"/>
      <c r="Q535" s="232"/>
      <c r="R535" s="232"/>
      <c r="S535" s="232"/>
      <c r="T535" s="233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27" t="s">
        <v>283</v>
      </c>
      <c r="AU535" s="227" t="s">
        <v>90</v>
      </c>
      <c r="AV535" s="14" t="s">
        <v>90</v>
      </c>
      <c r="AW535" s="14" t="s">
        <v>36</v>
      </c>
      <c r="AX535" s="14" t="s">
        <v>81</v>
      </c>
      <c r="AY535" s="227" t="s">
        <v>166</v>
      </c>
    </row>
    <row r="536" spans="1:51" s="13" customFormat="1" ht="12">
      <c r="A536" s="13"/>
      <c r="B536" s="219"/>
      <c r="C536" s="13"/>
      <c r="D536" s="210" t="s">
        <v>283</v>
      </c>
      <c r="E536" s="220" t="s">
        <v>1</v>
      </c>
      <c r="F536" s="221" t="s">
        <v>3467</v>
      </c>
      <c r="G536" s="13"/>
      <c r="H536" s="220" t="s">
        <v>1</v>
      </c>
      <c r="I536" s="222"/>
      <c r="J536" s="13"/>
      <c r="K536" s="13"/>
      <c r="L536" s="219"/>
      <c r="M536" s="223"/>
      <c r="N536" s="224"/>
      <c r="O536" s="224"/>
      <c r="P536" s="224"/>
      <c r="Q536" s="224"/>
      <c r="R536" s="224"/>
      <c r="S536" s="224"/>
      <c r="T536" s="225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20" t="s">
        <v>283</v>
      </c>
      <c r="AU536" s="220" t="s">
        <v>90</v>
      </c>
      <c r="AV536" s="13" t="s">
        <v>88</v>
      </c>
      <c r="AW536" s="13" t="s">
        <v>36</v>
      </c>
      <c r="AX536" s="13" t="s">
        <v>81</v>
      </c>
      <c r="AY536" s="220" t="s">
        <v>166</v>
      </c>
    </row>
    <row r="537" spans="1:51" s="14" customFormat="1" ht="12">
      <c r="A537" s="14"/>
      <c r="B537" s="226"/>
      <c r="C537" s="14"/>
      <c r="D537" s="210" t="s">
        <v>283</v>
      </c>
      <c r="E537" s="227" t="s">
        <v>1</v>
      </c>
      <c r="F537" s="228" t="s">
        <v>165</v>
      </c>
      <c r="G537" s="14"/>
      <c r="H537" s="229">
        <v>4</v>
      </c>
      <c r="I537" s="230"/>
      <c r="J537" s="14"/>
      <c r="K537" s="14"/>
      <c r="L537" s="226"/>
      <c r="M537" s="231"/>
      <c r="N537" s="232"/>
      <c r="O537" s="232"/>
      <c r="P537" s="232"/>
      <c r="Q537" s="232"/>
      <c r="R537" s="232"/>
      <c r="S537" s="232"/>
      <c r="T537" s="233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27" t="s">
        <v>283</v>
      </c>
      <c r="AU537" s="227" t="s">
        <v>90</v>
      </c>
      <c r="AV537" s="14" t="s">
        <v>90</v>
      </c>
      <c r="AW537" s="14" t="s">
        <v>36</v>
      </c>
      <c r="AX537" s="14" t="s">
        <v>81</v>
      </c>
      <c r="AY537" s="227" t="s">
        <v>166</v>
      </c>
    </row>
    <row r="538" spans="1:51" s="13" customFormat="1" ht="12">
      <c r="A538" s="13"/>
      <c r="B538" s="219"/>
      <c r="C538" s="13"/>
      <c r="D538" s="210" t="s">
        <v>283</v>
      </c>
      <c r="E538" s="220" t="s">
        <v>1</v>
      </c>
      <c r="F538" s="221" t="s">
        <v>3452</v>
      </c>
      <c r="G538" s="13"/>
      <c r="H538" s="220" t="s">
        <v>1</v>
      </c>
      <c r="I538" s="222"/>
      <c r="J538" s="13"/>
      <c r="K538" s="13"/>
      <c r="L538" s="219"/>
      <c r="M538" s="223"/>
      <c r="N538" s="224"/>
      <c r="O538" s="224"/>
      <c r="P538" s="224"/>
      <c r="Q538" s="224"/>
      <c r="R538" s="224"/>
      <c r="S538" s="224"/>
      <c r="T538" s="225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20" t="s">
        <v>283</v>
      </c>
      <c r="AU538" s="220" t="s">
        <v>90</v>
      </c>
      <c r="AV538" s="13" t="s">
        <v>88</v>
      </c>
      <c r="AW538" s="13" t="s">
        <v>36</v>
      </c>
      <c r="AX538" s="13" t="s">
        <v>81</v>
      </c>
      <c r="AY538" s="220" t="s">
        <v>166</v>
      </c>
    </row>
    <row r="539" spans="1:51" s="14" customFormat="1" ht="12">
      <c r="A539" s="14"/>
      <c r="B539" s="226"/>
      <c r="C539" s="14"/>
      <c r="D539" s="210" t="s">
        <v>283</v>
      </c>
      <c r="E539" s="227" t="s">
        <v>1</v>
      </c>
      <c r="F539" s="228" t="s">
        <v>165</v>
      </c>
      <c r="G539" s="14"/>
      <c r="H539" s="229">
        <v>4</v>
      </c>
      <c r="I539" s="230"/>
      <c r="J539" s="14"/>
      <c r="K539" s="14"/>
      <c r="L539" s="226"/>
      <c r="M539" s="231"/>
      <c r="N539" s="232"/>
      <c r="O539" s="232"/>
      <c r="P539" s="232"/>
      <c r="Q539" s="232"/>
      <c r="R539" s="232"/>
      <c r="S539" s="232"/>
      <c r="T539" s="233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27" t="s">
        <v>283</v>
      </c>
      <c r="AU539" s="227" t="s">
        <v>90</v>
      </c>
      <c r="AV539" s="14" t="s">
        <v>90</v>
      </c>
      <c r="AW539" s="14" t="s">
        <v>36</v>
      </c>
      <c r="AX539" s="14" t="s">
        <v>81</v>
      </c>
      <c r="AY539" s="227" t="s">
        <v>166</v>
      </c>
    </row>
    <row r="540" spans="1:51" s="15" customFormat="1" ht="12">
      <c r="A540" s="15"/>
      <c r="B540" s="234"/>
      <c r="C540" s="15"/>
      <c r="D540" s="210" t="s">
        <v>283</v>
      </c>
      <c r="E540" s="235" t="s">
        <v>1</v>
      </c>
      <c r="F540" s="236" t="s">
        <v>286</v>
      </c>
      <c r="G540" s="15"/>
      <c r="H540" s="237">
        <v>12</v>
      </c>
      <c r="I540" s="238"/>
      <c r="J540" s="15"/>
      <c r="K540" s="15"/>
      <c r="L540" s="234"/>
      <c r="M540" s="239"/>
      <c r="N540" s="240"/>
      <c r="O540" s="240"/>
      <c r="P540" s="240"/>
      <c r="Q540" s="240"/>
      <c r="R540" s="240"/>
      <c r="S540" s="240"/>
      <c r="T540" s="241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35" t="s">
        <v>283</v>
      </c>
      <c r="AU540" s="235" t="s">
        <v>90</v>
      </c>
      <c r="AV540" s="15" t="s">
        <v>165</v>
      </c>
      <c r="AW540" s="15" t="s">
        <v>36</v>
      </c>
      <c r="AX540" s="15" t="s">
        <v>88</v>
      </c>
      <c r="AY540" s="235" t="s">
        <v>166</v>
      </c>
    </row>
    <row r="541" spans="1:65" s="2" customFormat="1" ht="21.75" customHeight="1">
      <c r="A541" s="38"/>
      <c r="B541" s="196"/>
      <c r="C541" s="197" t="s">
        <v>1364</v>
      </c>
      <c r="D541" s="197" t="s">
        <v>169</v>
      </c>
      <c r="E541" s="198" t="s">
        <v>1830</v>
      </c>
      <c r="F541" s="199" t="s">
        <v>1831</v>
      </c>
      <c r="G541" s="200" t="s">
        <v>301</v>
      </c>
      <c r="H541" s="201">
        <v>12</v>
      </c>
      <c r="I541" s="202"/>
      <c r="J541" s="203">
        <f>ROUND(I541*H541,2)</f>
        <v>0</v>
      </c>
      <c r="K541" s="199" t="s">
        <v>280</v>
      </c>
      <c r="L541" s="39"/>
      <c r="M541" s="204" t="s">
        <v>1</v>
      </c>
      <c r="N541" s="205" t="s">
        <v>46</v>
      </c>
      <c r="O541" s="77"/>
      <c r="P541" s="206">
        <f>O541*H541</f>
        <v>0</v>
      </c>
      <c r="Q541" s="206">
        <v>0.00028</v>
      </c>
      <c r="R541" s="206">
        <f>Q541*H541</f>
        <v>0.0033599999999999997</v>
      </c>
      <c r="S541" s="206">
        <v>0</v>
      </c>
      <c r="T541" s="207">
        <f>S541*H541</f>
        <v>0</v>
      </c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R541" s="208" t="s">
        <v>243</v>
      </c>
      <c r="AT541" s="208" t="s">
        <v>169</v>
      </c>
      <c r="AU541" s="208" t="s">
        <v>90</v>
      </c>
      <c r="AY541" s="19" t="s">
        <v>166</v>
      </c>
      <c r="BE541" s="209">
        <f>IF(N541="základní",J541,0)</f>
        <v>0</v>
      </c>
      <c r="BF541" s="209">
        <f>IF(N541="snížená",J541,0)</f>
        <v>0</v>
      </c>
      <c r="BG541" s="209">
        <f>IF(N541="zákl. přenesená",J541,0)</f>
        <v>0</v>
      </c>
      <c r="BH541" s="209">
        <f>IF(N541="sníž. přenesená",J541,0)</f>
        <v>0</v>
      </c>
      <c r="BI541" s="209">
        <f>IF(N541="nulová",J541,0)</f>
        <v>0</v>
      </c>
      <c r="BJ541" s="19" t="s">
        <v>88</v>
      </c>
      <c r="BK541" s="209">
        <f>ROUND(I541*H541,2)</f>
        <v>0</v>
      </c>
      <c r="BL541" s="19" t="s">
        <v>243</v>
      </c>
      <c r="BM541" s="208" t="s">
        <v>3908</v>
      </c>
    </row>
    <row r="542" spans="1:47" s="2" customFormat="1" ht="12">
      <c r="A542" s="38"/>
      <c r="B542" s="39"/>
      <c r="C542" s="38"/>
      <c r="D542" s="210" t="s">
        <v>174</v>
      </c>
      <c r="E542" s="38"/>
      <c r="F542" s="211" t="s">
        <v>1833</v>
      </c>
      <c r="G542" s="38"/>
      <c r="H542" s="38"/>
      <c r="I542" s="132"/>
      <c r="J542" s="38"/>
      <c r="K542" s="38"/>
      <c r="L542" s="39"/>
      <c r="M542" s="212"/>
      <c r="N542" s="213"/>
      <c r="O542" s="77"/>
      <c r="P542" s="77"/>
      <c r="Q542" s="77"/>
      <c r="R542" s="77"/>
      <c r="S542" s="77"/>
      <c r="T542" s="7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T542" s="19" t="s">
        <v>174</v>
      </c>
      <c r="AU542" s="19" t="s">
        <v>90</v>
      </c>
    </row>
    <row r="543" spans="1:63" s="12" customFormat="1" ht="25.9" customHeight="1">
      <c r="A543" s="12"/>
      <c r="B543" s="183"/>
      <c r="C543" s="12"/>
      <c r="D543" s="184" t="s">
        <v>80</v>
      </c>
      <c r="E543" s="185" t="s">
        <v>806</v>
      </c>
      <c r="F543" s="185" t="s">
        <v>3217</v>
      </c>
      <c r="G543" s="12"/>
      <c r="H543" s="12"/>
      <c r="I543" s="186"/>
      <c r="J543" s="187">
        <f>BK543</f>
        <v>0</v>
      </c>
      <c r="K543" s="12"/>
      <c r="L543" s="183"/>
      <c r="M543" s="188"/>
      <c r="N543" s="189"/>
      <c r="O543" s="189"/>
      <c r="P543" s="190">
        <f>P544</f>
        <v>0</v>
      </c>
      <c r="Q543" s="189"/>
      <c r="R543" s="190">
        <f>R544</f>
        <v>0</v>
      </c>
      <c r="S543" s="189"/>
      <c r="T543" s="191">
        <f>T544</f>
        <v>0</v>
      </c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R543" s="184" t="s">
        <v>180</v>
      </c>
      <c r="AT543" s="192" t="s">
        <v>80</v>
      </c>
      <c r="AU543" s="192" t="s">
        <v>81</v>
      </c>
      <c r="AY543" s="184" t="s">
        <v>166</v>
      </c>
      <c r="BK543" s="193">
        <f>BK544</f>
        <v>0</v>
      </c>
    </row>
    <row r="544" spans="1:63" s="12" customFormat="1" ht="22.8" customHeight="1">
      <c r="A544" s="12"/>
      <c r="B544" s="183"/>
      <c r="C544" s="12"/>
      <c r="D544" s="184" t="s">
        <v>80</v>
      </c>
      <c r="E544" s="194" t="s">
        <v>3909</v>
      </c>
      <c r="F544" s="194" t="s">
        <v>3910</v>
      </c>
      <c r="G544" s="12"/>
      <c r="H544" s="12"/>
      <c r="I544" s="186"/>
      <c r="J544" s="195">
        <f>BK544</f>
        <v>0</v>
      </c>
      <c r="K544" s="12"/>
      <c r="L544" s="183"/>
      <c r="M544" s="188"/>
      <c r="N544" s="189"/>
      <c r="O544" s="189"/>
      <c r="P544" s="190">
        <f>SUM(P545:P546)</f>
        <v>0</v>
      </c>
      <c r="Q544" s="189"/>
      <c r="R544" s="190">
        <f>SUM(R545:R546)</f>
        <v>0</v>
      </c>
      <c r="S544" s="189"/>
      <c r="T544" s="191">
        <f>SUM(T545:T546)</f>
        <v>0</v>
      </c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R544" s="184" t="s">
        <v>180</v>
      </c>
      <c r="AT544" s="192" t="s">
        <v>80</v>
      </c>
      <c r="AU544" s="192" t="s">
        <v>88</v>
      </c>
      <c r="AY544" s="184" t="s">
        <v>166</v>
      </c>
      <c r="BK544" s="193">
        <f>SUM(BK545:BK546)</f>
        <v>0</v>
      </c>
    </row>
    <row r="545" spans="1:65" s="2" customFormat="1" ht="21.75" customHeight="1">
      <c r="A545" s="38"/>
      <c r="B545" s="196"/>
      <c r="C545" s="197" t="s">
        <v>1369</v>
      </c>
      <c r="D545" s="197" t="s">
        <v>169</v>
      </c>
      <c r="E545" s="198" t="s">
        <v>3911</v>
      </c>
      <c r="F545" s="199" t="s">
        <v>3912</v>
      </c>
      <c r="G545" s="200" t="s">
        <v>346</v>
      </c>
      <c r="H545" s="201">
        <v>1</v>
      </c>
      <c r="I545" s="202"/>
      <c r="J545" s="203">
        <f>ROUND(I545*H545,2)</f>
        <v>0</v>
      </c>
      <c r="K545" s="199" t="s">
        <v>1</v>
      </c>
      <c r="L545" s="39"/>
      <c r="M545" s="204" t="s">
        <v>1</v>
      </c>
      <c r="N545" s="205" t="s">
        <v>46</v>
      </c>
      <c r="O545" s="77"/>
      <c r="P545" s="206">
        <f>O545*H545</f>
        <v>0</v>
      </c>
      <c r="Q545" s="206">
        <v>0</v>
      </c>
      <c r="R545" s="206">
        <f>Q545*H545</f>
        <v>0</v>
      </c>
      <c r="S545" s="206">
        <v>0</v>
      </c>
      <c r="T545" s="207">
        <f>S545*H545</f>
        <v>0</v>
      </c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R545" s="208" t="s">
        <v>762</v>
      </c>
      <c r="AT545" s="208" t="s">
        <v>169</v>
      </c>
      <c r="AU545" s="208" t="s">
        <v>90</v>
      </c>
      <c r="AY545" s="19" t="s">
        <v>166</v>
      </c>
      <c r="BE545" s="209">
        <f>IF(N545="základní",J545,0)</f>
        <v>0</v>
      </c>
      <c r="BF545" s="209">
        <f>IF(N545="snížená",J545,0)</f>
        <v>0</v>
      </c>
      <c r="BG545" s="209">
        <f>IF(N545="zákl. přenesená",J545,0)</f>
        <v>0</v>
      </c>
      <c r="BH545" s="209">
        <f>IF(N545="sníž. přenesená",J545,0)</f>
        <v>0</v>
      </c>
      <c r="BI545" s="209">
        <f>IF(N545="nulová",J545,0)</f>
        <v>0</v>
      </c>
      <c r="BJ545" s="19" t="s">
        <v>88</v>
      </c>
      <c r="BK545" s="209">
        <f>ROUND(I545*H545,2)</f>
        <v>0</v>
      </c>
      <c r="BL545" s="19" t="s">
        <v>762</v>
      </c>
      <c r="BM545" s="208" t="s">
        <v>3913</v>
      </c>
    </row>
    <row r="546" spans="1:47" s="2" customFormat="1" ht="12">
      <c r="A546" s="38"/>
      <c r="B546" s="39"/>
      <c r="C546" s="38"/>
      <c r="D546" s="210" t="s">
        <v>174</v>
      </c>
      <c r="E546" s="38"/>
      <c r="F546" s="211" t="s">
        <v>3912</v>
      </c>
      <c r="G546" s="38"/>
      <c r="H546" s="38"/>
      <c r="I546" s="132"/>
      <c r="J546" s="38"/>
      <c r="K546" s="38"/>
      <c r="L546" s="39"/>
      <c r="M546" s="263"/>
      <c r="N546" s="264"/>
      <c r="O546" s="216"/>
      <c r="P546" s="216"/>
      <c r="Q546" s="216"/>
      <c r="R546" s="216"/>
      <c r="S546" s="216"/>
      <c r="T546" s="265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T546" s="19" t="s">
        <v>174</v>
      </c>
      <c r="AU546" s="19" t="s">
        <v>90</v>
      </c>
    </row>
    <row r="547" spans="1:31" s="2" customFormat="1" ht="6.95" customHeight="1">
      <c r="A547" s="38"/>
      <c r="B547" s="60"/>
      <c r="C547" s="61"/>
      <c r="D547" s="61"/>
      <c r="E547" s="61"/>
      <c r="F547" s="61"/>
      <c r="G547" s="61"/>
      <c r="H547" s="61"/>
      <c r="I547" s="156"/>
      <c r="J547" s="61"/>
      <c r="K547" s="61"/>
      <c r="L547" s="39"/>
      <c r="M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</row>
  </sheetData>
  <autoFilter ref="C139:K54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8:H128"/>
    <mergeCell ref="E130:H130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128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129"/>
      <c r="J3" s="21"/>
      <c r="K3" s="21"/>
      <c r="L3" s="22"/>
      <c r="AT3" s="19" t="s">
        <v>90</v>
      </c>
    </row>
    <row r="4" spans="2:46" s="1" customFormat="1" ht="24.95" customHeight="1">
      <c r="B4" s="22"/>
      <c r="D4" s="23" t="s">
        <v>138</v>
      </c>
      <c r="I4" s="128"/>
      <c r="L4" s="22"/>
      <c r="M4" s="130" t="s">
        <v>10</v>
      </c>
      <c r="AT4" s="19" t="s">
        <v>3</v>
      </c>
    </row>
    <row r="5" spans="2:12" s="1" customFormat="1" ht="6.95" customHeight="1">
      <c r="B5" s="22"/>
      <c r="I5" s="128"/>
      <c r="L5" s="22"/>
    </row>
    <row r="6" spans="2:12" s="1" customFormat="1" ht="12" customHeight="1">
      <c r="B6" s="22"/>
      <c r="D6" s="32" t="s">
        <v>16</v>
      </c>
      <c r="I6" s="128"/>
      <c r="L6" s="22"/>
    </row>
    <row r="7" spans="2:12" s="1" customFormat="1" ht="16.5" customHeight="1">
      <c r="B7" s="22"/>
      <c r="E7" s="131" t="str">
        <f>'Rekapitulace stavby'!K6</f>
        <v xml:space="preserve">SPŠ a SOU Pelhřimov  - stavební úpravy auly vč. jejího zázemí</v>
      </c>
      <c r="F7" s="32"/>
      <c r="G7" s="32"/>
      <c r="H7" s="32"/>
      <c r="I7" s="128"/>
      <c r="L7" s="22"/>
    </row>
    <row r="8" spans="2:12" s="1" customFormat="1" ht="12" customHeight="1">
      <c r="B8" s="22"/>
      <c r="D8" s="32" t="s">
        <v>139</v>
      </c>
      <c r="I8" s="128"/>
      <c r="L8" s="22"/>
    </row>
    <row r="9" spans="1:31" s="2" customFormat="1" ht="16.5" customHeight="1">
      <c r="A9" s="38"/>
      <c r="B9" s="39"/>
      <c r="C9" s="38"/>
      <c r="D9" s="38"/>
      <c r="E9" s="131" t="s">
        <v>3430</v>
      </c>
      <c r="F9" s="38"/>
      <c r="G9" s="38"/>
      <c r="H9" s="38"/>
      <c r="I9" s="132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141</v>
      </c>
      <c r="E10" s="38"/>
      <c r="F10" s="38"/>
      <c r="G10" s="38"/>
      <c r="H10" s="38"/>
      <c r="I10" s="132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3914</v>
      </c>
      <c r="F11" s="38"/>
      <c r="G11" s="38"/>
      <c r="H11" s="38"/>
      <c r="I11" s="132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132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98</v>
      </c>
      <c r="G13" s="38"/>
      <c r="H13" s="38"/>
      <c r="I13" s="133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133" t="s">
        <v>22</v>
      </c>
      <c r="J14" s="69" t="str">
        <f>'Rekapitulace stavby'!AN8</f>
        <v>10. 1. 2020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132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133" t="s">
        <v>25</v>
      </c>
      <c r="J16" s="27" t="s">
        <v>26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27</v>
      </c>
      <c r="F17" s="38"/>
      <c r="G17" s="38"/>
      <c r="H17" s="38"/>
      <c r="I17" s="133" t="s">
        <v>28</v>
      </c>
      <c r="J17" s="27" t="s">
        <v>29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132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30</v>
      </c>
      <c r="E19" s="38"/>
      <c r="F19" s="38"/>
      <c r="G19" s="38"/>
      <c r="H19" s="38"/>
      <c r="I19" s="133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133" t="s">
        <v>28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132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32</v>
      </c>
      <c r="E22" s="38"/>
      <c r="F22" s="38"/>
      <c r="G22" s="38"/>
      <c r="H22" s="38"/>
      <c r="I22" s="133" t="s">
        <v>25</v>
      </c>
      <c r="J22" s="27" t="s">
        <v>33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34</v>
      </c>
      <c r="F23" s="38"/>
      <c r="G23" s="38"/>
      <c r="H23" s="38"/>
      <c r="I23" s="133" t="s">
        <v>28</v>
      </c>
      <c r="J23" s="27" t="s">
        <v>35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132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37</v>
      </c>
      <c r="E25" s="38"/>
      <c r="F25" s="38"/>
      <c r="G25" s="38"/>
      <c r="H25" s="38"/>
      <c r="I25" s="133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133" t="s">
        <v>28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132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39</v>
      </c>
      <c r="E28" s="38"/>
      <c r="F28" s="38"/>
      <c r="G28" s="38"/>
      <c r="H28" s="38"/>
      <c r="I28" s="132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274.5" customHeight="1">
      <c r="A29" s="134"/>
      <c r="B29" s="135"/>
      <c r="C29" s="134"/>
      <c r="D29" s="134"/>
      <c r="E29" s="36" t="s">
        <v>3915</v>
      </c>
      <c r="F29" s="36"/>
      <c r="G29" s="36"/>
      <c r="H29" s="36"/>
      <c r="I29" s="136"/>
      <c r="J29" s="134"/>
      <c r="K29" s="134"/>
      <c r="L29" s="137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132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138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9" t="s">
        <v>41</v>
      </c>
      <c r="E32" s="38"/>
      <c r="F32" s="38"/>
      <c r="G32" s="38"/>
      <c r="H32" s="38"/>
      <c r="I32" s="132"/>
      <c r="J32" s="96">
        <f>ROUND(J124,2)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138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43</v>
      </c>
      <c r="G34" s="38"/>
      <c r="H34" s="38"/>
      <c r="I34" s="140" t="s">
        <v>42</v>
      </c>
      <c r="J34" s="43" t="s">
        <v>44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41" t="s">
        <v>45</v>
      </c>
      <c r="E35" s="32" t="s">
        <v>46</v>
      </c>
      <c r="F35" s="142">
        <f>ROUND((SUM(BE124:BE180)),2)</f>
        <v>0</v>
      </c>
      <c r="G35" s="38"/>
      <c r="H35" s="38"/>
      <c r="I35" s="143">
        <v>0.21</v>
      </c>
      <c r="J35" s="142">
        <f>ROUND(((SUM(BE124:BE180))*I35),2)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47</v>
      </c>
      <c r="F36" s="142">
        <f>ROUND((SUM(BF124:BF180)),2)</f>
        <v>0</v>
      </c>
      <c r="G36" s="38"/>
      <c r="H36" s="38"/>
      <c r="I36" s="143">
        <v>0.15</v>
      </c>
      <c r="J36" s="142">
        <f>ROUND(((SUM(BF124:BF180))*I36),2)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48</v>
      </c>
      <c r="F37" s="142">
        <f>ROUND((SUM(BG124:BG180)),2)</f>
        <v>0</v>
      </c>
      <c r="G37" s="38"/>
      <c r="H37" s="38"/>
      <c r="I37" s="143">
        <v>0.21</v>
      </c>
      <c r="J37" s="142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49</v>
      </c>
      <c r="F38" s="142">
        <f>ROUND((SUM(BH124:BH180)),2)</f>
        <v>0</v>
      </c>
      <c r="G38" s="38"/>
      <c r="H38" s="38"/>
      <c r="I38" s="143">
        <v>0.15</v>
      </c>
      <c r="J38" s="142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50</v>
      </c>
      <c r="F39" s="142">
        <f>ROUND((SUM(BI124:BI180)),2)</f>
        <v>0</v>
      </c>
      <c r="G39" s="38"/>
      <c r="H39" s="38"/>
      <c r="I39" s="143">
        <v>0</v>
      </c>
      <c r="J39" s="142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132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44"/>
      <c r="D41" s="145" t="s">
        <v>51</v>
      </c>
      <c r="E41" s="81"/>
      <c r="F41" s="81"/>
      <c r="G41" s="146" t="s">
        <v>52</v>
      </c>
      <c r="H41" s="147" t="s">
        <v>53</v>
      </c>
      <c r="I41" s="148"/>
      <c r="J41" s="149">
        <f>SUM(J32:J39)</f>
        <v>0</v>
      </c>
      <c r="K41" s="150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132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I43" s="128"/>
      <c r="L43" s="22"/>
    </row>
    <row r="44" spans="2:12" s="1" customFormat="1" ht="14.4" customHeight="1">
      <c r="B44" s="22"/>
      <c r="I44" s="128"/>
      <c r="L44" s="22"/>
    </row>
    <row r="45" spans="2:12" s="1" customFormat="1" ht="14.4" customHeight="1">
      <c r="B45" s="22"/>
      <c r="I45" s="128"/>
      <c r="L45" s="22"/>
    </row>
    <row r="46" spans="2:12" s="1" customFormat="1" ht="14.4" customHeight="1">
      <c r="B46" s="22"/>
      <c r="I46" s="128"/>
      <c r="L46" s="22"/>
    </row>
    <row r="47" spans="2:12" s="1" customFormat="1" ht="14.4" customHeight="1">
      <c r="B47" s="22"/>
      <c r="I47" s="128"/>
      <c r="L47" s="22"/>
    </row>
    <row r="48" spans="2:12" s="1" customFormat="1" ht="14.4" customHeight="1">
      <c r="B48" s="22"/>
      <c r="I48" s="128"/>
      <c r="L48" s="22"/>
    </row>
    <row r="49" spans="2:12" s="1" customFormat="1" ht="14.4" customHeight="1">
      <c r="B49" s="22"/>
      <c r="I49" s="128"/>
      <c r="L49" s="22"/>
    </row>
    <row r="50" spans="2:12" s="2" customFormat="1" ht="14.4" customHeight="1">
      <c r="B50" s="55"/>
      <c r="D50" s="56" t="s">
        <v>54</v>
      </c>
      <c r="E50" s="57"/>
      <c r="F50" s="57"/>
      <c r="G50" s="56" t="s">
        <v>55</v>
      </c>
      <c r="H50" s="57"/>
      <c r="I50" s="151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56</v>
      </c>
      <c r="E61" s="41"/>
      <c r="F61" s="152" t="s">
        <v>57</v>
      </c>
      <c r="G61" s="58" t="s">
        <v>56</v>
      </c>
      <c r="H61" s="41"/>
      <c r="I61" s="153"/>
      <c r="J61" s="154" t="s">
        <v>57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58</v>
      </c>
      <c r="E65" s="59"/>
      <c r="F65" s="59"/>
      <c r="G65" s="56" t="s">
        <v>59</v>
      </c>
      <c r="H65" s="59"/>
      <c r="I65" s="155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56</v>
      </c>
      <c r="E76" s="41"/>
      <c r="F76" s="152" t="s">
        <v>57</v>
      </c>
      <c r="G76" s="58" t="s">
        <v>56</v>
      </c>
      <c r="H76" s="41"/>
      <c r="I76" s="153"/>
      <c r="J76" s="154" t="s">
        <v>57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156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157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143</v>
      </c>
      <c r="D82" s="38"/>
      <c r="E82" s="38"/>
      <c r="F82" s="38"/>
      <c r="G82" s="38"/>
      <c r="H82" s="38"/>
      <c r="I82" s="132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132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132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31" t="str">
        <f>E7</f>
        <v xml:space="preserve">SPŠ a SOU Pelhřimov  - stavební úpravy auly vč. jejího zázemí</v>
      </c>
      <c r="F85" s="32"/>
      <c r="G85" s="32"/>
      <c r="H85" s="32"/>
      <c r="I85" s="132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139</v>
      </c>
      <c r="I86" s="128"/>
      <c r="L86" s="22"/>
    </row>
    <row r="87" spans="1:31" s="2" customFormat="1" ht="16.5" customHeight="1">
      <c r="A87" s="38"/>
      <c r="B87" s="39"/>
      <c r="C87" s="38"/>
      <c r="D87" s="38"/>
      <c r="E87" s="131" t="s">
        <v>3430</v>
      </c>
      <c r="F87" s="38"/>
      <c r="G87" s="38"/>
      <c r="H87" s="38"/>
      <c r="I87" s="132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141</v>
      </c>
      <c r="D88" s="38"/>
      <c r="E88" s="38"/>
      <c r="F88" s="38"/>
      <c r="G88" s="38"/>
      <c r="H88" s="38"/>
      <c r="I88" s="132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02D - Zařízení silnoproudé elektrotechniky</v>
      </c>
      <c r="F89" s="38"/>
      <c r="G89" s="38"/>
      <c r="H89" s="38"/>
      <c r="I89" s="132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132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>Pelhřimov, ul. Růžová č.p. 34</v>
      </c>
      <c r="G91" s="38"/>
      <c r="H91" s="38"/>
      <c r="I91" s="133" t="s">
        <v>22</v>
      </c>
      <c r="J91" s="69" t="str">
        <f>IF(J14="","",J14)</f>
        <v>10. 1. 2020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132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KRAJ VYSOČINA</v>
      </c>
      <c r="G93" s="38"/>
      <c r="H93" s="38"/>
      <c r="I93" s="133" t="s">
        <v>32</v>
      </c>
      <c r="J93" s="36" t="str">
        <f>E23</f>
        <v>PROJEKT CENTRUM NOVA s.r.o.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30</v>
      </c>
      <c r="D94" s="38"/>
      <c r="E94" s="38"/>
      <c r="F94" s="27" t="str">
        <f>IF(E20="","",E20)</f>
        <v>Vyplň údaj</v>
      </c>
      <c r="G94" s="38"/>
      <c r="H94" s="38"/>
      <c r="I94" s="133" t="s">
        <v>37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132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58" t="s">
        <v>144</v>
      </c>
      <c r="D96" s="144"/>
      <c r="E96" s="144"/>
      <c r="F96" s="144"/>
      <c r="G96" s="144"/>
      <c r="H96" s="144"/>
      <c r="I96" s="159"/>
      <c r="J96" s="160" t="s">
        <v>145</v>
      </c>
      <c r="K96" s="144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132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61" t="s">
        <v>146</v>
      </c>
      <c r="D98" s="38"/>
      <c r="E98" s="38"/>
      <c r="F98" s="38"/>
      <c r="G98" s="38"/>
      <c r="H98" s="38"/>
      <c r="I98" s="132"/>
      <c r="J98" s="96">
        <f>J124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147</v>
      </c>
    </row>
    <row r="99" spans="1:31" s="9" customFormat="1" ht="24.95" customHeight="1">
      <c r="A99" s="9"/>
      <c r="B99" s="162"/>
      <c r="C99" s="9"/>
      <c r="D99" s="163" t="s">
        <v>267</v>
      </c>
      <c r="E99" s="164"/>
      <c r="F99" s="164"/>
      <c r="G99" s="164"/>
      <c r="H99" s="164"/>
      <c r="I99" s="165"/>
      <c r="J99" s="166">
        <f>J125</f>
        <v>0</v>
      </c>
      <c r="K99" s="9"/>
      <c r="L99" s="16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67"/>
      <c r="C100" s="10"/>
      <c r="D100" s="168" t="s">
        <v>2813</v>
      </c>
      <c r="E100" s="169"/>
      <c r="F100" s="169"/>
      <c r="G100" s="169"/>
      <c r="H100" s="169"/>
      <c r="I100" s="170"/>
      <c r="J100" s="171">
        <f>J126</f>
        <v>0</v>
      </c>
      <c r="K100" s="10"/>
      <c r="L100" s="16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67"/>
      <c r="C101" s="10"/>
      <c r="D101" s="168" t="s">
        <v>2814</v>
      </c>
      <c r="E101" s="169"/>
      <c r="F101" s="169"/>
      <c r="G101" s="169"/>
      <c r="H101" s="169"/>
      <c r="I101" s="170"/>
      <c r="J101" s="171">
        <f>J161</f>
        <v>0</v>
      </c>
      <c r="K101" s="10"/>
      <c r="L101" s="16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62"/>
      <c r="C102" s="9"/>
      <c r="D102" s="163" t="s">
        <v>2815</v>
      </c>
      <c r="E102" s="164"/>
      <c r="F102" s="164"/>
      <c r="G102" s="164"/>
      <c r="H102" s="164"/>
      <c r="I102" s="165"/>
      <c r="J102" s="166">
        <f>J170</f>
        <v>0</v>
      </c>
      <c r="K102" s="9"/>
      <c r="L102" s="16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8"/>
      <c r="B103" s="39"/>
      <c r="C103" s="38"/>
      <c r="D103" s="38"/>
      <c r="E103" s="38"/>
      <c r="F103" s="38"/>
      <c r="G103" s="38"/>
      <c r="H103" s="38"/>
      <c r="I103" s="132"/>
      <c r="J103" s="38"/>
      <c r="K103" s="38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0"/>
      <c r="C104" s="61"/>
      <c r="D104" s="61"/>
      <c r="E104" s="61"/>
      <c r="F104" s="61"/>
      <c r="G104" s="61"/>
      <c r="H104" s="61"/>
      <c r="I104" s="156"/>
      <c r="J104" s="61"/>
      <c r="K104" s="61"/>
      <c r="L104" s="55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2"/>
      <c r="C108" s="63"/>
      <c r="D108" s="63"/>
      <c r="E108" s="63"/>
      <c r="F108" s="63"/>
      <c r="G108" s="63"/>
      <c r="H108" s="63"/>
      <c r="I108" s="157"/>
      <c r="J108" s="63"/>
      <c r="K108" s="63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150</v>
      </c>
      <c r="D109" s="38"/>
      <c r="E109" s="38"/>
      <c r="F109" s="38"/>
      <c r="G109" s="38"/>
      <c r="H109" s="38"/>
      <c r="I109" s="132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38"/>
      <c r="D110" s="38"/>
      <c r="E110" s="38"/>
      <c r="F110" s="38"/>
      <c r="G110" s="38"/>
      <c r="H110" s="38"/>
      <c r="I110" s="132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38"/>
      <c r="E111" s="38"/>
      <c r="F111" s="38"/>
      <c r="G111" s="38"/>
      <c r="H111" s="38"/>
      <c r="I111" s="132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38"/>
      <c r="D112" s="38"/>
      <c r="E112" s="131" t="str">
        <f>E7</f>
        <v xml:space="preserve">SPŠ a SOU Pelhřimov  - stavební úpravy auly vč. jejího zázemí</v>
      </c>
      <c r="F112" s="32"/>
      <c r="G112" s="32"/>
      <c r="H112" s="32"/>
      <c r="I112" s="132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2"/>
      <c r="C113" s="32" t="s">
        <v>139</v>
      </c>
      <c r="I113" s="128"/>
      <c r="L113" s="22"/>
    </row>
    <row r="114" spans="1:31" s="2" customFormat="1" ht="16.5" customHeight="1">
      <c r="A114" s="38"/>
      <c r="B114" s="39"/>
      <c r="C114" s="38"/>
      <c r="D114" s="38"/>
      <c r="E114" s="131" t="s">
        <v>3430</v>
      </c>
      <c r="F114" s="38"/>
      <c r="G114" s="38"/>
      <c r="H114" s="38"/>
      <c r="I114" s="132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141</v>
      </c>
      <c r="D115" s="38"/>
      <c r="E115" s="38"/>
      <c r="F115" s="38"/>
      <c r="G115" s="38"/>
      <c r="H115" s="38"/>
      <c r="I115" s="132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38"/>
      <c r="D116" s="38"/>
      <c r="E116" s="67" t="str">
        <f>E11</f>
        <v>02D - Zařízení silnoproudé elektrotechniky</v>
      </c>
      <c r="F116" s="38"/>
      <c r="G116" s="38"/>
      <c r="H116" s="38"/>
      <c r="I116" s="132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38"/>
      <c r="D117" s="38"/>
      <c r="E117" s="38"/>
      <c r="F117" s="38"/>
      <c r="G117" s="38"/>
      <c r="H117" s="38"/>
      <c r="I117" s="132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38"/>
      <c r="E118" s="38"/>
      <c r="F118" s="27" t="str">
        <f>F14</f>
        <v>Pelhřimov, ul. Růžová č.p. 34</v>
      </c>
      <c r="G118" s="38"/>
      <c r="H118" s="38"/>
      <c r="I118" s="133" t="s">
        <v>22</v>
      </c>
      <c r="J118" s="69" t="str">
        <f>IF(J14="","",J14)</f>
        <v>10. 1. 2020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38"/>
      <c r="D119" s="38"/>
      <c r="E119" s="38"/>
      <c r="F119" s="38"/>
      <c r="G119" s="38"/>
      <c r="H119" s="38"/>
      <c r="I119" s="132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40.05" customHeight="1">
      <c r="A120" s="38"/>
      <c r="B120" s="39"/>
      <c r="C120" s="32" t="s">
        <v>24</v>
      </c>
      <c r="D120" s="38"/>
      <c r="E120" s="38"/>
      <c r="F120" s="27" t="str">
        <f>E17</f>
        <v>KRAJ VYSOČINA</v>
      </c>
      <c r="G120" s="38"/>
      <c r="H120" s="38"/>
      <c r="I120" s="133" t="s">
        <v>32</v>
      </c>
      <c r="J120" s="36" t="str">
        <f>E23</f>
        <v>PROJEKT CENTRUM NOVA s.r.o.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30</v>
      </c>
      <c r="D121" s="38"/>
      <c r="E121" s="38"/>
      <c r="F121" s="27" t="str">
        <f>IF(E20="","",E20)</f>
        <v>Vyplň údaj</v>
      </c>
      <c r="G121" s="38"/>
      <c r="H121" s="38"/>
      <c r="I121" s="133" t="s">
        <v>37</v>
      </c>
      <c r="J121" s="36" t="str">
        <f>E26</f>
        <v xml:space="preserve"> </v>
      </c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38"/>
      <c r="D122" s="38"/>
      <c r="E122" s="38"/>
      <c r="F122" s="38"/>
      <c r="G122" s="38"/>
      <c r="H122" s="38"/>
      <c r="I122" s="132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72"/>
      <c r="B123" s="173"/>
      <c r="C123" s="174" t="s">
        <v>151</v>
      </c>
      <c r="D123" s="175" t="s">
        <v>66</v>
      </c>
      <c r="E123" s="175" t="s">
        <v>62</v>
      </c>
      <c r="F123" s="175" t="s">
        <v>63</v>
      </c>
      <c r="G123" s="175" t="s">
        <v>152</v>
      </c>
      <c r="H123" s="175" t="s">
        <v>153</v>
      </c>
      <c r="I123" s="176" t="s">
        <v>154</v>
      </c>
      <c r="J123" s="175" t="s">
        <v>145</v>
      </c>
      <c r="K123" s="177" t="s">
        <v>155</v>
      </c>
      <c r="L123" s="178"/>
      <c r="M123" s="86" t="s">
        <v>1</v>
      </c>
      <c r="N123" s="87" t="s">
        <v>45</v>
      </c>
      <c r="O123" s="87" t="s">
        <v>156</v>
      </c>
      <c r="P123" s="87" t="s">
        <v>157</v>
      </c>
      <c r="Q123" s="87" t="s">
        <v>158</v>
      </c>
      <c r="R123" s="87" t="s">
        <v>159</v>
      </c>
      <c r="S123" s="87" t="s">
        <v>160</v>
      </c>
      <c r="T123" s="88" t="s">
        <v>161</v>
      </c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</row>
    <row r="124" spans="1:63" s="2" customFormat="1" ht="22.8" customHeight="1">
      <c r="A124" s="38"/>
      <c r="B124" s="39"/>
      <c r="C124" s="93" t="s">
        <v>162</v>
      </c>
      <c r="D124" s="38"/>
      <c r="E124" s="38"/>
      <c r="F124" s="38"/>
      <c r="G124" s="38"/>
      <c r="H124" s="38"/>
      <c r="I124" s="132"/>
      <c r="J124" s="179">
        <f>BK124</f>
        <v>0</v>
      </c>
      <c r="K124" s="38"/>
      <c r="L124" s="39"/>
      <c r="M124" s="89"/>
      <c r="N124" s="73"/>
      <c r="O124" s="90"/>
      <c r="P124" s="180">
        <f>P125+P170</f>
        <v>0</v>
      </c>
      <c r="Q124" s="90"/>
      <c r="R124" s="180">
        <f>R125+R170</f>
        <v>0.07320000000000002</v>
      </c>
      <c r="S124" s="90"/>
      <c r="T124" s="181">
        <f>T125+T170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9" t="s">
        <v>80</v>
      </c>
      <c r="AU124" s="19" t="s">
        <v>147</v>
      </c>
      <c r="BK124" s="182">
        <f>BK125+BK170</f>
        <v>0</v>
      </c>
    </row>
    <row r="125" spans="1:63" s="12" customFormat="1" ht="25.9" customHeight="1">
      <c r="A125" s="12"/>
      <c r="B125" s="183"/>
      <c r="C125" s="12"/>
      <c r="D125" s="184" t="s">
        <v>80</v>
      </c>
      <c r="E125" s="185" t="s">
        <v>703</v>
      </c>
      <c r="F125" s="185" t="s">
        <v>704</v>
      </c>
      <c r="G125" s="12"/>
      <c r="H125" s="12"/>
      <c r="I125" s="186"/>
      <c r="J125" s="187">
        <f>BK125</f>
        <v>0</v>
      </c>
      <c r="K125" s="12"/>
      <c r="L125" s="183"/>
      <c r="M125" s="188"/>
      <c r="N125" s="189"/>
      <c r="O125" s="189"/>
      <c r="P125" s="190">
        <f>P126+P161</f>
        <v>0</v>
      </c>
      <c r="Q125" s="189"/>
      <c r="R125" s="190">
        <f>R126+R161</f>
        <v>0.07320000000000002</v>
      </c>
      <c r="S125" s="189"/>
      <c r="T125" s="191">
        <f>T126+T161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84" t="s">
        <v>90</v>
      </c>
      <c r="AT125" s="192" t="s">
        <v>80</v>
      </c>
      <c r="AU125" s="192" t="s">
        <v>81</v>
      </c>
      <c r="AY125" s="184" t="s">
        <v>166</v>
      </c>
      <c r="BK125" s="193">
        <f>BK126+BK161</f>
        <v>0</v>
      </c>
    </row>
    <row r="126" spans="1:63" s="12" customFormat="1" ht="22.8" customHeight="1">
      <c r="A126" s="12"/>
      <c r="B126" s="183"/>
      <c r="C126" s="12"/>
      <c r="D126" s="184" t="s">
        <v>80</v>
      </c>
      <c r="E126" s="194" t="s">
        <v>2816</v>
      </c>
      <c r="F126" s="194" t="s">
        <v>2817</v>
      </c>
      <c r="G126" s="12"/>
      <c r="H126" s="12"/>
      <c r="I126" s="186"/>
      <c r="J126" s="195">
        <f>BK126</f>
        <v>0</v>
      </c>
      <c r="K126" s="12"/>
      <c r="L126" s="183"/>
      <c r="M126" s="188"/>
      <c r="N126" s="189"/>
      <c r="O126" s="189"/>
      <c r="P126" s="190">
        <f>SUM(P127:P160)</f>
        <v>0</v>
      </c>
      <c r="Q126" s="189"/>
      <c r="R126" s="190">
        <f>SUM(R127:R160)</f>
        <v>0.07200000000000001</v>
      </c>
      <c r="S126" s="189"/>
      <c r="T126" s="191">
        <f>SUM(T127:T160)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84" t="s">
        <v>90</v>
      </c>
      <c r="AT126" s="192" t="s">
        <v>80</v>
      </c>
      <c r="AU126" s="192" t="s">
        <v>88</v>
      </c>
      <c r="AY126" s="184" t="s">
        <v>166</v>
      </c>
      <c r="BK126" s="193">
        <f>SUM(BK127:BK160)</f>
        <v>0</v>
      </c>
    </row>
    <row r="127" spans="1:65" s="2" customFormat="1" ht="21.75" customHeight="1">
      <c r="A127" s="38"/>
      <c r="B127" s="196"/>
      <c r="C127" s="197" t="s">
        <v>88</v>
      </c>
      <c r="D127" s="197" t="s">
        <v>169</v>
      </c>
      <c r="E127" s="198" t="s">
        <v>3916</v>
      </c>
      <c r="F127" s="199" t="s">
        <v>3917</v>
      </c>
      <c r="G127" s="200" t="s">
        <v>425</v>
      </c>
      <c r="H127" s="201">
        <v>120</v>
      </c>
      <c r="I127" s="202"/>
      <c r="J127" s="203">
        <f>ROUND(I127*H127,2)</f>
        <v>0</v>
      </c>
      <c r="K127" s="199" t="s">
        <v>280</v>
      </c>
      <c r="L127" s="39"/>
      <c r="M127" s="204" t="s">
        <v>1</v>
      </c>
      <c r="N127" s="205" t="s">
        <v>46</v>
      </c>
      <c r="O127" s="77"/>
      <c r="P127" s="206">
        <f>O127*H127</f>
        <v>0</v>
      </c>
      <c r="Q127" s="206">
        <v>0</v>
      </c>
      <c r="R127" s="206">
        <f>Q127*H127</f>
        <v>0</v>
      </c>
      <c r="S127" s="206">
        <v>0</v>
      </c>
      <c r="T127" s="20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08" t="s">
        <v>243</v>
      </c>
      <c r="AT127" s="208" t="s">
        <v>169</v>
      </c>
      <c r="AU127" s="208" t="s">
        <v>90</v>
      </c>
      <c r="AY127" s="19" t="s">
        <v>166</v>
      </c>
      <c r="BE127" s="209">
        <f>IF(N127="základní",J127,0)</f>
        <v>0</v>
      </c>
      <c r="BF127" s="209">
        <f>IF(N127="snížená",J127,0)</f>
        <v>0</v>
      </c>
      <c r="BG127" s="209">
        <f>IF(N127="zákl. přenesená",J127,0)</f>
        <v>0</v>
      </c>
      <c r="BH127" s="209">
        <f>IF(N127="sníž. přenesená",J127,0)</f>
        <v>0</v>
      </c>
      <c r="BI127" s="209">
        <f>IF(N127="nulová",J127,0)</f>
        <v>0</v>
      </c>
      <c r="BJ127" s="19" t="s">
        <v>88</v>
      </c>
      <c r="BK127" s="209">
        <f>ROUND(I127*H127,2)</f>
        <v>0</v>
      </c>
      <c r="BL127" s="19" t="s">
        <v>243</v>
      </c>
      <c r="BM127" s="208" t="s">
        <v>3918</v>
      </c>
    </row>
    <row r="128" spans="1:47" s="2" customFormat="1" ht="12">
      <c r="A128" s="38"/>
      <c r="B128" s="39"/>
      <c r="C128" s="38"/>
      <c r="D128" s="210" t="s">
        <v>174</v>
      </c>
      <c r="E128" s="38"/>
      <c r="F128" s="211" t="s">
        <v>3919</v>
      </c>
      <c r="G128" s="38"/>
      <c r="H128" s="38"/>
      <c r="I128" s="132"/>
      <c r="J128" s="38"/>
      <c r="K128" s="38"/>
      <c r="L128" s="39"/>
      <c r="M128" s="212"/>
      <c r="N128" s="213"/>
      <c r="O128" s="77"/>
      <c r="P128" s="77"/>
      <c r="Q128" s="77"/>
      <c r="R128" s="77"/>
      <c r="S128" s="77"/>
      <c r="T128" s="7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9" t="s">
        <v>174</v>
      </c>
      <c r="AU128" s="19" t="s">
        <v>90</v>
      </c>
    </row>
    <row r="129" spans="1:65" s="2" customFormat="1" ht="16.5" customHeight="1">
      <c r="A129" s="38"/>
      <c r="B129" s="196"/>
      <c r="C129" s="242" t="s">
        <v>90</v>
      </c>
      <c r="D129" s="242" t="s">
        <v>806</v>
      </c>
      <c r="E129" s="243" t="s">
        <v>3261</v>
      </c>
      <c r="F129" s="244" t="s">
        <v>2822</v>
      </c>
      <c r="G129" s="245" t="s">
        <v>425</v>
      </c>
      <c r="H129" s="246">
        <v>120</v>
      </c>
      <c r="I129" s="247"/>
      <c r="J129" s="248">
        <f>ROUND(I129*H129,2)</f>
        <v>0</v>
      </c>
      <c r="K129" s="244" t="s">
        <v>280</v>
      </c>
      <c r="L129" s="249"/>
      <c r="M129" s="250" t="s">
        <v>1</v>
      </c>
      <c r="N129" s="251" t="s">
        <v>46</v>
      </c>
      <c r="O129" s="77"/>
      <c r="P129" s="206">
        <f>O129*H129</f>
        <v>0</v>
      </c>
      <c r="Q129" s="206">
        <v>7E-05</v>
      </c>
      <c r="R129" s="206">
        <f>Q129*H129</f>
        <v>0.0084</v>
      </c>
      <c r="S129" s="206">
        <v>0</v>
      </c>
      <c r="T129" s="20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08" t="s">
        <v>522</v>
      </c>
      <c r="AT129" s="208" t="s">
        <v>806</v>
      </c>
      <c r="AU129" s="208" t="s">
        <v>90</v>
      </c>
      <c r="AY129" s="19" t="s">
        <v>166</v>
      </c>
      <c r="BE129" s="209">
        <f>IF(N129="základní",J129,0)</f>
        <v>0</v>
      </c>
      <c r="BF129" s="209">
        <f>IF(N129="snížená",J129,0)</f>
        <v>0</v>
      </c>
      <c r="BG129" s="209">
        <f>IF(N129="zákl. přenesená",J129,0)</f>
        <v>0</v>
      </c>
      <c r="BH129" s="209">
        <f>IF(N129="sníž. přenesená",J129,0)</f>
        <v>0</v>
      </c>
      <c r="BI129" s="209">
        <f>IF(N129="nulová",J129,0)</f>
        <v>0</v>
      </c>
      <c r="BJ129" s="19" t="s">
        <v>88</v>
      </c>
      <c r="BK129" s="209">
        <f>ROUND(I129*H129,2)</f>
        <v>0</v>
      </c>
      <c r="BL129" s="19" t="s">
        <v>243</v>
      </c>
      <c r="BM129" s="208" t="s">
        <v>3920</v>
      </c>
    </row>
    <row r="130" spans="1:47" s="2" customFormat="1" ht="12">
      <c r="A130" s="38"/>
      <c r="B130" s="39"/>
      <c r="C130" s="38"/>
      <c r="D130" s="210" t="s">
        <v>174</v>
      </c>
      <c r="E130" s="38"/>
      <c r="F130" s="211" t="s">
        <v>2822</v>
      </c>
      <c r="G130" s="38"/>
      <c r="H130" s="38"/>
      <c r="I130" s="132"/>
      <c r="J130" s="38"/>
      <c r="K130" s="38"/>
      <c r="L130" s="39"/>
      <c r="M130" s="212"/>
      <c r="N130" s="213"/>
      <c r="O130" s="77"/>
      <c r="P130" s="77"/>
      <c r="Q130" s="77"/>
      <c r="R130" s="77"/>
      <c r="S130" s="77"/>
      <c r="T130" s="7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9" t="s">
        <v>174</v>
      </c>
      <c r="AU130" s="19" t="s">
        <v>90</v>
      </c>
    </row>
    <row r="131" spans="1:51" s="14" customFormat="1" ht="12">
      <c r="A131" s="14"/>
      <c r="B131" s="226"/>
      <c r="C131" s="14"/>
      <c r="D131" s="210" t="s">
        <v>283</v>
      </c>
      <c r="E131" s="227" t="s">
        <v>1</v>
      </c>
      <c r="F131" s="228" t="s">
        <v>3921</v>
      </c>
      <c r="G131" s="14"/>
      <c r="H131" s="229">
        <v>120</v>
      </c>
      <c r="I131" s="230"/>
      <c r="J131" s="14"/>
      <c r="K131" s="14"/>
      <c r="L131" s="226"/>
      <c r="M131" s="231"/>
      <c r="N131" s="232"/>
      <c r="O131" s="232"/>
      <c r="P131" s="232"/>
      <c r="Q131" s="232"/>
      <c r="R131" s="232"/>
      <c r="S131" s="232"/>
      <c r="T131" s="23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27" t="s">
        <v>283</v>
      </c>
      <c r="AU131" s="227" t="s">
        <v>90</v>
      </c>
      <c r="AV131" s="14" t="s">
        <v>90</v>
      </c>
      <c r="AW131" s="14" t="s">
        <v>36</v>
      </c>
      <c r="AX131" s="14" t="s">
        <v>88</v>
      </c>
      <c r="AY131" s="227" t="s">
        <v>166</v>
      </c>
    </row>
    <row r="132" spans="1:65" s="2" customFormat="1" ht="21.75" customHeight="1">
      <c r="A132" s="38"/>
      <c r="B132" s="196"/>
      <c r="C132" s="197" t="s">
        <v>180</v>
      </c>
      <c r="D132" s="197" t="s">
        <v>169</v>
      </c>
      <c r="E132" s="198" t="s">
        <v>3922</v>
      </c>
      <c r="F132" s="199" t="s">
        <v>3923</v>
      </c>
      <c r="G132" s="200" t="s">
        <v>425</v>
      </c>
      <c r="H132" s="201">
        <v>24</v>
      </c>
      <c r="I132" s="202"/>
      <c r="J132" s="203">
        <f>ROUND(I132*H132,2)</f>
        <v>0</v>
      </c>
      <c r="K132" s="199" t="s">
        <v>280</v>
      </c>
      <c r="L132" s="39"/>
      <c r="M132" s="204" t="s">
        <v>1</v>
      </c>
      <c r="N132" s="205" t="s">
        <v>46</v>
      </c>
      <c r="O132" s="77"/>
      <c r="P132" s="206">
        <f>O132*H132</f>
        <v>0</v>
      </c>
      <c r="Q132" s="206">
        <v>0</v>
      </c>
      <c r="R132" s="206">
        <f>Q132*H132</f>
        <v>0</v>
      </c>
      <c r="S132" s="206">
        <v>0</v>
      </c>
      <c r="T132" s="20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08" t="s">
        <v>243</v>
      </c>
      <c r="AT132" s="208" t="s">
        <v>169</v>
      </c>
      <c r="AU132" s="208" t="s">
        <v>90</v>
      </c>
      <c r="AY132" s="19" t="s">
        <v>166</v>
      </c>
      <c r="BE132" s="209">
        <f>IF(N132="základní",J132,0)</f>
        <v>0</v>
      </c>
      <c r="BF132" s="209">
        <f>IF(N132="snížená",J132,0)</f>
        <v>0</v>
      </c>
      <c r="BG132" s="209">
        <f>IF(N132="zákl. přenesená",J132,0)</f>
        <v>0</v>
      </c>
      <c r="BH132" s="209">
        <f>IF(N132="sníž. přenesená",J132,0)</f>
        <v>0</v>
      </c>
      <c r="BI132" s="209">
        <f>IF(N132="nulová",J132,0)</f>
        <v>0</v>
      </c>
      <c r="BJ132" s="19" t="s">
        <v>88</v>
      </c>
      <c r="BK132" s="209">
        <f>ROUND(I132*H132,2)</f>
        <v>0</v>
      </c>
      <c r="BL132" s="19" t="s">
        <v>243</v>
      </c>
      <c r="BM132" s="208" t="s">
        <v>3924</v>
      </c>
    </row>
    <row r="133" spans="1:47" s="2" customFormat="1" ht="12">
      <c r="A133" s="38"/>
      <c r="B133" s="39"/>
      <c r="C133" s="38"/>
      <c r="D133" s="210" t="s">
        <v>174</v>
      </c>
      <c r="E133" s="38"/>
      <c r="F133" s="211" t="s">
        <v>3925</v>
      </c>
      <c r="G133" s="38"/>
      <c r="H133" s="38"/>
      <c r="I133" s="132"/>
      <c r="J133" s="38"/>
      <c r="K133" s="38"/>
      <c r="L133" s="39"/>
      <c r="M133" s="212"/>
      <c r="N133" s="213"/>
      <c r="O133" s="77"/>
      <c r="P133" s="77"/>
      <c r="Q133" s="77"/>
      <c r="R133" s="77"/>
      <c r="S133" s="77"/>
      <c r="T133" s="7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9" t="s">
        <v>174</v>
      </c>
      <c r="AU133" s="19" t="s">
        <v>90</v>
      </c>
    </row>
    <row r="134" spans="1:65" s="2" customFormat="1" ht="16.5" customHeight="1">
      <c r="A134" s="38"/>
      <c r="B134" s="196"/>
      <c r="C134" s="242" t="s">
        <v>165</v>
      </c>
      <c r="D134" s="242" t="s">
        <v>806</v>
      </c>
      <c r="E134" s="243" t="s">
        <v>3926</v>
      </c>
      <c r="F134" s="244" t="s">
        <v>2879</v>
      </c>
      <c r="G134" s="245" t="s">
        <v>425</v>
      </c>
      <c r="H134" s="246">
        <v>24</v>
      </c>
      <c r="I134" s="247"/>
      <c r="J134" s="248">
        <f>ROUND(I134*H134,2)</f>
        <v>0</v>
      </c>
      <c r="K134" s="244" t="s">
        <v>280</v>
      </c>
      <c r="L134" s="249"/>
      <c r="M134" s="250" t="s">
        <v>1</v>
      </c>
      <c r="N134" s="251" t="s">
        <v>46</v>
      </c>
      <c r="O134" s="77"/>
      <c r="P134" s="206">
        <f>O134*H134</f>
        <v>0</v>
      </c>
      <c r="Q134" s="206">
        <v>0.0003</v>
      </c>
      <c r="R134" s="206">
        <f>Q134*H134</f>
        <v>0.0072</v>
      </c>
      <c r="S134" s="206">
        <v>0</v>
      </c>
      <c r="T134" s="20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08" t="s">
        <v>522</v>
      </c>
      <c r="AT134" s="208" t="s">
        <v>806</v>
      </c>
      <c r="AU134" s="208" t="s">
        <v>90</v>
      </c>
      <c r="AY134" s="19" t="s">
        <v>166</v>
      </c>
      <c r="BE134" s="209">
        <f>IF(N134="základní",J134,0)</f>
        <v>0</v>
      </c>
      <c r="BF134" s="209">
        <f>IF(N134="snížená",J134,0)</f>
        <v>0</v>
      </c>
      <c r="BG134" s="209">
        <f>IF(N134="zákl. přenesená",J134,0)</f>
        <v>0</v>
      </c>
      <c r="BH134" s="209">
        <f>IF(N134="sníž. přenesená",J134,0)</f>
        <v>0</v>
      </c>
      <c r="BI134" s="209">
        <f>IF(N134="nulová",J134,0)</f>
        <v>0</v>
      </c>
      <c r="BJ134" s="19" t="s">
        <v>88</v>
      </c>
      <c r="BK134" s="209">
        <f>ROUND(I134*H134,2)</f>
        <v>0</v>
      </c>
      <c r="BL134" s="19" t="s">
        <v>243</v>
      </c>
      <c r="BM134" s="208" t="s">
        <v>3927</v>
      </c>
    </row>
    <row r="135" spans="1:47" s="2" customFormat="1" ht="12">
      <c r="A135" s="38"/>
      <c r="B135" s="39"/>
      <c r="C135" s="38"/>
      <c r="D135" s="210" t="s">
        <v>174</v>
      </c>
      <c r="E135" s="38"/>
      <c r="F135" s="211" t="s">
        <v>3928</v>
      </c>
      <c r="G135" s="38"/>
      <c r="H135" s="38"/>
      <c r="I135" s="132"/>
      <c r="J135" s="38"/>
      <c r="K135" s="38"/>
      <c r="L135" s="39"/>
      <c r="M135" s="212"/>
      <c r="N135" s="213"/>
      <c r="O135" s="77"/>
      <c r="P135" s="77"/>
      <c r="Q135" s="77"/>
      <c r="R135" s="77"/>
      <c r="S135" s="77"/>
      <c r="T135" s="7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9" t="s">
        <v>174</v>
      </c>
      <c r="AU135" s="19" t="s">
        <v>90</v>
      </c>
    </row>
    <row r="136" spans="1:51" s="14" customFormat="1" ht="12">
      <c r="A136" s="14"/>
      <c r="B136" s="226"/>
      <c r="C136" s="14"/>
      <c r="D136" s="210" t="s">
        <v>283</v>
      </c>
      <c r="E136" s="227" t="s">
        <v>1</v>
      </c>
      <c r="F136" s="228" t="s">
        <v>469</v>
      </c>
      <c r="G136" s="14"/>
      <c r="H136" s="229">
        <v>24</v>
      </c>
      <c r="I136" s="230"/>
      <c r="J136" s="14"/>
      <c r="K136" s="14"/>
      <c r="L136" s="226"/>
      <c r="M136" s="231"/>
      <c r="N136" s="232"/>
      <c r="O136" s="232"/>
      <c r="P136" s="232"/>
      <c r="Q136" s="232"/>
      <c r="R136" s="232"/>
      <c r="S136" s="232"/>
      <c r="T136" s="23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27" t="s">
        <v>283</v>
      </c>
      <c r="AU136" s="227" t="s">
        <v>90</v>
      </c>
      <c r="AV136" s="14" t="s">
        <v>90</v>
      </c>
      <c r="AW136" s="14" t="s">
        <v>36</v>
      </c>
      <c r="AX136" s="14" t="s">
        <v>88</v>
      </c>
      <c r="AY136" s="227" t="s">
        <v>166</v>
      </c>
    </row>
    <row r="137" spans="1:65" s="2" customFormat="1" ht="21.75" customHeight="1">
      <c r="A137" s="38"/>
      <c r="B137" s="196"/>
      <c r="C137" s="197" t="s">
        <v>189</v>
      </c>
      <c r="D137" s="197" t="s">
        <v>169</v>
      </c>
      <c r="E137" s="198" t="s">
        <v>2889</v>
      </c>
      <c r="F137" s="199" t="s">
        <v>2890</v>
      </c>
      <c r="G137" s="200" t="s">
        <v>425</v>
      </c>
      <c r="H137" s="201">
        <v>96</v>
      </c>
      <c r="I137" s="202"/>
      <c r="J137" s="203">
        <f>ROUND(I137*H137,2)</f>
        <v>0</v>
      </c>
      <c r="K137" s="199" t="s">
        <v>280</v>
      </c>
      <c r="L137" s="39"/>
      <c r="M137" s="204" t="s">
        <v>1</v>
      </c>
      <c r="N137" s="205" t="s">
        <v>46</v>
      </c>
      <c r="O137" s="77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08" t="s">
        <v>243</v>
      </c>
      <c r="AT137" s="208" t="s">
        <v>169</v>
      </c>
      <c r="AU137" s="208" t="s">
        <v>90</v>
      </c>
      <c r="AY137" s="19" t="s">
        <v>166</v>
      </c>
      <c r="BE137" s="209">
        <f>IF(N137="základní",J137,0)</f>
        <v>0</v>
      </c>
      <c r="BF137" s="209">
        <f>IF(N137="snížená",J137,0)</f>
        <v>0</v>
      </c>
      <c r="BG137" s="209">
        <f>IF(N137="zákl. přenesená",J137,0)</f>
        <v>0</v>
      </c>
      <c r="BH137" s="209">
        <f>IF(N137="sníž. přenesená",J137,0)</f>
        <v>0</v>
      </c>
      <c r="BI137" s="209">
        <f>IF(N137="nulová",J137,0)</f>
        <v>0</v>
      </c>
      <c r="BJ137" s="19" t="s">
        <v>88</v>
      </c>
      <c r="BK137" s="209">
        <f>ROUND(I137*H137,2)</f>
        <v>0</v>
      </c>
      <c r="BL137" s="19" t="s">
        <v>243</v>
      </c>
      <c r="BM137" s="208" t="s">
        <v>3929</v>
      </c>
    </row>
    <row r="138" spans="1:65" s="2" customFormat="1" ht="16.5" customHeight="1">
      <c r="A138" s="38"/>
      <c r="B138" s="196"/>
      <c r="C138" s="242" t="s">
        <v>194</v>
      </c>
      <c r="D138" s="242" t="s">
        <v>806</v>
      </c>
      <c r="E138" s="243" t="s">
        <v>2892</v>
      </c>
      <c r="F138" s="244" t="s">
        <v>3930</v>
      </c>
      <c r="G138" s="245" t="s">
        <v>425</v>
      </c>
      <c r="H138" s="246">
        <v>96</v>
      </c>
      <c r="I138" s="247"/>
      <c r="J138" s="248">
        <f>ROUND(I138*H138,2)</f>
        <v>0</v>
      </c>
      <c r="K138" s="244" t="s">
        <v>280</v>
      </c>
      <c r="L138" s="249"/>
      <c r="M138" s="250" t="s">
        <v>1</v>
      </c>
      <c r="N138" s="251" t="s">
        <v>46</v>
      </c>
      <c r="O138" s="77"/>
      <c r="P138" s="206">
        <f>O138*H138</f>
        <v>0</v>
      </c>
      <c r="Q138" s="206">
        <v>0.00012</v>
      </c>
      <c r="R138" s="206">
        <f>Q138*H138</f>
        <v>0.01152</v>
      </c>
      <c r="S138" s="206">
        <v>0</v>
      </c>
      <c r="T138" s="20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08" t="s">
        <v>522</v>
      </c>
      <c r="AT138" s="208" t="s">
        <v>806</v>
      </c>
      <c r="AU138" s="208" t="s">
        <v>90</v>
      </c>
      <c r="AY138" s="19" t="s">
        <v>166</v>
      </c>
      <c r="BE138" s="209">
        <f>IF(N138="základní",J138,0)</f>
        <v>0</v>
      </c>
      <c r="BF138" s="209">
        <f>IF(N138="snížená",J138,0)</f>
        <v>0</v>
      </c>
      <c r="BG138" s="209">
        <f>IF(N138="zákl. přenesená",J138,0)</f>
        <v>0</v>
      </c>
      <c r="BH138" s="209">
        <f>IF(N138="sníž. přenesená",J138,0)</f>
        <v>0</v>
      </c>
      <c r="BI138" s="209">
        <f>IF(N138="nulová",J138,0)</f>
        <v>0</v>
      </c>
      <c r="BJ138" s="19" t="s">
        <v>88</v>
      </c>
      <c r="BK138" s="209">
        <f>ROUND(I138*H138,2)</f>
        <v>0</v>
      </c>
      <c r="BL138" s="19" t="s">
        <v>243</v>
      </c>
      <c r="BM138" s="208" t="s">
        <v>3931</v>
      </c>
    </row>
    <row r="139" spans="1:51" s="14" customFormat="1" ht="12">
      <c r="A139" s="14"/>
      <c r="B139" s="226"/>
      <c r="C139" s="14"/>
      <c r="D139" s="210" t="s">
        <v>283</v>
      </c>
      <c r="E139" s="227" t="s">
        <v>1</v>
      </c>
      <c r="F139" s="228" t="s">
        <v>3932</v>
      </c>
      <c r="G139" s="14"/>
      <c r="H139" s="229">
        <v>42</v>
      </c>
      <c r="I139" s="230"/>
      <c r="J139" s="14"/>
      <c r="K139" s="14"/>
      <c r="L139" s="226"/>
      <c r="M139" s="231"/>
      <c r="N139" s="232"/>
      <c r="O139" s="232"/>
      <c r="P139" s="232"/>
      <c r="Q139" s="232"/>
      <c r="R139" s="232"/>
      <c r="S139" s="232"/>
      <c r="T139" s="23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27" t="s">
        <v>283</v>
      </c>
      <c r="AU139" s="227" t="s">
        <v>90</v>
      </c>
      <c r="AV139" s="14" t="s">
        <v>90</v>
      </c>
      <c r="AW139" s="14" t="s">
        <v>36</v>
      </c>
      <c r="AX139" s="14" t="s">
        <v>81</v>
      </c>
      <c r="AY139" s="227" t="s">
        <v>166</v>
      </c>
    </row>
    <row r="140" spans="1:51" s="14" customFormat="1" ht="12">
      <c r="A140" s="14"/>
      <c r="B140" s="226"/>
      <c r="C140" s="14"/>
      <c r="D140" s="210" t="s">
        <v>283</v>
      </c>
      <c r="E140" s="227" t="s">
        <v>1</v>
      </c>
      <c r="F140" s="228" t="s">
        <v>3933</v>
      </c>
      <c r="G140" s="14"/>
      <c r="H140" s="229">
        <v>54</v>
      </c>
      <c r="I140" s="230"/>
      <c r="J140" s="14"/>
      <c r="K140" s="14"/>
      <c r="L140" s="226"/>
      <c r="M140" s="231"/>
      <c r="N140" s="232"/>
      <c r="O140" s="232"/>
      <c r="P140" s="232"/>
      <c r="Q140" s="232"/>
      <c r="R140" s="232"/>
      <c r="S140" s="232"/>
      <c r="T140" s="23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27" t="s">
        <v>283</v>
      </c>
      <c r="AU140" s="227" t="s">
        <v>90</v>
      </c>
      <c r="AV140" s="14" t="s">
        <v>90</v>
      </c>
      <c r="AW140" s="14" t="s">
        <v>36</v>
      </c>
      <c r="AX140" s="14" t="s">
        <v>81</v>
      </c>
      <c r="AY140" s="227" t="s">
        <v>166</v>
      </c>
    </row>
    <row r="141" spans="1:51" s="15" customFormat="1" ht="12">
      <c r="A141" s="15"/>
      <c r="B141" s="234"/>
      <c r="C141" s="15"/>
      <c r="D141" s="210" t="s">
        <v>283</v>
      </c>
      <c r="E141" s="235" t="s">
        <v>1</v>
      </c>
      <c r="F141" s="236" t="s">
        <v>286</v>
      </c>
      <c r="G141" s="15"/>
      <c r="H141" s="237">
        <v>96</v>
      </c>
      <c r="I141" s="238"/>
      <c r="J141" s="15"/>
      <c r="K141" s="15"/>
      <c r="L141" s="234"/>
      <c r="M141" s="239"/>
      <c r="N141" s="240"/>
      <c r="O141" s="240"/>
      <c r="P141" s="240"/>
      <c r="Q141" s="240"/>
      <c r="R141" s="240"/>
      <c r="S141" s="240"/>
      <c r="T141" s="241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35" t="s">
        <v>283</v>
      </c>
      <c r="AU141" s="235" t="s">
        <v>90</v>
      </c>
      <c r="AV141" s="15" t="s">
        <v>165</v>
      </c>
      <c r="AW141" s="15" t="s">
        <v>36</v>
      </c>
      <c r="AX141" s="15" t="s">
        <v>88</v>
      </c>
      <c r="AY141" s="235" t="s">
        <v>166</v>
      </c>
    </row>
    <row r="142" spans="1:65" s="2" customFormat="1" ht="21.75" customHeight="1">
      <c r="A142" s="38"/>
      <c r="B142" s="196"/>
      <c r="C142" s="197" t="s">
        <v>199</v>
      </c>
      <c r="D142" s="197" t="s">
        <v>169</v>
      </c>
      <c r="E142" s="198" t="s">
        <v>2921</v>
      </c>
      <c r="F142" s="199" t="s">
        <v>2922</v>
      </c>
      <c r="G142" s="200" t="s">
        <v>425</v>
      </c>
      <c r="H142" s="201">
        <v>36</v>
      </c>
      <c r="I142" s="202"/>
      <c r="J142" s="203">
        <f>ROUND(I142*H142,2)</f>
        <v>0</v>
      </c>
      <c r="K142" s="199" t="s">
        <v>280</v>
      </c>
      <c r="L142" s="39"/>
      <c r="M142" s="204" t="s">
        <v>1</v>
      </c>
      <c r="N142" s="205" t="s">
        <v>46</v>
      </c>
      <c r="O142" s="77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08" t="s">
        <v>243</v>
      </c>
      <c r="AT142" s="208" t="s">
        <v>169</v>
      </c>
      <c r="AU142" s="208" t="s">
        <v>90</v>
      </c>
      <c r="AY142" s="19" t="s">
        <v>166</v>
      </c>
      <c r="BE142" s="209">
        <f>IF(N142="základní",J142,0)</f>
        <v>0</v>
      </c>
      <c r="BF142" s="209">
        <f>IF(N142="snížená",J142,0)</f>
        <v>0</v>
      </c>
      <c r="BG142" s="209">
        <f>IF(N142="zákl. přenesená",J142,0)</f>
        <v>0</v>
      </c>
      <c r="BH142" s="209">
        <f>IF(N142="sníž. přenesená",J142,0)</f>
        <v>0</v>
      </c>
      <c r="BI142" s="209">
        <f>IF(N142="nulová",J142,0)</f>
        <v>0</v>
      </c>
      <c r="BJ142" s="19" t="s">
        <v>88</v>
      </c>
      <c r="BK142" s="209">
        <f>ROUND(I142*H142,2)</f>
        <v>0</v>
      </c>
      <c r="BL142" s="19" t="s">
        <v>243</v>
      </c>
      <c r="BM142" s="208" t="s">
        <v>3934</v>
      </c>
    </row>
    <row r="143" spans="1:65" s="2" customFormat="1" ht="16.5" customHeight="1">
      <c r="A143" s="38"/>
      <c r="B143" s="196"/>
      <c r="C143" s="242" t="s">
        <v>204</v>
      </c>
      <c r="D143" s="242" t="s">
        <v>806</v>
      </c>
      <c r="E143" s="243" t="s">
        <v>2925</v>
      </c>
      <c r="F143" s="244" t="s">
        <v>3935</v>
      </c>
      <c r="G143" s="245" t="s">
        <v>425</v>
      </c>
      <c r="H143" s="246">
        <v>36</v>
      </c>
      <c r="I143" s="247"/>
      <c r="J143" s="248">
        <f>ROUND(I143*H143,2)</f>
        <v>0</v>
      </c>
      <c r="K143" s="244" t="s">
        <v>280</v>
      </c>
      <c r="L143" s="249"/>
      <c r="M143" s="250" t="s">
        <v>1</v>
      </c>
      <c r="N143" s="251" t="s">
        <v>46</v>
      </c>
      <c r="O143" s="77"/>
      <c r="P143" s="206">
        <f>O143*H143</f>
        <v>0</v>
      </c>
      <c r="Q143" s="206">
        <v>0.00053</v>
      </c>
      <c r="R143" s="206">
        <f>Q143*H143</f>
        <v>0.01908</v>
      </c>
      <c r="S143" s="206">
        <v>0</v>
      </c>
      <c r="T143" s="20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08" t="s">
        <v>522</v>
      </c>
      <c r="AT143" s="208" t="s">
        <v>806</v>
      </c>
      <c r="AU143" s="208" t="s">
        <v>90</v>
      </c>
      <c r="AY143" s="19" t="s">
        <v>166</v>
      </c>
      <c r="BE143" s="209">
        <f>IF(N143="základní",J143,0)</f>
        <v>0</v>
      </c>
      <c r="BF143" s="209">
        <f>IF(N143="snížená",J143,0)</f>
        <v>0</v>
      </c>
      <c r="BG143" s="209">
        <f>IF(N143="zákl. přenesená",J143,0)</f>
        <v>0</v>
      </c>
      <c r="BH143" s="209">
        <f>IF(N143="sníž. přenesená",J143,0)</f>
        <v>0</v>
      </c>
      <c r="BI143" s="209">
        <f>IF(N143="nulová",J143,0)</f>
        <v>0</v>
      </c>
      <c r="BJ143" s="19" t="s">
        <v>88</v>
      </c>
      <c r="BK143" s="209">
        <f>ROUND(I143*H143,2)</f>
        <v>0</v>
      </c>
      <c r="BL143" s="19" t="s">
        <v>243</v>
      </c>
      <c r="BM143" s="208" t="s">
        <v>3936</v>
      </c>
    </row>
    <row r="144" spans="1:51" s="14" customFormat="1" ht="12">
      <c r="A144" s="14"/>
      <c r="B144" s="226"/>
      <c r="C144" s="14"/>
      <c r="D144" s="210" t="s">
        <v>283</v>
      </c>
      <c r="E144" s="227" t="s">
        <v>1</v>
      </c>
      <c r="F144" s="228" t="s">
        <v>3937</v>
      </c>
      <c r="G144" s="14"/>
      <c r="H144" s="229">
        <v>36</v>
      </c>
      <c r="I144" s="230"/>
      <c r="J144" s="14"/>
      <c r="K144" s="14"/>
      <c r="L144" s="226"/>
      <c r="M144" s="231"/>
      <c r="N144" s="232"/>
      <c r="O144" s="232"/>
      <c r="P144" s="232"/>
      <c r="Q144" s="232"/>
      <c r="R144" s="232"/>
      <c r="S144" s="232"/>
      <c r="T144" s="23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27" t="s">
        <v>283</v>
      </c>
      <c r="AU144" s="227" t="s">
        <v>90</v>
      </c>
      <c r="AV144" s="14" t="s">
        <v>90</v>
      </c>
      <c r="AW144" s="14" t="s">
        <v>36</v>
      </c>
      <c r="AX144" s="14" t="s">
        <v>88</v>
      </c>
      <c r="AY144" s="227" t="s">
        <v>166</v>
      </c>
    </row>
    <row r="145" spans="1:65" s="2" customFormat="1" ht="21.75" customHeight="1">
      <c r="A145" s="38"/>
      <c r="B145" s="196"/>
      <c r="C145" s="197" t="s">
        <v>209</v>
      </c>
      <c r="D145" s="197" t="s">
        <v>169</v>
      </c>
      <c r="E145" s="198" t="s">
        <v>2953</v>
      </c>
      <c r="F145" s="199" t="s">
        <v>2954</v>
      </c>
      <c r="G145" s="200" t="s">
        <v>346</v>
      </c>
      <c r="H145" s="201">
        <v>8</v>
      </c>
      <c r="I145" s="202"/>
      <c r="J145" s="203">
        <f>ROUND(I145*H145,2)</f>
        <v>0</v>
      </c>
      <c r="K145" s="199" t="s">
        <v>280</v>
      </c>
      <c r="L145" s="39"/>
      <c r="M145" s="204" t="s">
        <v>1</v>
      </c>
      <c r="N145" s="205" t="s">
        <v>46</v>
      </c>
      <c r="O145" s="77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08" t="s">
        <v>243</v>
      </c>
      <c r="AT145" s="208" t="s">
        <v>169</v>
      </c>
      <c r="AU145" s="208" t="s">
        <v>90</v>
      </c>
      <c r="AY145" s="19" t="s">
        <v>166</v>
      </c>
      <c r="BE145" s="209">
        <f>IF(N145="základní",J145,0)</f>
        <v>0</v>
      </c>
      <c r="BF145" s="209">
        <f>IF(N145="snížená",J145,0)</f>
        <v>0</v>
      </c>
      <c r="BG145" s="209">
        <f>IF(N145="zákl. přenesená",J145,0)</f>
        <v>0</v>
      </c>
      <c r="BH145" s="209">
        <f>IF(N145="sníž. přenesená",J145,0)</f>
        <v>0</v>
      </c>
      <c r="BI145" s="209">
        <f>IF(N145="nulová",J145,0)</f>
        <v>0</v>
      </c>
      <c r="BJ145" s="19" t="s">
        <v>88</v>
      </c>
      <c r="BK145" s="209">
        <f>ROUND(I145*H145,2)</f>
        <v>0</v>
      </c>
      <c r="BL145" s="19" t="s">
        <v>243</v>
      </c>
      <c r="BM145" s="208" t="s">
        <v>3938</v>
      </c>
    </row>
    <row r="146" spans="1:51" s="14" customFormat="1" ht="12">
      <c r="A146" s="14"/>
      <c r="B146" s="226"/>
      <c r="C146" s="14"/>
      <c r="D146" s="210" t="s">
        <v>283</v>
      </c>
      <c r="E146" s="227" t="s">
        <v>1</v>
      </c>
      <c r="F146" s="228" t="s">
        <v>204</v>
      </c>
      <c r="G146" s="14"/>
      <c r="H146" s="229">
        <v>8</v>
      </c>
      <c r="I146" s="230"/>
      <c r="J146" s="14"/>
      <c r="K146" s="14"/>
      <c r="L146" s="226"/>
      <c r="M146" s="231"/>
      <c r="N146" s="232"/>
      <c r="O146" s="232"/>
      <c r="P146" s="232"/>
      <c r="Q146" s="232"/>
      <c r="R146" s="232"/>
      <c r="S146" s="232"/>
      <c r="T146" s="23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27" t="s">
        <v>283</v>
      </c>
      <c r="AU146" s="227" t="s">
        <v>90</v>
      </c>
      <c r="AV146" s="14" t="s">
        <v>90</v>
      </c>
      <c r="AW146" s="14" t="s">
        <v>36</v>
      </c>
      <c r="AX146" s="14" t="s">
        <v>88</v>
      </c>
      <c r="AY146" s="227" t="s">
        <v>166</v>
      </c>
    </row>
    <row r="147" spans="1:65" s="2" customFormat="1" ht="21.75" customHeight="1">
      <c r="A147" s="38"/>
      <c r="B147" s="196"/>
      <c r="C147" s="197" t="s">
        <v>214</v>
      </c>
      <c r="D147" s="197" t="s">
        <v>169</v>
      </c>
      <c r="E147" s="198" t="s">
        <v>2957</v>
      </c>
      <c r="F147" s="199" t="s">
        <v>2958</v>
      </c>
      <c r="G147" s="200" t="s">
        <v>346</v>
      </c>
      <c r="H147" s="201">
        <v>2</v>
      </c>
      <c r="I147" s="202"/>
      <c r="J147" s="203">
        <f>ROUND(I147*H147,2)</f>
        <v>0</v>
      </c>
      <c r="K147" s="199" t="s">
        <v>280</v>
      </c>
      <c r="L147" s="39"/>
      <c r="M147" s="204" t="s">
        <v>1</v>
      </c>
      <c r="N147" s="205" t="s">
        <v>46</v>
      </c>
      <c r="O147" s="77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08" t="s">
        <v>243</v>
      </c>
      <c r="AT147" s="208" t="s">
        <v>169</v>
      </c>
      <c r="AU147" s="208" t="s">
        <v>90</v>
      </c>
      <c r="AY147" s="19" t="s">
        <v>166</v>
      </c>
      <c r="BE147" s="209">
        <f>IF(N147="základní",J147,0)</f>
        <v>0</v>
      </c>
      <c r="BF147" s="209">
        <f>IF(N147="snížená",J147,0)</f>
        <v>0</v>
      </c>
      <c r="BG147" s="209">
        <f>IF(N147="zákl. přenesená",J147,0)</f>
        <v>0</v>
      </c>
      <c r="BH147" s="209">
        <f>IF(N147="sníž. přenesená",J147,0)</f>
        <v>0</v>
      </c>
      <c r="BI147" s="209">
        <f>IF(N147="nulová",J147,0)</f>
        <v>0</v>
      </c>
      <c r="BJ147" s="19" t="s">
        <v>88</v>
      </c>
      <c r="BK147" s="209">
        <f>ROUND(I147*H147,2)</f>
        <v>0</v>
      </c>
      <c r="BL147" s="19" t="s">
        <v>243</v>
      </c>
      <c r="BM147" s="208" t="s">
        <v>3939</v>
      </c>
    </row>
    <row r="148" spans="1:65" s="2" customFormat="1" ht="16.5" customHeight="1">
      <c r="A148" s="38"/>
      <c r="B148" s="196"/>
      <c r="C148" s="197" t="s">
        <v>219</v>
      </c>
      <c r="D148" s="197" t="s">
        <v>169</v>
      </c>
      <c r="E148" s="198" t="s">
        <v>2970</v>
      </c>
      <c r="F148" s="199" t="s">
        <v>2971</v>
      </c>
      <c r="G148" s="200" t="s">
        <v>346</v>
      </c>
      <c r="H148" s="201">
        <v>3</v>
      </c>
      <c r="I148" s="202"/>
      <c r="J148" s="203">
        <f>ROUND(I148*H148,2)</f>
        <v>0</v>
      </c>
      <c r="K148" s="199" t="s">
        <v>280</v>
      </c>
      <c r="L148" s="39"/>
      <c r="M148" s="204" t="s">
        <v>1</v>
      </c>
      <c r="N148" s="205" t="s">
        <v>46</v>
      </c>
      <c r="O148" s="77"/>
      <c r="P148" s="206">
        <f>O148*H148</f>
        <v>0</v>
      </c>
      <c r="Q148" s="206">
        <v>0</v>
      </c>
      <c r="R148" s="206">
        <f>Q148*H148</f>
        <v>0</v>
      </c>
      <c r="S148" s="206">
        <v>0</v>
      </c>
      <c r="T148" s="20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08" t="s">
        <v>243</v>
      </c>
      <c r="AT148" s="208" t="s">
        <v>169</v>
      </c>
      <c r="AU148" s="208" t="s">
        <v>90</v>
      </c>
      <c r="AY148" s="19" t="s">
        <v>166</v>
      </c>
      <c r="BE148" s="209">
        <f>IF(N148="základní",J148,0)</f>
        <v>0</v>
      </c>
      <c r="BF148" s="209">
        <f>IF(N148="snížená",J148,0)</f>
        <v>0</v>
      </c>
      <c r="BG148" s="209">
        <f>IF(N148="zákl. přenesená",J148,0)</f>
        <v>0</v>
      </c>
      <c r="BH148" s="209">
        <f>IF(N148="sníž. přenesená",J148,0)</f>
        <v>0</v>
      </c>
      <c r="BI148" s="209">
        <f>IF(N148="nulová",J148,0)</f>
        <v>0</v>
      </c>
      <c r="BJ148" s="19" t="s">
        <v>88</v>
      </c>
      <c r="BK148" s="209">
        <f>ROUND(I148*H148,2)</f>
        <v>0</v>
      </c>
      <c r="BL148" s="19" t="s">
        <v>243</v>
      </c>
      <c r="BM148" s="208" t="s">
        <v>3940</v>
      </c>
    </row>
    <row r="149" spans="1:47" s="2" customFormat="1" ht="12">
      <c r="A149" s="38"/>
      <c r="B149" s="39"/>
      <c r="C149" s="38"/>
      <c r="D149" s="210" t="s">
        <v>174</v>
      </c>
      <c r="E149" s="38"/>
      <c r="F149" s="211" t="s">
        <v>2973</v>
      </c>
      <c r="G149" s="38"/>
      <c r="H149" s="38"/>
      <c r="I149" s="132"/>
      <c r="J149" s="38"/>
      <c r="K149" s="38"/>
      <c r="L149" s="39"/>
      <c r="M149" s="212"/>
      <c r="N149" s="213"/>
      <c r="O149" s="77"/>
      <c r="P149" s="77"/>
      <c r="Q149" s="77"/>
      <c r="R149" s="77"/>
      <c r="S149" s="77"/>
      <c r="T149" s="7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9" t="s">
        <v>174</v>
      </c>
      <c r="AU149" s="19" t="s">
        <v>90</v>
      </c>
    </row>
    <row r="150" spans="1:65" s="2" customFormat="1" ht="16.5" customHeight="1">
      <c r="A150" s="38"/>
      <c r="B150" s="196"/>
      <c r="C150" s="242" t="s">
        <v>224</v>
      </c>
      <c r="D150" s="242" t="s">
        <v>806</v>
      </c>
      <c r="E150" s="243" t="s">
        <v>2975</v>
      </c>
      <c r="F150" s="244" t="s">
        <v>2976</v>
      </c>
      <c r="G150" s="245" t="s">
        <v>346</v>
      </c>
      <c r="H150" s="246">
        <v>3</v>
      </c>
      <c r="I150" s="247"/>
      <c r="J150" s="248">
        <f>ROUND(I150*H150,2)</f>
        <v>0</v>
      </c>
      <c r="K150" s="244" t="s">
        <v>1</v>
      </c>
      <c r="L150" s="249"/>
      <c r="M150" s="250" t="s">
        <v>1</v>
      </c>
      <c r="N150" s="251" t="s">
        <v>46</v>
      </c>
      <c r="O150" s="77"/>
      <c r="P150" s="206">
        <f>O150*H150</f>
        <v>0</v>
      </c>
      <c r="Q150" s="206">
        <v>0.0005</v>
      </c>
      <c r="R150" s="206">
        <f>Q150*H150</f>
        <v>0.0015</v>
      </c>
      <c r="S150" s="206">
        <v>0</v>
      </c>
      <c r="T150" s="20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08" t="s">
        <v>522</v>
      </c>
      <c r="AT150" s="208" t="s">
        <v>806</v>
      </c>
      <c r="AU150" s="208" t="s">
        <v>90</v>
      </c>
      <c r="AY150" s="19" t="s">
        <v>166</v>
      </c>
      <c r="BE150" s="209">
        <f>IF(N150="základní",J150,0)</f>
        <v>0</v>
      </c>
      <c r="BF150" s="209">
        <f>IF(N150="snížená",J150,0)</f>
        <v>0</v>
      </c>
      <c r="BG150" s="209">
        <f>IF(N150="zákl. přenesená",J150,0)</f>
        <v>0</v>
      </c>
      <c r="BH150" s="209">
        <f>IF(N150="sníž. přenesená",J150,0)</f>
        <v>0</v>
      </c>
      <c r="BI150" s="209">
        <f>IF(N150="nulová",J150,0)</f>
        <v>0</v>
      </c>
      <c r="BJ150" s="19" t="s">
        <v>88</v>
      </c>
      <c r="BK150" s="209">
        <f>ROUND(I150*H150,2)</f>
        <v>0</v>
      </c>
      <c r="BL150" s="19" t="s">
        <v>243</v>
      </c>
      <c r="BM150" s="208" t="s">
        <v>3941</v>
      </c>
    </row>
    <row r="151" spans="1:47" s="2" customFormat="1" ht="12">
      <c r="A151" s="38"/>
      <c r="B151" s="39"/>
      <c r="C151" s="38"/>
      <c r="D151" s="210" t="s">
        <v>174</v>
      </c>
      <c r="E151" s="38"/>
      <c r="F151" s="211" t="s">
        <v>2978</v>
      </c>
      <c r="G151" s="38"/>
      <c r="H151" s="38"/>
      <c r="I151" s="132"/>
      <c r="J151" s="38"/>
      <c r="K151" s="38"/>
      <c r="L151" s="39"/>
      <c r="M151" s="212"/>
      <c r="N151" s="213"/>
      <c r="O151" s="77"/>
      <c r="P151" s="77"/>
      <c r="Q151" s="77"/>
      <c r="R151" s="77"/>
      <c r="S151" s="77"/>
      <c r="T151" s="7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9" t="s">
        <v>174</v>
      </c>
      <c r="AU151" s="19" t="s">
        <v>90</v>
      </c>
    </row>
    <row r="152" spans="1:65" s="2" customFormat="1" ht="21.75" customHeight="1">
      <c r="A152" s="38"/>
      <c r="B152" s="196"/>
      <c r="C152" s="197" t="s">
        <v>229</v>
      </c>
      <c r="D152" s="197" t="s">
        <v>169</v>
      </c>
      <c r="E152" s="198" t="s">
        <v>2988</v>
      </c>
      <c r="F152" s="199" t="s">
        <v>2989</v>
      </c>
      <c r="G152" s="200" t="s">
        <v>346</v>
      </c>
      <c r="H152" s="201">
        <v>3</v>
      </c>
      <c r="I152" s="202"/>
      <c r="J152" s="203">
        <f>ROUND(I152*H152,2)</f>
        <v>0</v>
      </c>
      <c r="K152" s="199" t="s">
        <v>280</v>
      </c>
      <c r="L152" s="39"/>
      <c r="M152" s="204" t="s">
        <v>1</v>
      </c>
      <c r="N152" s="205" t="s">
        <v>46</v>
      </c>
      <c r="O152" s="77"/>
      <c r="P152" s="206">
        <f>O152*H152</f>
        <v>0</v>
      </c>
      <c r="Q152" s="206">
        <v>0</v>
      </c>
      <c r="R152" s="206">
        <f>Q152*H152</f>
        <v>0</v>
      </c>
      <c r="S152" s="206">
        <v>0</v>
      </c>
      <c r="T152" s="20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08" t="s">
        <v>243</v>
      </c>
      <c r="AT152" s="208" t="s">
        <v>169</v>
      </c>
      <c r="AU152" s="208" t="s">
        <v>90</v>
      </c>
      <c r="AY152" s="19" t="s">
        <v>166</v>
      </c>
      <c r="BE152" s="209">
        <f>IF(N152="základní",J152,0)</f>
        <v>0</v>
      </c>
      <c r="BF152" s="209">
        <f>IF(N152="snížená",J152,0)</f>
        <v>0</v>
      </c>
      <c r="BG152" s="209">
        <f>IF(N152="zákl. přenesená",J152,0)</f>
        <v>0</v>
      </c>
      <c r="BH152" s="209">
        <f>IF(N152="sníž. přenesená",J152,0)</f>
        <v>0</v>
      </c>
      <c r="BI152" s="209">
        <f>IF(N152="nulová",J152,0)</f>
        <v>0</v>
      </c>
      <c r="BJ152" s="19" t="s">
        <v>88</v>
      </c>
      <c r="BK152" s="209">
        <f>ROUND(I152*H152,2)</f>
        <v>0</v>
      </c>
      <c r="BL152" s="19" t="s">
        <v>243</v>
      </c>
      <c r="BM152" s="208" t="s">
        <v>3942</v>
      </c>
    </row>
    <row r="153" spans="1:47" s="2" customFormat="1" ht="12">
      <c r="A153" s="38"/>
      <c r="B153" s="39"/>
      <c r="C153" s="38"/>
      <c r="D153" s="210" t="s">
        <v>174</v>
      </c>
      <c r="E153" s="38"/>
      <c r="F153" s="211" t="s">
        <v>2991</v>
      </c>
      <c r="G153" s="38"/>
      <c r="H153" s="38"/>
      <c r="I153" s="132"/>
      <c r="J153" s="38"/>
      <c r="K153" s="38"/>
      <c r="L153" s="39"/>
      <c r="M153" s="212"/>
      <c r="N153" s="213"/>
      <c r="O153" s="77"/>
      <c r="P153" s="77"/>
      <c r="Q153" s="77"/>
      <c r="R153" s="77"/>
      <c r="S153" s="77"/>
      <c r="T153" s="7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9" t="s">
        <v>174</v>
      </c>
      <c r="AU153" s="19" t="s">
        <v>90</v>
      </c>
    </row>
    <row r="154" spans="1:51" s="14" customFormat="1" ht="12">
      <c r="A154" s="14"/>
      <c r="B154" s="226"/>
      <c r="C154" s="14"/>
      <c r="D154" s="210" t="s">
        <v>283</v>
      </c>
      <c r="E154" s="227" t="s">
        <v>1</v>
      </c>
      <c r="F154" s="228" t="s">
        <v>180</v>
      </c>
      <c r="G154" s="14"/>
      <c r="H154" s="229">
        <v>3</v>
      </c>
      <c r="I154" s="230"/>
      <c r="J154" s="14"/>
      <c r="K154" s="14"/>
      <c r="L154" s="226"/>
      <c r="M154" s="231"/>
      <c r="N154" s="232"/>
      <c r="O154" s="232"/>
      <c r="P154" s="232"/>
      <c r="Q154" s="232"/>
      <c r="R154" s="232"/>
      <c r="S154" s="232"/>
      <c r="T154" s="23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27" t="s">
        <v>283</v>
      </c>
      <c r="AU154" s="227" t="s">
        <v>90</v>
      </c>
      <c r="AV154" s="14" t="s">
        <v>90</v>
      </c>
      <c r="AW154" s="14" t="s">
        <v>36</v>
      </c>
      <c r="AX154" s="14" t="s">
        <v>88</v>
      </c>
      <c r="AY154" s="227" t="s">
        <v>166</v>
      </c>
    </row>
    <row r="155" spans="1:65" s="2" customFormat="1" ht="21.75" customHeight="1">
      <c r="A155" s="38"/>
      <c r="B155" s="196"/>
      <c r="C155" s="242" t="s">
        <v>234</v>
      </c>
      <c r="D155" s="242" t="s">
        <v>806</v>
      </c>
      <c r="E155" s="243" t="s">
        <v>2997</v>
      </c>
      <c r="F155" s="244" t="s">
        <v>3943</v>
      </c>
      <c r="G155" s="245" t="s">
        <v>346</v>
      </c>
      <c r="H155" s="246">
        <v>3</v>
      </c>
      <c r="I155" s="247"/>
      <c r="J155" s="248">
        <f>ROUND(I155*H155,2)</f>
        <v>0</v>
      </c>
      <c r="K155" s="244" t="s">
        <v>280</v>
      </c>
      <c r="L155" s="249"/>
      <c r="M155" s="250" t="s">
        <v>1</v>
      </c>
      <c r="N155" s="251" t="s">
        <v>46</v>
      </c>
      <c r="O155" s="77"/>
      <c r="P155" s="206">
        <f>O155*H155</f>
        <v>0</v>
      </c>
      <c r="Q155" s="206">
        <v>0.0081</v>
      </c>
      <c r="R155" s="206">
        <f>Q155*H155</f>
        <v>0.0243</v>
      </c>
      <c r="S155" s="206">
        <v>0</v>
      </c>
      <c r="T155" s="20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08" t="s">
        <v>522</v>
      </c>
      <c r="AT155" s="208" t="s">
        <v>806</v>
      </c>
      <c r="AU155" s="208" t="s">
        <v>90</v>
      </c>
      <c r="AY155" s="19" t="s">
        <v>166</v>
      </c>
      <c r="BE155" s="209">
        <f>IF(N155="základní",J155,0)</f>
        <v>0</v>
      </c>
      <c r="BF155" s="209">
        <f>IF(N155="snížená",J155,0)</f>
        <v>0</v>
      </c>
      <c r="BG155" s="209">
        <f>IF(N155="zákl. přenesená",J155,0)</f>
        <v>0</v>
      </c>
      <c r="BH155" s="209">
        <f>IF(N155="sníž. přenesená",J155,0)</f>
        <v>0</v>
      </c>
      <c r="BI155" s="209">
        <f>IF(N155="nulová",J155,0)</f>
        <v>0</v>
      </c>
      <c r="BJ155" s="19" t="s">
        <v>88</v>
      </c>
      <c r="BK155" s="209">
        <f>ROUND(I155*H155,2)</f>
        <v>0</v>
      </c>
      <c r="BL155" s="19" t="s">
        <v>243</v>
      </c>
      <c r="BM155" s="208" t="s">
        <v>3944</v>
      </c>
    </row>
    <row r="156" spans="1:47" s="2" customFormat="1" ht="12">
      <c r="A156" s="38"/>
      <c r="B156" s="39"/>
      <c r="C156" s="38"/>
      <c r="D156" s="210" t="s">
        <v>174</v>
      </c>
      <c r="E156" s="38"/>
      <c r="F156" s="211" t="s">
        <v>3000</v>
      </c>
      <c r="G156" s="38"/>
      <c r="H156" s="38"/>
      <c r="I156" s="132"/>
      <c r="J156" s="38"/>
      <c r="K156" s="38"/>
      <c r="L156" s="39"/>
      <c r="M156" s="212"/>
      <c r="N156" s="213"/>
      <c r="O156" s="77"/>
      <c r="P156" s="77"/>
      <c r="Q156" s="77"/>
      <c r="R156" s="77"/>
      <c r="S156" s="77"/>
      <c r="T156" s="7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9" t="s">
        <v>174</v>
      </c>
      <c r="AU156" s="19" t="s">
        <v>90</v>
      </c>
    </row>
    <row r="157" spans="1:65" s="2" customFormat="1" ht="16.5" customHeight="1">
      <c r="A157" s="38"/>
      <c r="B157" s="196"/>
      <c r="C157" s="197" t="s">
        <v>8</v>
      </c>
      <c r="D157" s="197" t="s">
        <v>169</v>
      </c>
      <c r="E157" s="198" t="s">
        <v>3055</v>
      </c>
      <c r="F157" s="199" t="s">
        <v>3056</v>
      </c>
      <c r="G157" s="200" t="s">
        <v>346</v>
      </c>
      <c r="H157" s="201">
        <v>1</v>
      </c>
      <c r="I157" s="202"/>
      <c r="J157" s="203">
        <f>ROUND(I157*H157,2)</f>
        <v>0</v>
      </c>
      <c r="K157" s="199" t="s">
        <v>1</v>
      </c>
      <c r="L157" s="39"/>
      <c r="M157" s="204" t="s">
        <v>1</v>
      </c>
      <c r="N157" s="205" t="s">
        <v>46</v>
      </c>
      <c r="O157" s="77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08" t="s">
        <v>243</v>
      </c>
      <c r="AT157" s="208" t="s">
        <v>169</v>
      </c>
      <c r="AU157" s="208" t="s">
        <v>90</v>
      </c>
      <c r="AY157" s="19" t="s">
        <v>166</v>
      </c>
      <c r="BE157" s="209">
        <f>IF(N157="základní",J157,0)</f>
        <v>0</v>
      </c>
      <c r="BF157" s="209">
        <f>IF(N157="snížená",J157,0)</f>
        <v>0</v>
      </c>
      <c r="BG157" s="209">
        <f>IF(N157="zákl. přenesená",J157,0)</f>
        <v>0</v>
      </c>
      <c r="BH157" s="209">
        <f>IF(N157="sníž. přenesená",J157,0)</f>
        <v>0</v>
      </c>
      <c r="BI157" s="209">
        <f>IF(N157="nulová",J157,0)</f>
        <v>0</v>
      </c>
      <c r="BJ157" s="19" t="s">
        <v>88</v>
      </c>
      <c r="BK157" s="209">
        <f>ROUND(I157*H157,2)</f>
        <v>0</v>
      </c>
      <c r="BL157" s="19" t="s">
        <v>243</v>
      </c>
      <c r="BM157" s="208" t="s">
        <v>3945</v>
      </c>
    </row>
    <row r="158" spans="1:65" s="2" customFormat="1" ht="16.5" customHeight="1">
      <c r="A158" s="38"/>
      <c r="B158" s="196"/>
      <c r="C158" s="242" t="s">
        <v>243</v>
      </c>
      <c r="D158" s="242" t="s">
        <v>806</v>
      </c>
      <c r="E158" s="243" t="s">
        <v>3058</v>
      </c>
      <c r="F158" s="244" t="s">
        <v>3059</v>
      </c>
      <c r="G158" s="245" t="s">
        <v>346</v>
      </c>
      <c r="H158" s="246">
        <v>1</v>
      </c>
      <c r="I158" s="247"/>
      <c r="J158" s="248">
        <f>ROUND(I158*H158,2)</f>
        <v>0</v>
      </c>
      <c r="K158" s="244" t="s">
        <v>1</v>
      </c>
      <c r="L158" s="249"/>
      <c r="M158" s="250" t="s">
        <v>1</v>
      </c>
      <c r="N158" s="251" t="s">
        <v>46</v>
      </c>
      <c r="O158" s="77"/>
      <c r="P158" s="206">
        <f>O158*H158</f>
        <v>0</v>
      </c>
      <c r="Q158" s="206">
        <v>0</v>
      </c>
      <c r="R158" s="206">
        <f>Q158*H158</f>
        <v>0</v>
      </c>
      <c r="S158" s="206">
        <v>0</v>
      </c>
      <c r="T158" s="20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08" t="s">
        <v>522</v>
      </c>
      <c r="AT158" s="208" t="s">
        <v>806</v>
      </c>
      <c r="AU158" s="208" t="s">
        <v>90</v>
      </c>
      <c r="AY158" s="19" t="s">
        <v>166</v>
      </c>
      <c r="BE158" s="209">
        <f>IF(N158="základní",J158,0)</f>
        <v>0</v>
      </c>
      <c r="BF158" s="209">
        <f>IF(N158="snížená",J158,0)</f>
        <v>0</v>
      </c>
      <c r="BG158" s="209">
        <f>IF(N158="zákl. přenesená",J158,0)</f>
        <v>0</v>
      </c>
      <c r="BH158" s="209">
        <f>IF(N158="sníž. přenesená",J158,0)</f>
        <v>0</v>
      </c>
      <c r="BI158" s="209">
        <f>IF(N158="nulová",J158,0)</f>
        <v>0</v>
      </c>
      <c r="BJ158" s="19" t="s">
        <v>88</v>
      </c>
      <c r="BK158" s="209">
        <f>ROUND(I158*H158,2)</f>
        <v>0</v>
      </c>
      <c r="BL158" s="19" t="s">
        <v>243</v>
      </c>
      <c r="BM158" s="208" t="s">
        <v>3946</v>
      </c>
    </row>
    <row r="159" spans="1:65" s="2" customFormat="1" ht="21.75" customHeight="1">
      <c r="A159" s="38"/>
      <c r="B159" s="196"/>
      <c r="C159" s="197" t="s">
        <v>249</v>
      </c>
      <c r="D159" s="197" t="s">
        <v>169</v>
      </c>
      <c r="E159" s="198" t="s">
        <v>3061</v>
      </c>
      <c r="F159" s="199" t="s">
        <v>3062</v>
      </c>
      <c r="G159" s="200" t="s">
        <v>346</v>
      </c>
      <c r="H159" s="201">
        <v>1</v>
      </c>
      <c r="I159" s="202"/>
      <c r="J159" s="203">
        <f>ROUND(I159*H159,2)</f>
        <v>0</v>
      </c>
      <c r="K159" s="199" t="s">
        <v>1</v>
      </c>
      <c r="L159" s="39"/>
      <c r="M159" s="204" t="s">
        <v>1</v>
      </c>
      <c r="N159" s="205" t="s">
        <v>46</v>
      </c>
      <c r="O159" s="77"/>
      <c r="P159" s="206">
        <f>O159*H159</f>
        <v>0</v>
      </c>
      <c r="Q159" s="206">
        <v>0</v>
      </c>
      <c r="R159" s="206">
        <f>Q159*H159</f>
        <v>0</v>
      </c>
      <c r="S159" s="206">
        <v>0</v>
      </c>
      <c r="T159" s="20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08" t="s">
        <v>243</v>
      </c>
      <c r="AT159" s="208" t="s">
        <v>169</v>
      </c>
      <c r="AU159" s="208" t="s">
        <v>90</v>
      </c>
      <c r="AY159" s="19" t="s">
        <v>166</v>
      </c>
      <c r="BE159" s="209">
        <f>IF(N159="základní",J159,0)</f>
        <v>0</v>
      </c>
      <c r="BF159" s="209">
        <f>IF(N159="snížená",J159,0)</f>
        <v>0</v>
      </c>
      <c r="BG159" s="209">
        <f>IF(N159="zákl. přenesená",J159,0)</f>
        <v>0</v>
      </c>
      <c r="BH159" s="209">
        <f>IF(N159="sníž. přenesená",J159,0)</f>
        <v>0</v>
      </c>
      <c r="BI159" s="209">
        <f>IF(N159="nulová",J159,0)</f>
        <v>0</v>
      </c>
      <c r="BJ159" s="19" t="s">
        <v>88</v>
      </c>
      <c r="BK159" s="209">
        <f>ROUND(I159*H159,2)</f>
        <v>0</v>
      </c>
      <c r="BL159" s="19" t="s">
        <v>243</v>
      </c>
      <c r="BM159" s="208" t="s">
        <v>3947</v>
      </c>
    </row>
    <row r="160" spans="1:65" s="2" customFormat="1" ht="16.5" customHeight="1">
      <c r="A160" s="38"/>
      <c r="B160" s="196"/>
      <c r="C160" s="242" t="s">
        <v>254</v>
      </c>
      <c r="D160" s="242" t="s">
        <v>806</v>
      </c>
      <c r="E160" s="243" t="s">
        <v>3064</v>
      </c>
      <c r="F160" s="244" t="s">
        <v>3065</v>
      </c>
      <c r="G160" s="245" t="s">
        <v>172</v>
      </c>
      <c r="H160" s="246">
        <v>1</v>
      </c>
      <c r="I160" s="247"/>
      <c r="J160" s="248">
        <f>ROUND(I160*H160,2)</f>
        <v>0</v>
      </c>
      <c r="K160" s="244" t="s">
        <v>1</v>
      </c>
      <c r="L160" s="249"/>
      <c r="M160" s="250" t="s">
        <v>1</v>
      </c>
      <c r="N160" s="251" t="s">
        <v>46</v>
      </c>
      <c r="O160" s="77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08" t="s">
        <v>522</v>
      </c>
      <c r="AT160" s="208" t="s">
        <v>806</v>
      </c>
      <c r="AU160" s="208" t="s">
        <v>90</v>
      </c>
      <c r="AY160" s="19" t="s">
        <v>166</v>
      </c>
      <c r="BE160" s="209">
        <f>IF(N160="základní",J160,0)</f>
        <v>0</v>
      </c>
      <c r="BF160" s="209">
        <f>IF(N160="snížená",J160,0)</f>
        <v>0</v>
      </c>
      <c r="BG160" s="209">
        <f>IF(N160="zákl. přenesená",J160,0)</f>
        <v>0</v>
      </c>
      <c r="BH160" s="209">
        <f>IF(N160="sníž. přenesená",J160,0)</f>
        <v>0</v>
      </c>
      <c r="BI160" s="209">
        <f>IF(N160="nulová",J160,0)</f>
        <v>0</v>
      </c>
      <c r="BJ160" s="19" t="s">
        <v>88</v>
      </c>
      <c r="BK160" s="209">
        <f>ROUND(I160*H160,2)</f>
        <v>0</v>
      </c>
      <c r="BL160" s="19" t="s">
        <v>243</v>
      </c>
      <c r="BM160" s="208" t="s">
        <v>3948</v>
      </c>
    </row>
    <row r="161" spans="1:63" s="12" customFormat="1" ht="22.8" customHeight="1">
      <c r="A161" s="12"/>
      <c r="B161" s="183"/>
      <c r="C161" s="12"/>
      <c r="D161" s="184" t="s">
        <v>80</v>
      </c>
      <c r="E161" s="194" t="s">
        <v>3067</v>
      </c>
      <c r="F161" s="194" t="s">
        <v>3068</v>
      </c>
      <c r="G161" s="12"/>
      <c r="H161" s="12"/>
      <c r="I161" s="186"/>
      <c r="J161" s="195">
        <f>BK161</f>
        <v>0</v>
      </c>
      <c r="K161" s="12"/>
      <c r="L161" s="183"/>
      <c r="M161" s="188"/>
      <c r="N161" s="189"/>
      <c r="O161" s="189"/>
      <c r="P161" s="190">
        <f>SUM(P162:P169)</f>
        <v>0</v>
      </c>
      <c r="Q161" s="189"/>
      <c r="R161" s="190">
        <f>SUM(R162:R169)</f>
        <v>0.0012000000000000001</v>
      </c>
      <c r="S161" s="189"/>
      <c r="T161" s="191">
        <f>SUM(T162:T169)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84" t="s">
        <v>90</v>
      </c>
      <c r="AT161" s="192" t="s">
        <v>80</v>
      </c>
      <c r="AU161" s="192" t="s">
        <v>88</v>
      </c>
      <c r="AY161" s="184" t="s">
        <v>166</v>
      </c>
      <c r="BK161" s="193">
        <f>SUM(BK162:BK169)</f>
        <v>0</v>
      </c>
    </row>
    <row r="162" spans="1:65" s="2" customFormat="1" ht="16.5" customHeight="1">
      <c r="A162" s="38"/>
      <c r="B162" s="196"/>
      <c r="C162" s="197" t="s">
        <v>433</v>
      </c>
      <c r="D162" s="197" t="s">
        <v>169</v>
      </c>
      <c r="E162" s="198" t="s">
        <v>3140</v>
      </c>
      <c r="F162" s="199" t="s">
        <v>3141</v>
      </c>
      <c r="G162" s="200" t="s">
        <v>346</v>
      </c>
      <c r="H162" s="201">
        <v>2</v>
      </c>
      <c r="I162" s="202"/>
      <c r="J162" s="203">
        <f>ROUND(I162*H162,2)</f>
        <v>0</v>
      </c>
      <c r="K162" s="199" t="s">
        <v>280</v>
      </c>
      <c r="L162" s="39"/>
      <c r="M162" s="204" t="s">
        <v>1</v>
      </c>
      <c r="N162" s="205" t="s">
        <v>46</v>
      </c>
      <c r="O162" s="77"/>
      <c r="P162" s="206">
        <f>O162*H162</f>
        <v>0</v>
      </c>
      <c r="Q162" s="206">
        <v>0</v>
      </c>
      <c r="R162" s="206">
        <f>Q162*H162</f>
        <v>0</v>
      </c>
      <c r="S162" s="206">
        <v>0</v>
      </c>
      <c r="T162" s="20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08" t="s">
        <v>243</v>
      </c>
      <c r="AT162" s="208" t="s">
        <v>169</v>
      </c>
      <c r="AU162" s="208" t="s">
        <v>90</v>
      </c>
      <c r="AY162" s="19" t="s">
        <v>166</v>
      </c>
      <c r="BE162" s="209">
        <f>IF(N162="základní",J162,0)</f>
        <v>0</v>
      </c>
      <c r="BF162" s="209">
        <f>IF(N162="snížená",J162,0)</f>
        <v>0</v>
      </c>
      <c r="BG162" s="209">
        <f>IF(N162="zákl. přenesená",J162,0)</f>
        <v>0</v>
      </c>
      <c r="BH162" s="209">
        <f>IF(N162="sníž. přenesená",J162,0)</f>
        <v>0</v>
      </c>
      <c r="BI162" s="209">
        <f>IF(N162="nulová",J162,0)</f>
        <v>0</v>
      </c>
      <c r="BJ162" s="19" t="s">
        <v>88</v>
      </c>
      <c r="BK162" s="209">
        <f>ROUND(I162*H162,2)</f>
        <v>0</v>
      </c>
      <c r="BL162" s="19" t="s">
        <v>243</v>
      </c>
      <c r="BM162" s="208" t="s">
        <v>3949</v>
      </c>
    </row>
    <row r="163" spans="1:65" s="2" customFormat="1" ht="16.5" customHeight="1">
      <c r="A163" s="38"/>
      <c r="B163" s="196"/>
      <c r="C163" s="242" t="s">
        <v>438</v>
      </c>
      <c r="D163" s="242" t="s">
        <v>806</v>
      </c>
      <c r="E163" s="243" t="s">
        <v>3147</v>
      </c>
      <c r="F163" s="244" t="s">
        <v>3148</v>
      </c>
      <c r="G163" s="245" t="s">
        <v>346</v>
      </c>
      <c r="H163" s="246">
        <v>1</v>
      </c>
      <c r="I163" s="247"/>
      <c r="J163" s="248">
        <f>ROUND(I163*H163,2)</f>
        <v>0</v>
      </c>
      <c r="K163" s="244" t="s">
        <v>280</v>
      </c>
      <c r="L163" s="249"/>
      <c r="M163" s="250" t="s">
        <v>1</v>
      </c>
      <c r="N163" s="251" t="s">
        <v>46</v>
      </c>
      <c r="O163" s="77"/>
      <c r="P163" s="206">
        <f>O163*H163</f>
        <v>0</v>
      </c>
      <c r="Q163" s="206">
        <v>0.0004</v>
      </c>
      <c r="R163" s="206">
        <f>Q163*H163</f>
        <v>0.0004</v>
      </c>
      <c r="S163" s="206">
        <v>0</v>
      </c>
      <c r="T163" s="20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08" t="s">
        <v>522</v>
      </c>
      <c r="AT163" s="208" t="s">
        <v>806</v>
      </c>
      <c r="AU163" s="208" t="s">
        <v>90</v>
      </c>
      <c r="AY163" s="19" t="s">
        <v>166</v>
      </c>
      <c r="BE163" s="209">
        <f>IF(N163="základní",J163,0)</f>
        <v>0</v>
      </c>
      <c r="BF163" s="209">
        <f>IF(N163="snížená",J163,0)</f>
        <v>0</v>
      </c>
      <c r="BG163" s="209">
        <f>IF(N163="zákl. přenesená",J163,0)</f>
        <v>0</v>
      </c>
      <c r="BH163" s="209">
        <f>IF(N163="sníž. přenesená",J163,0)</f>
        <v>0</v>
      </c>
      <c r="BI163" s="209">
        <f>IF(N163="nulová",J163,0)</f>
        <v>0</v>
      </c>
      <c r="BJ163" s="19" t="s">
        <v>88</v>
      </c>
      <c r="BK163" s="209">
        <f>ROUND(I163*H163,2)</f>
        <v>0</v>
      </c>
      <c r="BL163" s="19" t="s">
        <v>243</v>
      </c>
      <c r="BM163" s="208" t="s">
        <v>3950</v>
      </c>
    </row>
    <row r="164" spans="1:47" s="2" customFormat="1" ht="12">
      <c r="A164" s="38"/>
      <c r="B164" s="39"/>
      <c r="C164" s="38"/>
      <c r="D164" s="210" t="s">
        <v>174</v>
      </c>
      <c r="E164" s="38"/>
      <c r="F164" s="211" t="s">
        <v>3148</v>
      </c>
      <c r="G164" s="38"/>
      <c r="H164" s="38"/>
      <c r="I164" s="132"/>
      <c r="J164" s="38"/>
      <c r="K164" s="38"/>
      <c r="L164" s="39"/>
      <c r="M164" s="212"/>
      <c r="N164" s="213"/>
      <c r="O164" s="77"/>
      <c r="P164" s="77"/>
      <c r="Q164" s="77"/>
      <c r="R164" s="77"/>
      <c r="S164" s="77"/>
      <c r="T164" s="7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9" t="s">
        <v>174</v>
      </c>
      <c r="AU164" s="19" t="s">
        <v>90</v>
      </c>
    </row>
    <row r="165" spans="1:65" s="2" customFormat="1" ht="16.5" customHeight="1">
      <c r="A165" s="38"/>
      <c r="B165" s="196"/>
      <c r="C165" s="242" t="s">
        <v>7</v>
      </c>
      <c r="D165" s="242" t="s">
        <v>806</v>
      </c>
      <c r="E165" s="243" t="s">
        <v>3951</v>
      </c>
      <c r="F165" s="244" t="s">
        <v>3952</v>
      </c>
      <c r="G165" s="245" t="s">
        <v>346</v>
      </c>
      <c r="H165" s="246">
        <v>1</v>
      </c>
      <c r="I165" s="247"/>
      <c r="J165" s="248">
        <f>ROUND(I165*H165,2)</f>
        <v>0</v>
      </c>
      <c r="K165" s="244" t="s">
        <v>280</v>
      </c>
      <c r="L165" s="249"/>
      <c r="M165" s="250" t="s">
        <v>1</v>
      </c>
      <c r="N165" s="251" t="s">
        <v>46</v>
      </c>
      <c r="O165" s="77"/>
      <c r="P165" s="206">
        <f>O165*H165</f>
        <v>0</v>
      </c>
      <c r="Q165" s="206">
        <v>0.0004</v>
      </c>
      <c r="R165" s="206">
        <f>Q165*H165</f>
        <v>0.0004</v>
      </c>
      <c r="S165" s="206">
        <v>0</v>
      </c>
      <c r="T165" s="20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8" t="s">
        <v>522</v>
      </c>
      <c r="AT165" s="208" t="s">
        <v>806</v>
      </c>
      <c r="AU165" s="208" t="s">
        <v>90</v>
      </c>
      <c r="AY165" s="19" t="s">
        <v>166</v>
      </c>
      <c r="BE165" s="209">
        <f>IF(N165="základní",J165,0)</f>
        <v>0</v>
      </c>
      <c r="BF165" s="209">
        <f>IF(N165="snížená",J165,0)</f>
        <v>0</v>
      </c>
      <c r="BG165" s="209">
        <f>IF(N165="zákl. přenesená",J165,0)</f>
        <v>0</v>
      </c>
      <c r="BH165" s="209">
        <f>IF(N165="sníž. přenesená",J165,0)</f>
        <v>0</v>
      </c>
      <c r="BI165" s="209">
        <f>IF(N165="nulová",J165,0)</f>
        <v>0</v>
      </c>
      <c r="BJ165" s="19" t="s">
        <v>88</v>
      </c>
      <c r="BK165" s="209">
        <f>ROUND(I165*H165,2)</f>
        <v>0</v>
      </c>
      <c r="BL165" s="19" t="s">
        <v>243</v>
      </c>
      <c r="BM165" s="208" t="s">
        <v>3953</v>
      </c>
    </row>
    <row r="166" spans="1:51" s="14" customFormat="1" ht="12">
      <c r="A166" s="14"/>
      <c r="B166" s="226"/>
      <c r="C166" s="14"/>
      <c r="D166" s="210" t="s">
        <v>283</v>
      </c>
      <c r="E166" s="227" t="s">
        <v>1</v>
      </c>
      <c r="F166" s="228" t="s">
        <v>88</v>
      </c>
      <c r="G166" s="14"/>
      <c r="H166" s="229">
        <v>1</v>
      </c>
      <c r="I166" s="230"/>
      <c r="J166" s="14"/>
      <c r="K166" s="14"/>
      <c r="L166" s="226"/>
      <c r="M166" s="231"/>
      <c r="N166" s="232"/>
      <c r="O166" s="232"/>
      <c r="P166" s="232"/>
      <c r="Q166" s="232"/>
      <c r="R166" s="232"/>
      <c r="S166" s="232"/>
      <c r="T166" s="23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27" t="s">
        <v>283</v>
      </c>
      <c r="AU166" s="227" t="s">
        <v>90</v>
      </c>
      <c r="AV166" s="14" t="s">
        <v>90</v>
      </c>
      <c r="AW166" s="14" t="s">
        <v>36</v>
      </c>
      <c r="AX166" s="14" t="s">
        <v>88</v>
      </c>
      <c r="AY166" s="227" t="s">
        <v>166</v>
      </c>
    </row>
    <row r="167" spans="1:65" s="2" customFormat="1" ht="16.5" customHeight="1">
      <c r="A167" s="38"/>
      <c r="B167" s="196"/>
      <c r="C167" s="197" t="s">
        <v>452</v>
      </c>
      <c r="D167" s="197" t="s">
        <v>169</v>
      </c>
      <c r="E167" s="198" t="s">
        <v>3954</v>
      </c>
      <c r="F167" s="199" t="s">
        <v>3955</v>
      </c>
      <c r="G167" s="200" t="s">
        <v>346</v>
      </c>
      <c r="H167" s="201">
        <v>1</v>
      </c>
      <c r="I167" s="202"/>
      <c r="J167" s="203">
        <f>ROUND(I167*H167,2)</f>
        <v>0</v>
      </c>
      <c r="K167" s="199" t="s">
        <v>280</v>
      </c>
      <c r="L167" s="39"/>
      <c r="M167" s="204" t="s">
        <v>1</v>
      </c>
      <c r="N167" s="205" t="s">
        <v>46</v>
      </c>
      <c r="O167" s="77"/>
      <c r="P167" s="206">
        <f>O167*H167</f>
        <v>0</v>
      </c>
      <c r="Q167" s="206">
        <v>0</v>
      </c>
      <c r="R167" s="206">
        <f>Q167*H167</f>
        <v>0</v>
      </c>
      <c r="S167" s="206">
        <v>0</v>
      </c>
      <c r="T167" s="20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08" t="s">
        <v>243</v>
      </c>
      <c r="AT167" s="208" t="s">
        <v>169</v>
      </c>
      <c r="AU167" s="208" t="s">
        <v>90</v>
      </c>
      <c r="AY167" s="19" t="s">
        <v>166</v>
      </c>
      <c r="BE167" s="209">
        <f>IF(N167="základní",J167,0)</f>
        <v>0</v>
      </c>
      <c r="BF167" s="209">
        <f>IF(N167="snížená",J167,0)</f>
        <v>0</v>
      </c>
      <c r="BG167" s="209">
        <f>IF(N167="zákl. přenesená",J167,0)</f>
        <v>0</v>
      </c>
      <c r="BH167" s="209">
        <f>IF(N167="sníž. přenesená",J167,0)</f>
        <v>0</v>
      </c>
      <c r="BI167" s="209">
        <f>IF(N167="nulová",J167,0)</f>
        <v>0</v>
      </c>
      <c r="BJ167" s="19" t="s">
        <v>88</v>
      </c>
      <c r="BK167" s="209">
        <f>ROUND(I167*H167,2)</f>
        <v>0</v>
      </c>
      <c r="BL167" s="19" t="s">
        <v>243</v>
      </c>
      <c r="BM167" s="208" t="s">
        <v>3956</v>
      </c>
    </row>
    <row r="168" spans="1:65" s="2" customFormat="1" ht="16.5" customHeight="1">
      <c r="A168" s="38"/>
      <c r="B168" s="196"/>
      <c r="C168" s="242" t="s">
        <v>459</v>
      </c>
      <c r="D168" s="242" t="s">
        <v>806</v>
      </c>
      <c r="E168" s="243" t="s">
        <v>3957</v>
      </c>
      <c r="F168" s="244" t="s">
        <v>3161</v>
      </c>
      <c r="G168" s="245" t="s">
        <v>346</v>
      </c>
      <c r="H168" s="246">
        <v>1</v>
      </c>
      <c r="I168" s="247"/>
      <c r="J168" s="248">
        <f>ROUND(I168*H168,2)</f>
        <v>0</v>
      </c>
      <c r="K168" s="244" t="s">
        <v>280</v>
      </c>
      <c r="L168" s="249"/>
      <c r="M168" s="250" t="s">
        <v>1</v>
      </c>
      <c r="N168" s="251" t="s">
        <v>46</v>
      </c>
      <c r="O168" s="77"/>
      <c r="P168" s="206">
        <f>O168*H168</f>
        <v>0</v>
      </c>
      <c r="Q168" s="206">
        <v>0.0004</v>
      </c>
      <c r="R168" s="206">
        <f>Q168*H168</f>
        <v>0.0004</v>
      </c>
      <c r="S168" s="206">
        <v>0</v>
      </c>
      <c r="T168" s="20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08" t="s">
        <v>522</v>
      </c>
      <c r="AT168" s="208" t="s">
        <v>806</v>
      </c>
      <c r="AU168" s="208" t="s">
        <v>90</v>
      </c>
      <c r="AY168" s="19" t="s">
        <v>166</v>
      </c>
      <c r="BE168" s="209">
        <f>IF(N168="základní",J168,0)</f>
        <v>0</v>
      </c>
      <c r="BF168" s="209">
        <f>IF(N168="snížená",J168,0)</f>
        <v>0</v>
      </c>
      <c r="BG168" s="209">
        <f>IF(N168="zákl. přenesená",J168,0)</f>
        <v>0</v>
      </c>
      <c r="BH168" s="209">
        <f>IF(N168="sníž. přenesená",J168,0)</f>
        <v>0</v>
      </c>
      <c r="BI168" s="209">
        <f>IF(N168="nulová",J168,0)</f>
        <v>0</v>
      </c>
      <c r="BJ168" s="19" t="s">
        <v>88</v>
      </c>
      <c r="BK168" s="209">
        <f>ROUND(I168*H168,2)</f>
        <v>0</v>
      </c>
      <c r="BL168" s="19" t="s">
        <v>243</v>
      </c>
      <c r="BM168" s="208" t="s">
        <v>3958</v>
      </c>
    </row>
    <row r="169" spans="1:47" s="2" customFormat="1" ht="12">
      <c r="A169" s="38"/>
      <c r="B169" s="39"/>
      <c r="C169" s="38"/>
      <c r="D169" s="210" t="s">
        <v>174</v>
      </c>
      <c r="E169" s="38"/>
      <c r="F169" s="211" t="s">
        <v>3161</v>
      </c>
      <c r="G169" s="38"/>
      <c r="H169" s="38"/>
      <c r="I169" s="132"/>
      <c r="J169" s="38"/>
      <c r="K169" s="38"/>
      <c r="L169" s="39"/>
      <c r="M169" s="212"/>
      <c r="N169" s="213"/>
      <c r="O169" s="77"/>
      <c r="P169" s="77"/>
      <c r="Q169" s="77"/>
      <c r="R169" s="77"/>
      <c r="S169" s="77"/>
      <c r="T169" s="7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9" t="s">
        <v>174</v>
      </c>
      <c r="AU169" s="19" t="s">
        <v>90</v>
      </c>
    </row>
    <row r="170" spans="1:63" s="12" customFormat="1" ht="25.9" customHeight="1">
      <c r="A170" s="12"/>
      <c r="B170" s="183"/>
      <c r="C170" s="12"/>
      <c r="D170" s="184" t="s">
        <v>80</v>
      </c>
      <c r="E170" s="185" t="s">
        <v>806</v>
      </c>
      <c r="F170" s="185" t="s">
        <v>3217</v>
      </c>
      <c r="G170" s="12"/>
      <c r="H170" s="12"/>
      <c r="I170" s="186"/>
      <c r="J170" s="187">
        <f>BK170</f>
        <v>0</v>
      </c>
      <c r="K170" s="12"/>
      <c r="L170" s="183"/>
      <c r="M170" s="188"/>
      <c r="N170" s="189"/>
      <c r="O170" s="189"/>
      <c r="P170" s="190">
        <f>SUM(P171:P180)</f>
        <v>0</v>
      </c>
      <c r="Q170" s="189"/>
      <c r="R170" s="190">
        <f>SUM(R171:R180)</f>
        <v>0</v>
      </c>
      <c r="S170" s="189"/>
      <c r="T170" s="191">
        <f>SUM(T171:T180)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84" t="s">
        <v>180</v>
      </c>
      <c r="AT170" s="192" t="s">
        <v>80</v>
      </c>
      <c r="AU170" s="192" t="s">
        <v>81</v>
      </c>
      <c r="AY170" s="184" t="s">
        <v>166</v>
      </c>
      <c r="BK170" s="193">
        <f>SUM(BK171:BK180)</f>
        <v>0</v>
      </c>
    </row>
    <row r="171" spans="1:65" s="2" customFormat="1" ht="16.5" customHeight="1">
      <c r="A171" s="38"/>
      <c r="B171" s="196"/>
      <c r="C171" s="197" t="s">
        <v>469</v>
      </c>
      <c r="D171" s="197" t="s">
        <v>169</v>
      </c>
      <c r="E171" s="198" t="s">
        <v>3218</v>
      </c>
      <c r="F171" s="199" t="s">
        <v>3219</v>
      </c>
      <c r="G171" s="200" t="s">
        <v>2154</v>
      </c>
      <c r="H171" s="201">
        <v>8</v>
      </c>
      <c r="I171" s="202"/>
      <c r="J171" s="203">
        <f>ROUND(I171*H171,2)</f>
        <v>0</v>
      </c>
      <c r="K171" s="199" t="s">
        <v>1</v>
      </c>
      <c r="L171" s="39"/>
      <c r="M171" s="204" t="s">
        <v>1</v>
      </c>
      <c r="N171" s="205" t="s">
        <v>46</v>
      </c>
      <c r="O171" s="77"/>
      <c r="P171" s="206">
        <f>O171*H171</f>
        <v>0</v>
      </c>
      <c r="Q171" s="206">
        <v>0</v>
      </c>
      <c r="R171" s="206">
        <f>Q171*H171</f>
        <v>0</v>
      </c>
      <c r="S171" s="206">
        <v>0</v>
      </c>
      <c r="T171" s="20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08" t="s">
        <v>243</v>
      </c>
      <c r="AT171" s="208" t="s">
        <v>169</v>
      </c>
      <c r="AU171" s="208" t="s">
        <v>88</v>
      </c>
      <c r="AY171" s="19" t="s">
        <v>166</v>
      </c>
      <c r="BE171" s="209">
        <f>IF(N171="základní",J171,0)</f>
        <v>0</v>
      </c>
      <c r="BF171" s="209">
        <f>IF(N171="snížená",J171,0)</f>
        <v>0</v>
      </c>
      <c r="BG171" s="209">
        <f>IF(N171="zákl. přenesená",J171,0)</f>
        <v>0</v>
      </c>
      <c r="BH171" s="209">
        <f>IF(N171="sníž. přenesená",J171,0)</f>
        <v>0</v>
      </c>
      <c r="BI171" s="209">
        <f>IF(N171="nulová",J171,0)</f>
        <v>0</v>
      </c>
      <c r="BJ171" s="19" t="s">
        <v>88</v>
      </c>
      <c r="BK171" s="209">
        <f>ROUND(I171*H171,2)</f>
        <v>0</v>
      </c>
      <c r="BL171" s="19" t="s">
        <v>243</v>
      </c>
      <c r="BM171" s="208" t="s">
        <v>3959</v>
      </c>
    </row>
    <row r="172" spans="1:65" s="2" customFormat="1" ht="21.75" customHeight="1">
      <c r="A172" s="38"/>
      <c r="B172" s="196"/>
      <c r="C172" s="197" t="s">
        <v>475</v>
      </c>
      <c r="D172" s="197" t="s">
        <v>169</v>
      </c>
      <c r="E172" s="198" t="s">
        <v>3221</v>
      </c>
      <c r="F172" s="199" t="s">
        <v>3222</v>
      </c>
      <c r="G172" s="200" t="s">
        <v>2154</v>
      </c>
      <c r="H172" s="201">
        <v>8</v>
      </c>
      <c r="I172" s="202"/>
      <c r="J172" s="203">
        <f>ROUND(I172*H172,2)</f>
        <v>0</v>
      </c>
      <c r="K172" s="199" t="s">
        <v>1</v>
      </c>
      <c r="L172" s="39"/>
      <c r="M172" s="204" t="s">
        <v>1</v>
      </c>
      <c r="N172" s="205" t="s">
        <v>46</v>
      </c>
      <c r="O172" s="77"/>
      <c r="P172" s="206">
        <f>O172*H172</f>
        <v>0</v>
      </c>
      <c r="Q172" s="206">
        <v>0</v>
      </c>
      <c r="R172" s="206">
        <f>Q172*H172</f>
        <v>0</v>
      </c>
      <c r="S172" s="206">
        <v>0</v>
      </c>
      <c r="T172" s="20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08" t="s">
        <v>243</v>
      </c>
      <c r="AT172" s="208" t="s">
        <v>169</v>
      </c>
      <c r="AU172" s="208" t="s">
        <v>88</v>
      </c>
      <c r="AY172" s="19" t="s">
        <v>166</v>
      </c>
      <c r="BE172" s="209">
        <f>IF(N172="základní",J172,0)</f>
        <v>0</v>
      </c>
      <c r="BF172" s="209">
        <f>IF(N172="snížená",J172,0)</f>
        <v>0</v>
      </c>
      <c r="BG172" s="209">
        <f>IF(N172="zákl. přenesená",J172,0)</f>
        <v>0</v>
      </c>
      <c r="BH172" s="209">
        <f>IF(N172="sníž. přenesená",J172,0)</f>
        <v>0</v>
      </c>
      <c r="BI172" s="209">
        <f>IF(N172="nulová",J172,0)</f>
        <v>0</v>
      </c>
      <c r="BJ172" s="19" t="s">
        <v>88</v>
      </c>
      <c r="BK172" s="209">
        <f>ROUND(I172*H172,2)</f>
        <v>0</v>
      </c>
      <c r="BL172" s="19" t="s">
        <v>243</v>
      </c>
      <c r="BM172" s="208" t="s">
        <v>3960</v>
      </c>
    </row>
    <row r="173" spans="1:65" s="2" customFormat="1" ht="21.75" customHeight="1">
      <c r="A173" s="38"/>
      <c r="B173" s="196"/>
      <c r="C173" s="197" t="s">
        <v>481</v>
      </c>
      <c r="D173" s="197" t="s">
        <v>169</v>
      </c>
      <c r="E173" s="198" t="s">
        <v>3224</v>
      </c>
      <c r="F173" s="199" t="s">
        <v>3225</v>
      </c>
      <c r="G173" s="200" t="s">
        <v>2154</v>
      </c>
      <c r="H173" s="201">
        <v>16</v>
      </c>
      <c r="I173" s="202"/>
      <c r="J173" s="203">
        <f>ROUND(I173*H173,2)</f>
        <v>0</v>
      </c>
      <c r="K173" s="199" t="s">
        <v>1</v>
      </c>
      <c r="L173" s="39"/>
      <c r="M173" s="204" t="s">
        <v>1</v>
      </c>
      <c r="N173" s="205" t="s">
        <v>46</v>
      </c>
      <c r="O173" s="77"/>
      <c r="P173" s="206">
        <f>O173*H173</f>
        <v>0</v>
      </c>
      <c r="Q173" s="206">
        <v>0</v>
      </c>
      <c r="R173" s="206">
        <f>Q173*H173</f>
        <v>0</v>
      </c>
      <c r="S173" s="206">
        <v>0</v>
      </c>
      <c r="T173" s="20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08" t="s">
        <v>243</v>
      </c>
      <c r="AT173" s="208" t="s">
        <v>169</v>
      </c>
      <c r="AU173" s="208" t="s">
        <v>88</v>
      </c>
      <c r="AY173" s="19" t="s">
        <v>166</v>
      </c>
      <c r="BE173" s="209">
        <f>IF(N173="základní",J173,0)</f>
        <v>0</v>
      </c>
      <c r="BF173" s="209">
        <f>IF(N173="snížená",J173,0)</f>
        <v>0</v>
      </c>
      <c r="BG173" s="209">
        <f>IF(N173="zákl. přenesená",J173,0)</f>
        <v>0</v>
      </c>
      <c r="BH173" s="209">
        <f>IF(N173="sníž. přenesená",J173,0)</f>
        <v>0</v>
      </c>
      <c r="BI173" s="209">
        <f>IF(N173="nulová",J173,0)</f>
        <v>0</v>
      </c>
      <c r="BJ173" s="19" t="s">
        <v>88</v>
      </c>
      <c r="BK173" s="209">
        <f>ROUND(I173*H173,2)</f>
        <v>0</v>
      </c>
      <c r="BL173" s="19" t="s">
        <v>243</v>
      </c>
      <c r="BM173" s="208" t="s">
        <v>3961</v>
      </c>
    </row>
    <row r="174" spans="1:65" s="2" customFormat="1" ht="21.75" customHeight="1">
      <c r="A174" s="38"/>
      <c r="B174" s="196"/>
      <c r="C174" s="197" t="s">
        <v>487</v>
      </c>
      <c r="D174" s="197" t="s">
        <v>169</v>
      </c>
      <c r="E174" s="198" t="s">
        <v>3227</v>
      </c>
      <c r="F174" s="199" t="s">
        <v>3228</v>
      </c>
      <c r="G174" s="200" t="s">
        <v>172</v>
      </c>
      <c r="H174" s="201">
        <v>1</v>
      </c>
      <c r="I174" s="202"/>
      <c r="J174" s="203">
        <f>ROUND(I174*H174,2)</f>
        <v>0</v>
      </c>
      <c r="K174" s="199" t="s">
        <v>1</v>
      </c>
      <c r="L174" s="39"/>
      <c r="M174" s="204" t="s">
        <v>1</v>
      </c>
      <c r="N174" s="205" t="s">
        <v>46</v>
      </c>
      <c r="O174" s="77"/>
      <c r="P174" s="206">
        <f>O174*H174</f>
        <v>0</v>
      </c>
      <c r="Q174" s="206">
        <v>0</v>
      </c>
      <c r="R174" s="206">
        <f>Q174*H174</f>
        <v>0</v>
      </c>
      <c r="S174" s="206">
        <v>0</v>
      </c>
      <c r="T174" s="20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08" t="s">
        <v>243</v>
      </c>
      <c r="AT174" s="208" t="s">
        <v>169</v>
      </c>
      <c r="AU174" s="208" t="s">
        <v>88</v>
      </c>
      <c r="AY174" s="19" t="s">
        <v>166</v>
      </c>
      <c r="BE174" s="209">
        <f>IF(N174="základní",J174,0)</f>
        <v>0</v>
      </c>
      <c r="BF174" s="209">
        <f>IF(N174="snížená",J174,0)</f>
        <v>0</v>
      </c>
      <c r="BG174" s="209">
        <f>IF(N174="zákl. přenesená",J174,0)</f>
        <v>0</v>
      </c>
      <c r="BH174" s="209">
        <f>IF(N174="sníž. přenesená",J174,0)</f>
        <v>0</v>
      </c>
      <c r="BI174" s="209">
        <f>IF(N174="nulová",J174,0)</f>
        <v>0</v>
      </c>
      <c r="BJ174" s="19" t="s">
        <v>88</v>
      </c>
      <c r="BK174" s="209">
        <f>ROUND(I174*H174,2)</f>
        <v>0</v>
      </c>
      <c r="BL174" s="19" t="s">
        <v>243</v>
      </c>
      <c r="BM174" s="208" t="s">
        <v>3962</v>
      </c>
    </row>
    <row r="175" spans="1:65" s="2" customFormat="1" ht="16.5" customHeight="1">
      <c r="A175" s="38"/>
      <c r="B175" s="196"/>
      <c r="C175" s="197" t="s">
        <v>494</v>
      </c>
      <c r="D175" s="197" t="s">
        <v>169</v>
      </c>
      <c r="E175" s="198" t="s">
        <v>3237</v>
      </c>
      <c r="F175" s="199" t="s">
        <v>3238</v>
      </c>
      <c r="G175" s="200" t="s">
        <v>246</v>
      </c>
      <c r="H175" s="201">
        <v>1</v>
      </c>
      <c r="I175" s="202"/>
      <c r="J175" s="203">
        <f>ROUND(I175*H175,2)</f>
        <v>0</v>
      </c>
      <c r="K175" s="199" t="s">
        <v>280</v>
      </c>
      <c r="L175" s="39"/>
      <c r="M175" s="204" t="s">
        <v>1</v>
      </c>
      <c r="N175" s="205" t="s">
        <v>46</v>
      </c>
      <c r="O175" s="77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08" t="s">
        <v>243</v>
      </c>
      <c r="AT175" s="208" t="s">
        <v>169</v>
      </c>
      <c r="AU175" s="208" t="s">
        <v>88</v>
      </c>
      <c r="AY175" s="19" t="s">
        <v>166</v>
      </c>
      <c r="BE175" s="209">
        <f>IF(N175="základní",J175,0)</f>
        <v>0</v>
      </c>
      <c r="BF175" s="209">
        <f>IF(N175="snížená",J175,0)</f>
        <v>0</v>
      </c>
      <c r="BG175" s="209">
        <f>IF(N175="zákl. přenesená",J175,0)</f>
        <v>0</v>
      </c>
      <c r="BH175" s="209">
        <f>IF(N175="sníž. přenesená",J175,0)</f>
        <v>0</v>
      </c>
      <c r="BI175" s="209">
        <f>IF(N175="nulová",J175,0)</f>
        <v>0</v>
      </c>
      <c r="BJ175" s="19" t="s">
        <v>88</v>
      </c>
      <c r="BK175" s="209">
        <f>ROUND(I175*H175,2)</f>
        <v>0</v>
      </c>
      <c r="BL175" s="19" t="s">
        <v>243</v>
      </c>
      <c r="BM175" s="208" t="s">
        <v>3963</v>
      </c>
    </row>
    <row r="176" spans="1:65" s="2" customFormat="1" ht="16.5" customHeight="1">
      <c r="A176" s="38"/>
      <c r="B176" s="196"/>
      <c r="C176" s="242" t="s">
        <v>505</v>
      </c>
      <c r="D176" s="242" t="s">
        <v>806</v>
      </c>
      <c r="E176" s="243" t="s">
        <v>3240</v>
      </c>
      <c r="F176" s="244" t="s">
        <v>3241</v>
      </c>
      <c r="G176" s="245" t="s">
        <v>172</v>
      </c>
      <c r="H176" s="246">
        <v>1</v>
      </c>
      <c r="I176" s="247"/>
      <c r="J176" s="248">
        <f>ROUND(I176*H176,2)</f>
        <v>0</v>
      </c>
      <c r="K176" s="244" t="s">
        <v>1</v>
      </c>
      <c r="L176" s="249"/>
      <c r="M176" s="250" t="s">
        <v>1</v>
      </c>
      <c r="N176" s="251" t="s">
        <v>46</v>
      </c>
      <c r="O176" s="77"/>
      <c r="P176" s="206">
        <f>O176*H176</f>
        <v>0</v>
      </c>
      <c r="Q176" s="206">
        <v>0</v>
      </c>
      <c r="R176" s="206">
        <f>Q176*H176</f>
        <v>0</v>
      </c>
      <c r="S176" s="206">
        <v>0</v>
      </c>
      <c r="T176" s="20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08" t="s">
        <v>522</v>
      </c>
      <c r="AT176" s="208" t="s">
        <v>806</v>
      </c>
      <c r="AU176" s="208" t="s">
        <v>88</v>
      </c>
      <c r="AY176" s="19" t="s">
        <v>166</v>
      </c>
      <c r="BE176" s="209">
        <f>IF(N176="základní",J176,0)</f>
        <v>0</v>
      </c>
      <c r="BF176" s="209">
        <f>IF(N176="snížená",J176,0)</f>
        <v>0</v>
      </c>
      <c r="BG176" s="209">
        <f>IF(N176="zákl. přenesená",J176,0)</f>
        <v>0</v>
      </c>
      <c r="BH176" s="209">
        <f>IF(N176="sníž. přenesená",J176,0)</f>
        <v>0</v>
      </c>
      <c r="BI176" s="209">
        <f>IF(N176="nulová",J176,0)</f>
        <v>0</v>
      </c>
      <c r="BJ176" s="19" t="s">
        <v>88</v>
      </c>
      <c r="BK176" s="209">
        <f>ROUND(I176*H176,2)</f>
        <v>0</v>
      </c>
      <c r="BL176" s="19" t="s">
        <v>243</v>
      </c>
      <c r="BM176" s="208" t="s">
        <v>3964</v>
      </c>
    </row>
    <row r="177" spans="1:47" s="2" customFormat="1" ht="12">
      <c r="A177" s="38"/>
      <c r="B177" s="39"/>
      <c r="C177" s="38"/>
      <c r="D177" s="210" t="s">
        <v>174</v>
      </c>
      <c r="E177" s="38"/>
      <c r="F177" s="211" t="s">
        <v>3965</v>
      </c>
      <c r="G177" s="38"/>
      <c r="H177" s="38"/>
      <c r="I177" s="132"/>
      <c r="J177" s="38"/>
      <c r="K177" s="38"/>
      <c r="L177" s="39"/>
      <c r="M177" s="212"/>
      <c r="N177" s="213"/>
      <c r="O177" s="77"/>
      <c r="P177" s="77"/>
      <c r="Q177" s="77"/>
      <c r="R177" s="77"/>
      <c r="S177" s="77"/>
      <c r="T177" s="7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9" t="s">
        <v>174</v>
      </c>
      <c r="AU177" s="19" t="s">
        <v>88</v>
      </c>
    </row>
    <row r="178" spans="1:65" s="2" customFormat="1" ht="16.5" customHeight="1">
      <c r="A178" s="38"/>
      <c r="B178" s="196"/>
      <c r="C178" s="197" t="s">
        <v>510</v>
      </c>
      <c r="D178" s="197" t="s">
        <v>169</v>
      </c>
      <c r="E178" s="198" t="s">
        <v>3244</v>
      </c>
      <c r="F178" s="199" t="s">
        <v>3245</v>
      </c>
      <c r="G178" s="200" t="s">
        <v>2154</v>
      </c>
      <c r="H178" s="201">
        <v>4</v>
      </c>
      <c r="I178" s="202"/>
      <c r="J178" s="203">
        <f>ROUND(I178*H178,2)</f>
        <v>0</v>
      </c>
      <c r="K178" s="199" t="s">
        <v>1</v>
      </c>
      <c r="L178" s="39"/>
      <c r="M178" s="204" t="s">
        <v>1</v>
      </c>
      <c r="N178" s="205" t="s">
        <v>46</v>
      </c>
      <c r="O178" s="77"/>
      <c r="P178" s="206">
        <f>O178*H178</f>
        <v>0</v>
      </c>
      <c r="Q178" s="206">
        <v>0</v>
      </c>
      <c r="R178" s="206">
        <f>Q178*H178</f>
        <v>0</v>
      </c>
      <c r="S178" s="206">
        <v>0</v>
      </c>
      <c r="T178" s="20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08" t="s">
        <v>762</v>
      </c>
      <c r="AT178" s="208" t="s">
        <v>169</v>
      </c>
      <c r="AU178" s="208" t="s">
        <v>88</v>
      </c>
      <c r="AY178" s="19" t="s">
        <v>166</v>
      </c>
      <c r="BE178" s="209">
        <f>IF(N178="základní",J178,0)</f>
        <v>0</v>
      </c>
      <c r="BF178" s="209">
        <f>IF(N178="snížená",J178,0)</f>
        <v>0</v>
      </c>
      <c r="BG178" s="209">
        <f>IF(N178="zákl. přenesená",J178,0)</f>
        <v>0</v>
      </c>
      <c r="BH178" s="209">
        <f>IF(N178="sníž. přenesená",J178,0)</f>
        <v>0</v>
      </c>
      <c r="BI178" s="209">
        <f>IF(N178="nulová",J178,0)</f>
        <v>0</v>
      </c>
      <c r="BJ178" s="19" t="s">
        <v>88</v>
      </c>
      <c r="BK178" s="209">
        <f>ROUND(I178*H178,2)</f>
        <v>0</v>
      </c>
      <c r="BL178" s="19" t="s">
        <v>762</v>
      </c>
      <c r="BM178" s="208" t="s">
        <v>3966</v>
      </c>
    </row>
    <row r="179" spans="1:65" s="2" customFormat="1" ht="21.75" customHeight="1">
      <c r="A179" s="38"/>
      <c r="B179" s="196"/>
      <c r="C179" s="197" t="s">
        <v>516</v>
      </c>
      <c r="D179" s="197" t="s">
        <v>169</v>
      </c>
      <c r="E179" s="198" t="s">
        <v>3277</v>
      </c>
      <c r="F179" s="199" t="s">
        <v>3278</v>
      </c>
      <c r="G179" s="200" t="s">
        <v>346</v>
      </c>
      <c r="H179" s="201">
        <v>1</v>
      </c>
      <c r="I179" s="202"/>
      <c r="J179" s="203">
        <f>ROUND(I179*H179,2)</f>
        <v>0</v>
      </c>
      <c r="K179" s="199" t="s">
        <v>280</v>
      </c>
      <c r="L179" s="39"/>
      <c r="M179" s="204" t="s">
        <v>1</v>
      </c>
      <c r="N179" s="205" t="s">
        <v>46</v>
      </c>
      <c r="O179" s="77"/>
      <c r="P179" s="206">
        <f>O179*H179</f>
        <v>0</v>
      </c>
      <c r="Q179" s="206">
        <v>0</v>
      </c>
      <c r="R179" s="206">
        <f>Q179*H179</f>
        <v>0</v>
      </c>
      <c r="S179" s="206">
        <v>0</v>
      </c>
      <c r="T179" s="20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08" t="s">
        <v>243</v>
      </c>
      <c r="AT179" s="208" t="s">
        <v>169</v>
      </c>
      <c r="AU179" s="208" t="s">
        <v>88</v>
      </c>
      <c r="AY179" s="19" t="s">
        <v>166</v>
      </c>
      <c r="BE179" s="209">
        <f>IF(N179="základní",J179,0)</f>
        <v>0</v>
      </c>
      <c r="BF179" s="209">
        <f>IF(N179="snížená",J179,0)</f>
        <v>0</v>
      </c>
      <c r="BG179" s="209">
        <f>IF(N179="zákl. přenesená",J179,0)</f>
        <v>0</v>
      </c>
      <c r="BH179" s="209">
        <f>IF(N179="sníž. přenesená",J179,0)</f>
        <v>0</v>
      </c>
      <c r="BI179" s="209">
        <f>IF(N179="nulová",J179,0)</f>
        <v>0</v>
      </c>
      <c r="BJ179" s="19" t="s">
        <v>88</v>
      </c>
      <c r="BK179" s="209">
        <f>ROUND(I179*H179,2)</f>
        <v>0</v>
      </c>
      <c r="BL179" s="19" t="s">
        <v>243</v>
      </c>
      <c r="BM179" s="208" t="s">
        <v>3967</v>
      </c>
    </row>
    <row r="180" spans="1:47" s="2" customFormat="1" ht="12">
      <c r="A180" s="38"/>
      <c r="B180" s="39"/>
      <c r="C180" s="38"/>
      <c r="D180" s="210" t="s">
        <v>174</v>
      </c>
      <c r="E180" s="38"/>
      <c r="F180" s="211" t="s">
        <v>3968</v>
      </c>
      <c r="G180" s="38"/>
      <c r="H180" s="38"/>
      <c r="I180" s="132"/>
      <c r="J180" s="38"/>
      <c r="K180" s="38"/>
      <c r="L180" s="39"/>
      <c r="M180" s="263"/>
      <c r="N180" s="264"/>
      <c r="O180" s="216"/>
      <c r="P180" s="216"/>
      <c r="Q180" s="216"/>
      <c r="R180" s="216"/>
      <c r="S180" s="216"/>
      <c r="T180" s="26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9" t="s">
        <v>174</v>
      </c>
      <c r="AU180" s="19" t="s">
        <v>88</v>
      </c>
    </row>
    <row r="181" spans="1:31" s="2" customFormat="1" ht="6.95" customHeight="1">
      <c r="A181" s="38"/>
      <c r="B181" s="60"/>
      <c r="C181" s="61"/>
      <c r="D181" s="61"/>
      <c r="E181" s="61"/>
      <c r="F181" s="61"/>
      <c r="G181" s="61"/>
      <c r="H181" s="61"/>
      <c r="I181" s="156"/>
      <c r="J181" s="61"/>
      <c r="K181" s="61"/>
      <c r="L181" s="39"/>
      <c r="M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</row>
  </sheetData>
  <autoFilter ref="C123:K18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131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129"/>
      <c r="J3" s="21"/>
      <c r="K3" s="21"/>
      <c r="L3" s="22"/>
      <c r="AT3" s="19" t="s">
        <v>90</v>
      </c>
    </row>
    <row r="4" spans="2:46" s="1" customFormat="1" ht="24.95" customHeight="1">
      <c r="B4" s="22"/>
      <c r="D4" s="23" t="s">
        <v>138</v>
      </c>
      <c r="I4" s="128"/>
      <c r="L4" s="22"/>
      <c r="M4" s="130" t="s">
        <v>10</v>
      </c>
      <c r="AT4" s="19" t="s">
        <v>3</v>
      </c>
    </row>
    <row r="5" spans="2:12" s="1" customFormat="1" ht="6.95" customHeight="1">
      <c r="B5" s="22"/>
      <c r="I5" s="128"/>
      <c r="L5" s="22"/>
    </row>
    <row r="6" spans="2:12" s="1" customFormat="1" ht="12" customHeight="1">
      <c r="B6" s="22"/>
      <c r="D6" s="32" t="s">
        <v>16</v>
      </c>
      <c r="I6" s="128"/>
      <c r="L6" s="22"/>
    </row>
    <row r="7" spans="2:12" s="1" customFormat="1" ht="16.5" customHeight="1">
      <c r="B7" s="22"/>
      <c r="E7" s="131" t="str">
        <f>'Rekapitulace stavby'!K6</f>
        <v xml:space="preserve">SPŠ a SOU Pelhřimov  - stavební úpravy auly vč. jejího zázemí</v>
      </c>
      <c r="F7" s="32"/>
      <c r="G7" s="32"/>
      <c r="H7" s="32"/>
      <c r="I7" s="128"/>
      <c r="L7" s="22"/>
    </row>
    <row r="8" spans="2:12" s="1" customFormat="1" ht="12" customHeight="1">
      <c r="B8" s="22"/>
      <c r="D8" s="32" t="s">
        <v>139</v>
      </c>
      <c r="I8" s="128"/>
      <c r="L8" s="22"/>
    </row>
    <row r="9" spans="1:31" s="2" customFormat="1" ht="16.5" customHeight="1">
      <c r="A9" s="38"/>
      <c r="B9" s="39"/>
      <c r="C9" s="38"/>
      <c r="D9" s="38"/>
      <c r="E9" s="131" t="s">
        <v>3430</v>
      </c>
      <c r="F9" s="38"/>
      <c r="G9" s="38"/>
      <c r="H9" s="38"/>
      <c r="I9" s="132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141</v>
      </c>
      <c r="E10" s="38"/>
      <c r="F10" s="38"/>
      <c r="G10" s="38"/>
      <c r="H10" s="38"/>
      <c r="I10" s="132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3969</v>
      </c>
      <c r="F11" s="38"/>
      <c r="G11" s="38"/>
      <c r="H11" s="38"/>
      <c r="I11" s="132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132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98</v>
      </c>
      <c r="G13" s="38"/>
      <c r="H13" s="38"/>
      <c r="I13" s="133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133" t="s">
        <v>22</v>
      </c>
      <c r="J14" s="69" t="str">
        <f>'Rekapitulace stavby'!AN8</f>
        <v>10. 1. 2020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132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133" t="s">
        <v>25</v>
      </c>
      <c r="J16" s="27" t="s">
        <v>26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27</v>
      </c>
      <c r="F17" s="38"/>
      <c r="G17" s="38"/>
      <c r="H17" s="38"/>
      <c r="I17" s="133" t="s">
        <v>28</v>
      </c>
      <c r="J17" s="27" t="s">
        <v>29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132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30</v>
      </c>
      <c r="E19" s="38"/>
      <c r="F19" s="38"/>
      <c r="G19" s="38"/>
      <c r="H19" s="38"/>
      <c r="I19" s="133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133" t="s">
        <v>28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132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32</v>
      </c>
      <c r="E22" s="38"/>
      <c r="F22" s="38"/>
      <c r="G22" s="38"/>
      <c r="H22" s="38"/>
      <c r="I22" s="133" t="s">
        <v>25</v>
      </c>
      <c r="J22" s="27" t="s">
        <v>33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34</v>
      </c>
      <c r="F23" s="38"/>
      <c r="G23" s="38"/>
      <c r="H23" s="38"/>
      <c r="I23" s="133" t="s">
        <v>28</v>
      </c>
      <c r="J23" s="27" t="s">
        <v>35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132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37</v>
      </c>
      <c r="E25" s="38"/>
      <c r="F25" s="38"/>
      <c r="G25" s="38"/>
      <c r="H25" s="38"/>
      <c r="I25" s="133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133" t="s">
        <v>28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132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39</v>
      </c>
      <c r="E28" s="38"/>
      <c r="F28" s="38"/>
      <c r="G28" s="38"/>
      <c r="H28" s="38"/>
      <c r="I28" s="132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274.5" customHeight="1">
      <c r="A29" s="134"/>
      <c r="B29" s="135"/>
      <c r="C29" s="134"/>
      <c r="D29" s="134"/>
      <c r="E29" s="36" t="s">
        <v>3915</v>
      </c>
      <c r="F29" s="36"/>
      <c r="G29" s="36"/>
      <c r="H29" s="36"/>
      <c r="I29" s="136"/>
      <c r="J29" s="134"/>
      <c r="K29" s="134"/>
      <c r="L29" s="137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132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138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9" t="s">
        <v>41</v>
      </c>
      <c r="E32" s="38"/>
      <c r="F32" s="38"/>
      <c r="G32" s="38"/>
      <c r="H32" s="38"/>
      <c r="I32" s="132"/>
      <c r="J32" s="96">
        <f>ROUND(J126,2)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138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43</v>
      </c>
      <c r="G34" s="38"/>
      <c r="H34" s="38"/>
      <c r="I34" s="140" t="s">
        <v>42</v>
      </c>
      <c r="J34" s="43" t="s">
        <v>44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41" t="s">
        <v>45</v>
      </c>
      <c r="E35" s="32" t="s">
        <v>46</v>
      </c>
      <c r="F35" s="142">
        <f>ROUND((SUM(BE126:BE170)),2)</f>
        <v>0</v>
      </c>
      <c r="G35" s="38"/>
      <c r="H35" s="38"/>
      <c r="I35" s="143">
        <v>0.21</v>
      </c>
      <c r="J35" s="142">
        <f>ROUND(((SUM(BE126:BE170))*I35),2)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47</v>
      </c>
      <c r="F36" s="142">
        <f>ROUND((SUM(BF126:BF170)),2)</f>
        <v>0</v>
      </c>
      <c r="G36" s="38"/>
      <c r="H36" s="38"/>
      <c r="I36" s="143">
        <v>0.15</v>
      </c>
      <c r="J36" s="142">
        <f>ROUND(((SUM(BF126:BF170))*I36),2)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48</v>
      </c>
      <c r="F37" s="142">
        <f>ROUND((SUM(BG126:BG170)),2)</f>
        <v>0</v>
      </c>
      <c r="G37" s="38"/>
      <c r="H37" s="38"/>
      <c r="I37" s="143">
        <v>0.21</v>
      </c>
      <c r="J37" s="142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49</v>
      </c>
      <c r="F38" s="142">
        <f>ROUND((SUM(BH126:BH170)),2)</f>
        <v>0</v>
      </c>
      <c r="G38" s="38"/>
      <c r="H38" s="38"/>
      <c r="I38" s="143">
        <v>0.15</v>
      </c>
      <c r="J38" s="142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50</v>
      </c>
      <c r="F39" s="142">
        <f>ROUND((SUM(BI126:BI170)),2)</f>
        <v>0</v>
      </c>
      <c r="G39" s="38"/>
      <c r="H39" s="38"/>
      <c r="I39" s="143">
        <v>0</v>
      </c>
      <c r="J39" s="142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132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44"/>
      <c r="D41" s="145" t="s">
        <v>51</v>
      </c>
      <c r="E41" s="81"/>
      <c r="F41" s="81"/>
      <c r="G41" s="146" t="s">
        <v>52</v>
      </c>
      <c r="H41" s="147" t="s">
        <v>53</v>
      </c>
      <c r="I41" s="148"/>
      <c r="J41" s="149">
        <f>SUM(J32:J39)</f>
        <v>0</v>
      </c>
      <c r="K41" s="150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132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I43" s="128"/>
      <c r="L43" s="22"/>
    </row>
    <row r="44" spans="2:12" s="1" customFormat="1" ht="14.4" customHeight="1">
      <c r="B44" s="22"/>
      <c r="I44" s="128"/>
      <c r="L44" s="22"/>
    </row>
    <row r="45" spans="2:12" s="1" customFormat="1" ht="14.4" customHeight="1">
      <c r="B45" s="22"/>
      <c r="I45" s="128"/>
      <c r="L45" s="22"/>
    </row>
    <row r="46" spans="2:12" s="1" customFormat="1" ht="14.4" customHeight="1">
      <c r="B46" s="22"/>
      <c r="I46" s="128"/>
      <c r="L46" s="22"/>
    </row>
    <row r="47" spans="2:12" s="1" customFormat="1" ht="14.4" customHeight="1">
      <c r="B47" s="22"/>
      <c r="I47" s="128"/>
      <c r="L47" s="22"/>
    </row>
    <row r="48" spans="2:12" s="1" customFormat="1" ht="14.4" customHeight="1">
      <c r="B48" s="22"/>
      <c r="I48" s="128"/>
      <c r="L48" s="22"/>
    </row>
    <row r="49" spans="2:12" s="1" customFormat="1" ht="14.4" customHeight="1">
      <c r="B49" s="22"/>
      <c r="I49" s="128"/>
      <c r="L49" s="22"/>
    </row>
    <row r="50" spans="2:12" s="2" customFormat="1" ht="14.4" customHeight="1">
      <c r="B50" s="55"/>
      <c r="D50" s="56" t="s">
        <v>54</v>
      </c>
      <c r="E50" s="57"/>
      <c r="F50" s="57"/>
      <c r="G50" s="56" t="s">
        <v>55</v>
      </c>
      <c r="H50" s="57"/>
      <c r="I50" s="151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56</v>
      </c>
      <c r="E61" s="41"/>
      <c r="F61" s="152" t="s">
        <v>57</v>
      </c>
      <c r="G61" s="58" t="s">
        <v>56</v>
      </c>
      <c r="H61" s="41"/>
      <c r="I61" s="153"/>
      <c r="J61" s="154" t="s">
        <v>57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58</v>
      </c>
      <c r="E65" s="59"/>
      <c r="F65" s="59"/>
      <c r="G65" s="56" t="s">
        <v>59</v>
      </c>
      <c r="H65" s="59"/>
      <c r="I65" s="155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56</v>
      </c>
      <c r="E76" s="41"/>
      <c r="F76" s="152" t="s">
        <v>57</v>
      </c>
      <c r="G76" s="58" t="s">
        <v>56</v>
      </c>
      <c r="H76" s="41"/>
      <c r="I76" s="153"/>
      <c r="J76" s="154" t="s">
        <v>57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156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157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143</v>
      </c>
      <c r="D82" s="38"/>
      <c r="E82" s="38"/>
      <c r="F82" s="38"/>
      <c r="G82" s="38"/>
      <c r="H82" s="38"/>
      <c r="I82" s="132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132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132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31" t="str">
        <f>E7</f>
        <v xml:space="preserve">SPŠ a SOU Pelhřimov  - stavební úpravy auly vč. jejího zázemí</v>
      </c>
      <c r="F85" s="32"/>
      <c r="G85" s="32"/>
      <c r="H85" s="32"/>
      <c r="I85" s="132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139</v>
      </c>
      <c r="I86" s="128"/>
      <c r="L86" s="22"/>
    </row>
    <row r="87" spans="1:31" s="2" customFormat="1" ht="16.5" customHeight="1">
      <c r="A87" s="38"/>
      <c r="B87" s="39"/>
      <c r="C87" s="38"/>
      <c r="D87" s="38"/>
      <c r="E87" s="131" t="s">
        <v>3430</v>
      </c>
      <c r="F87" s="38"/>
      <c r="G87" s="38"/>
      <c r="H87" s="38"/>
      <c r="I87" s="132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141</v>
      </c>
      <c r="D88" s="38"/>
      <c r="E88" s="38"/>
      <c r="F88" s="38"/>
      <c r="G88" s="38"/>
      <c r="H88" s="38"/>
      <c r="I88" s="132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02D_1 - Bleskosvod</v>
      </c>
      <c r="F89" s="38"/>
      <c r="G89" s="38"/>
      <c r="H89" s="38"/>
      <c r="I89" s="132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132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>Pelhřimov, ul. Růžová č.p. 34</v>
      </c>
      <c r="G91" s="38"/>
      <c r="H91" s="38"/>
      <c r="I91" s="133" t="s">
        <v>22</v>
      </c>
      <c r="J91" s="69" t="str">
        <f>IF(J14="","",J14)</f>
        <v>10. 1. 2020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132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KRAJ VYSOČINA</v>
      </c>
      <c r="G93" s="38"/>
      <c r="H93" s="38"/>
      <c r="I93" s="133" t="s">
        <v>32</v>
      </c>
      <c r="J93" s="36" t="str">
        <f>E23</f>
        <v>PROJEKT CENTRUM NOVA s.r.o.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30</v>
      </c>
      <c r="D94" s="38"/>
      <c r="E94" s="38"/>
      <c r="F94" s="27" t="str">
        <f>IF(E20="","",E20)</f>
        <v>Vyplň údaj</v>
      </c>
      <c r="G94" s="38"/>
      <c r="H94" s="38"/>
      <c r="I94" s="133" t="s">
        <v>37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132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58" t="s">
        <v>144</v>
      </c>
      <c r="D96" s="144"/>
      <c r="E96" s="144"/>
      <c r="F96" s="144"/>
      <c r="G96" s="144"/>
      <c r="H96" s="144"/>
      <c r="I96" s="159"/>
      <c r="J96" s="160" t="s">
        <v>145</v>
      </c>
      <c r="K96" s="144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132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61" t="s">
        <v>146</v>
      </c>
      <c r="D98" s="38"/>
      <c r="E98" s="38"/>
      <c r="F98" s="38"/>
      <c r="G98" s="38"/>
      <c r="H98" s="38"/>
      <c r="I98" s="132"/>
      <c r="J98" s="96">
        <f>J126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147</v>
      </c>
    </row>
    <row r="99" spans="1:31" s="9" customFormat="1" ht="24.95" customHeight="1">
      <c r="A99" s="9"/>
      <c r="B99" s="162"/>
      <c r="C99" s="9"/>
      <c r="D99" s="163" t="s">
        <v>267</v>
      </c>
      <c r="E99" s="164"/>
      <c r="F99" s="164"/>
      <c r="G99" s="164"/>
      <c r="H99" s="164"/>
      <c r="I99" s="165"/>
      <c r="J99" s="166">
        <f>J127</f>
        <v>0</v>
      </c>
      <c r="K99" s="9"/>
      <c r="L99" s="16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67"/>
      <c r="C100" s="10"/>
      <c r="D100" s="168" t="s">
        <v>3970</v>
      </c>
      <c r="E100" s="169"/>
      <c r="F100" s="169"/>
      <c r="G100" s="169"/>
      <c r="H100" s="169"/>
      <c r="I100" s="170"/>
      <c r="J100" s="171">
        <f>J128</f>
        <v>0</v>
      </c>
      <c r="K100" s="10"/>
      <c r="L100" s="16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67"/>
      <c r="C101" s="10"/>
      <c r="D101" s="168" t="s">
        <v>3971</v>
      </c>
      <c r="E101" s="169"/>
      <c r="F101" s="169"/>
      <c r="G101" s="169"/>
      <c r="H101" s="169"/>
      <c r="I101" s="170"/>
      <c r="J101" s="171">
        <f>J148</f>
        <v>0</v>
      </c>
      <c r="K101" s="10"/>
      <c r="L101" s="16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62"/>
      <c r="C102" s="9"/>
      <c r="D102" s="163" t="s">
        <v>2815</v>
      </c>
      <c r="E102" s="164"/>
      <c r="F102" s="164"/>
      <c r="G102" s="164"/>
      <c r="H102" s="164"/>
      <c r="I102" s="165"/>
      <c r="J102" s="166">
        <f>J159</f>
        <v>0</v>
      </c>
      <c r="K102" s="9"/>
      <c r="L102" s="16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67"/>
      <c r="C103" s="10"/>
      <c r="D103" s="168" t="s">
        <v>3257</v>
      </c>
      <c r="E103" s="169"/>
      <c r="F103" s="169"/>
      <c r="G103" s="169"/>
      <c r="H103" s="169"/>
      <c r="I103" s="170"/>
      <c r="J103" s="171">
        <f>J160</f>
        <v>0</v>
      </c>
      <c r="K103" s="10"/>
      <c r="L103" s="16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67"/>
      <c r="C104" s="10"/>
      <c r="D104" s="168" t="s">
        <v>3972</v>
      </c>
      <c r="E104" s="169"/>
      <c r="F104" s="169"/>
      <c r="G104" s="169"/>
      <c r="H104" s="169"/>
      <c r="I104" s="170"/>
      <c r="J104" s="171">
        <f>J170</f>
        <v>0</v>
      </c>
      <c r="K104" s="10"/>
      <c r="L104" s="16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38"/>
      <c r="D105" s="38"/>
      <c r="E105" s="38"/>
      <c r="F105" s="38"/>
      <c r="G105" s="38"/>
      <c r="H105" s="38"/>
      <c r="I105" s="132"/>
      <c r="J105" s="38"/>
      <c r="K105" s="38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0"/>
      <c r="C106" s="61"/>
      <c r="D106" s="61"/>
      <c r="E106" s="61"/>
      <c r="F106" s="61"/>
      <c r="G106" s="61"/>
      <c r="H106" s="61"/>
      <c r="I106" s="156"/>
      <c r="J106" s="61"/>
      <c r="K106" s="61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2"/>
      <c r="C110" s="63"/>
      <c r="D110" s="63"/>
      <c r="E110" s="63"/>
      <c r="F110" s="63"/>
      <c r="G110" s="63"/>
      <c r="H110" s="63"/>
      <c r="I110" s="157"/>
      <c r="J110" s="63"/>
      <c r="K110" s="63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150</v>
      </c>
      <c r="D111" s="38"/>
      <c r="E111" s="38"/>
      <c r="F111" s="38"/>
      <c r="G111" s="38"/>
      <c r="H111" s="38"/>
      <c r="I111" s="132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38"/>
      <c r="D112" s="38"/>
      <c r="E112" s="38"/>
      <c r="F112" s="38"/>
      <c r="G112" s="38"/>
      <c r="H112" s="38"/>
      <c r="I112" s="132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38"/>
      <c r="E113" s="38"/>
      <c r="F113" s="38"/>
      <c r="G113" s="38"/>
      <c r="H113" s="38"/>
      <c r="I113" s="132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38"/>
      <c r="D114" s="38"/>
      <c r="E114" s="131" t="str">
        <f>E7</f>
        <v xml:space="preserve">SPŠ a SOU Pelhřimov  - stavební úpravy auly vč. jejího zázemí</v>
      </c>
      <c r="F114" s="32"/>
      <c r="G114" s="32"/>
      <c r="H114" s="32"/>
      <c r="I114" s="132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2"/>
      <c r="C115" s="32" t="s">
        <v>139</v>
      </c>
      <c r="I115" s="128"/>
      <c r="L115" s="22"/>
    </row>
    <row r="116" spans="1:31" s="2" customFormat="1" ht="16.5" customHeight="1">
      <c r="A116" s="38"/>
      <c r="B116" s="39"/>
      <c r="C116" s="38"/>
      <c r="D116" s="38"/>
      <c r="E116" s="131" t="s">
        <v>3430</v>
      </c>
      <c r="F116" s="38"/>
      <c r="G116" s="38"/>
      <c r="H116" s="38"/>
      <c r="I116" s="132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141</v>
      </c>
      <c r="D117" s="38"/>
      <c r="E117" s="38"/>
      <c r="F117" s="38"/>
      <c r="G117" s="38"/>
      <c r="H117" s="38"/>
      <c r="I117" s="132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38"/>
      <c r="D118" s="38"/>
      <c r="E118" s="67" t="str">
        <f>E11</f>
        <v>02D_1 - Bleskosvod</v>
      </c>
      <c r="F118" s="38"/>
      <c r="G118" s="38"/>
      <c r="H118" s="38"/>
      <c r="I118" s="132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38"/>
      <c r="D119" s="38"/>
      <c r="E119" s="38"/>
      <c r="F119" s="38"/>
      <c r="G119" s="38"/>
      <c r="H119" s="38"/>
      <c r="I119" s="132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38"/>
      <c r="E120" s="38"/>
      <c r="F120" s="27" t="str">
        <f>F14</f>
        <v>Pelhřimov, ul. Růžová č.p. 34</v>
      </c>
      <c r="G120" s="38"/>
      <c r="H120" s="38"/>
      <c r="I120" s="133" t="s">
        <v>22</v>
      </c>
      <c r="J120" s="69" t="str">
        <f>IF(J14="","",J14)</f>
        <v>10. 1. 2020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38"/>
      <c r="D121" s="38"/>
      <c r="E121" s="38"/>
      <c r="F121" s="38"/>
      <c r="G121" s="38"/>
      <c r="H121" s="38"/>
      <c r="I121" s="132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40.05" customHeight="1">
      <c r="A122" s="38"/>
      <c r="B122" s="39"/>
      <c r="C122" s="32" t="s">
        <v>24</v>
      </c>
      <c r="D122" s="38"/>
      <c r="E122" s="38"/>
      <c r="F122" s="27" t="str">
        <f>E17</f>
        <v>KRAJ VYSOČINA</v>
      </c>
      <c r="G122" s="38"/>
      <c r="H122" s="38"/>
      <c r="I122" s="133" t="s">
        <v>32</v>
      </c>
      <c r="J122" s="36" t="str">
        <f>E23</f>
        <v>PROJEKT CENTRUM NOVA s.r.o.</v>
      </c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30</v>
      </c>
      <c r="D123" s="38"/>
      <c r="E123" s="38"/>
      <c r="F123" s="27" t="str">
        <f>IF(E20="","",E20)</f>
        <v>Vyplň údaj</v>
      </c>
      <c r="G123" s="38"/>
      <c r="H123" s="38"/>
      <c r="I123" s="133" t="s">
        <v>37</v>
      </c>
      <c r="J123" s="36" t="str">
        <f>E26</f>
        <v xml:space="preserve"> </v>
      </c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38"/>
      <c r="D124" s="38"/>
      <c r="E124" s="38"/>
      <c r="F124" s="38"/>
      <c r="G124" s="38"/>
      <c r="H124" s="38"/>
      <c r="I124" s="132"/>
      <c r="J124" s="38"/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172"/>
      <c r="B125" s="173"/>
      <c r="C125" s="174" t="s">
        <v>151</v>
      </c>
      <c r="D125" s="175" t="s">
        <v>66</v>
      </c>
      <c r="E125" s="175" t="s">
        <v>62</v>
      </c>
      <c r="F125" s="175" t="s">
        <v>63</v>
      </c>
      <c r="G125" s="175" t="s">
        <v>152</v>
      </c>
      <c r="H125" s="175" t="s">
        <v>153</v>
      </c>
      <c r="I125" s="176" t="s">
        <v>154</v>
      </c>
      <c r="J125" s="175" t="s">
        <v>145</v>
      </c>
      <c r="K125" s="177" t="s">
        <v>155</v>
      </c>
      <c r="L125" s="178"/>
      <c r="M125" s="86" t="s">
        <v>1</v>
      </c>
      <c r="N125" s="87" t="s">
        <v>45</v>
      </c>
      <c r="O125" s="87" t="s">
        <v>156</v>
      </c>
      <c r="P125" s="87" t="s">
        <v>157</v>
      </c>
      <c r="Q125" s="87" t="s">
        <v>158</v>
      </c>
      <c r="R125" s="87" t="s">
        <v>159</v>
      </c>
      <c r="S125" s="87" t="s">
        <v>160</v>
      </c>
      <c r="T125" s="88" t="s">
        <v>161</v>
      </c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</row>
    <row r="126" spans="1:63" s="2" customFormat="1" ht="22.8" customHeight="1">
      <c r="A126" s="38"/>
      <c r="B126" s="39"/>
      <c r="C126" s="93" t="s">
        <v>162</v>
      </c>
      <c r="D126" s="38"/>
      <c r="E126" s="38"/>
      <c r="F126" s="38"/>
      <c r="G126" s="38"/>
      <c r="H126" s="38"/>
      <c r="I126" s="132"/>
      <c r="J126" s="179">
        <f>BK126</f>
        <v>0</v>
      </c>
      <c r="K126" s="38"/>
      <c r="L126" s="39"/>
      <c r="M126" s="89"/>
      <c r="N126" s="73"/>
      <c r="O126" s="90"/>
      <c r="P126" s="180">
        <f>P127+P159</f>
        <v>0</v>
      </c>
      <c r="Q126" s="90"/>
      <c r="R126" s="180">
        <f>R127+R159</f>
        <v>0.016030000000000003</v>
      </c>
      <c r="S126" s="90"/>
      <c r="T126" s="181">
        <f>T127+T159</f>
        <v>0.03851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9" t="s">
        <v>80</v>
      </c>
      <c r="AU126" s="19" t="s">
        <v>147</v>
      </c>
      <c r="BK126" s="182">
        <f>BK127+BK159</f>
        <v>0</v>
      </c>
    </row>
    <row r="127" spans="1:63" s="12" customFormat="1" ht="25.9" customHeight="1">
      <c r="A127" s="12"/>
      <c r="B127" s="183"/>
      <c r="C127" s="12"/>
      <c r="D127" s="184" t="s">
        <v>80</v>
      </c>
      <c r="E127" s="185" t="s">
        <v>703</v>
      </c>
      <c r="F127" s="185" t="s">
        <v>704</v>
      </c>
      <c r="G127" s="12"/>
      <c r="H127" s="12"/>
      <c r="I127" s="186"/>
      <c r="J127" s="187">
        <f>BK127</f>
        <v>0</v>
      </c>
      <c r="K127" s="12"/>
      <c r="L127" s="183"/>
      <c r="M127" s="188"/>
      <c r="N127" s="189"/>
      <c r="O127" s="189"/>
      <c r="P127" s="190">
        <f>P128+P148</f>
        <v>0</v>
      </c>
      <c r="Q127" s="189"/>
      <c r="R127" s="190">
        <f>R128+R148</f>
        <v>0.015290000000000002</v>
      </c>
      <c r="S127" s="189"/>
      <c r="T127" s="191">
        <f>T128+T148</f>
        <v>0.03851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84" t="s">
        <v>90</v>
      </c>
      <c r="AT127" s="192" t="s">
        <v>80</v>
      </c>
      <c r="AU127" s="192" t="s">
        <v>81</v>
      </c>
      <c r="AY127" s="184" t="s">
        <v>166</v>
      </c>
      <c r="BK127" s="193">
        <f>BK128+BK148</f>
        <v>0</v>
      </c>
    </row>
    <row r="128" spans="1:63" s="12" customFormat="1" ht="22.8" customHeight="1">
      <c r="A128" s="12"/>
      <c r="B128" s="183"/>
      <c r="C128" s="12"/>
      <c r="D128" s="184" t="s">
        <v>80</v>
      </c>
      <c r="E128" s="194" t="s">
        <v>2816</v>
      </c>
      <c r="F128" s="194" t="s">
        <v>3973</v>
      </c>
      <c r="G128" s="12"/>
      <c r="H128" s="12"/>
      <c r="I128" s="186"/>
      <c r="J128" s="195">
        <f>BK128</f>
        <v>0</v>
      </c>
      <c r="K128" s="12"/>
      <c r="L128" s="183"/>
      <c r="M128" s="188"/>
      <c r="N128" s="189"/>
      <c r="O128" s="189"/>
      <c r="P128" s="190">
        <f>SUM(P129:P147)</f>
        <v>0</v>
      </c>
      <c r="Q128" s="189"/>
      <c r="R128" s="190">
        <f>SUM(R129:R147)</f>
        <v>0.015290000000000002</v>
      </c>
      <c r="S128" s="189"/>
      <c r="T128" s="191">
        <f>SUM(T129:T147)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84" t="s">
        <v>90</v>
      </c>
      <c r="AT128" s="192" t="s">
        <v>80</v>
      </c>
      <c r="AU128" s="192" t="s">
        <v>88</v>
      </c>
      <c r="AY128" s="184" t="s">
        <v>166</v>
      </c>
      <c r="BK128" s="193">
        <f>SUM(BK129:BK147)</f>
        <v>0</v>
      </c>
    </row>
    <row r="129" spans="1:65" s="2" customFormat="1" ht="21.75" customHeight="1">
      <c r="A129" s="38"/>
      <c r="B129" s="196"/>
      <c r="C129" s="197" t="s">
        <v>88</v>
      </c>
      <c r="D129" s="197" t="s">
        <v>169</v>
      </c>
      <c r="E129" s="198" t="s">
        <v>3974</v>
      </c>
      <c r="F129" s="199" t="s">
        <v>3975</v>
      </c>
      <c r="G129" s="200" t="s">
        <v>425</v>
      </c>
      <c r="H129" s="201">
        <v>30</v>
      </c>
      <c r="I129" s="202"/>
      <c r="J129" s="203">
        <f>ROUND(I129*H129,2)</f>
        <v>0</v>
      </c>
      <c r="K129" s="199" t="s">
        <v>280</v>
      </c>
      <c r="L129" s="39"/>
      <c r="M129" s="204" t="s">
        <v>1</v>
      </c>
      <c r="N129" s="205" t="s">
        <v>46</v>
      </c>
      <c r="O129" s="77"/>
      <c r="P129" s="206">
        <f>O129*H129</f>
        <v>0</v>
      </c>
      <c r="Q129" s="206">
        <v>0</v>
      </c>
      <c r="R129" s="206">
        <f>Q129*H129</f>
        <v>0</v>
      </c>
      <c r="S129" s="206">
        <v>0</v>
      </c>
      <c r="T129" s="20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08" t="s">
        <v>243</v>
      </c>
      <c r="AT129" s="208" t="s">
        <v>169</v>
      </c>
      <c r="AU129" s="208" t="s">
        <v>90</v>
      </c>
      <c r="AY129" s="19" t="s">
        <v>166</v>
      </c>
      <c r="BE129" s="209">
        <f>IF(N129="základní",J129,0)</f>
        <v>0</v>
      </c>
      <c r="BF129" s="209">
        <f>IF(N129="snížená",J129,0)</f>
        <v>0</v>
      </c>
      <c r="BG129" s="209">
        <f>IF(N129="zákl. přenesená",J129,0)</f>
        <v>0</v>
      </c>
      <c r="BH129" s="209">
        <f>IF(N129="sníž. přenesená",J129,0)</f>
        <v>0</v>
      </c>
      <c r="BI129" s="209">
        <f>IF(N129="nulová",J129,0)</f>
        <v>0</v>
      </c>
      <c r="BJ129" s="19" t="s">
        <v>88</v>
      </c>
      <c r="BK129" s="209">
        <f>ROUND(I129*H129,2)</f>
        <v>0</v>
      </c>
      <c r="BL129" s="19" t="s">
        <v>243</v>
      </c>
      <c r="BM129" s="208" t="s">
        <v>3976</v>
      </c>
    </row>
    <row r="130" spans="1:65" s="2" customFormat="1" ht="16.5" customHeight="1">
      <c r="A130" s="38"/>
      <c r="B130" s="196"/>
      <c r="C130" s="242" t="s">
        <v>90</v>
      </c>
      <c r="D130" s="242" t="s">
        <v>806</v>
      </c>
      <c r="E130" s="243" t="s">
        <v>3977</v>
      </c>
      <c r="F130" s="244" t="s">
        <v>3978</v>
      </c>
      <c r="G130" s="245" t="s">
        <v>3979</v>
      </c>
      <c r="H130" s="246">
        <v>4.05</v>
      </c>
      <c r="I130" s="247"/>
      <c r="J130" s="248">
        <f>ROUND(I130*H130,2)</f>
        <v>0</v>
      </c>
      <c r="K130" s="244" t="s">
        <v>280</v>
      </c>
      <c r="L130" s="249"/>
      <c r="M130" s="250" t="s">
        <v>1</v>
      </c>
      <c r="N130" s="251" t="s">
        <v>46</v>
      </c>
      <c r="O130" s="77"/>
      <c r="P130" s="206">
        <f>O130*H130</f>
        <v>0</v>
      </c>
      <c r="Q130" s="206">
        <v>0.001</v>
      </c>
      <c r="R130" s="206">
        <f>Q130*H130</f>
        <v>0.00405</v>
      </c>
      <c r="S130" s="206">
        <v>0</v>
      </c>
      <c r="T130" s="20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08" t="s">
        <v>522</v>
      </c>
      <c r="AT130" s="208" t="s">
        <v>806</v>
      </c>
      <c r="AU130" s="208" t="s">
        <v>90</v>
      </c>
      <c r="AY130" s="19" t="s">
        <v>166</v>
      </c>
      <c r="BE130" s="209">
        <f>IF(N130="základní",J130,0)</f>
        <v>0</v>
      </c>
      <c r="BF130" s="209">
        <f>IF(N130="snížená",J130,0)</f>
        <v>0</v>
      </c>
      <c r="BG130" s="209">
        <f>IF(N130="zákl. přenesená",J130,0)</f>
        <v>0</v>
      </c>
      <c r="BH130" s="209">
        <f>IF(N130="sníž. přenesená",J130,0)</f>
        <v>0</v>
      </c>
      <c r="BI130" s="209">
        <f>IF(N130="nulová",J130,0)</f>
        <v>0</v>
      </c>
      <c r="BJ130" s="19" t="s">
        <v>88</v>
      </c>
      <c r="BK130" s="209">
        <f>ROUND(I130*H130,2)</f>
        <v>0</v>
      </c>
      <c r="BL130" s="19" t="s">
        <v>243</v>
      </c>
      <c r="BM130" s="208" t="s">
        <v>3980</v>
      </c>
    </row>
    <row r="131" spans="1:47" s="2" customFormat="1" ht="12">
      <c r="A131" s="38"/>
      <c r="B131" s="39"/>
      <c r="C131" s="38"/>
      <c r="D131" s="210" t="s">
        <v>174</v>
      </c>
      <c r="E131" s="38"/>
      <c r="F131" s="211" t="s">
        <v>3978</v>
      </c>
      <c r="G131" s="38"/>
      <c r="H131" s="38"/>
      <c r="I131" s="132"/>
      <c r="J131" s="38"/>
      <c r="K131" s="38"/>
      <c r="L131" s="39"/>
      <c r="M131" s="212"/>
      <c r="N131" s="213"/>
      <c r="O131" s="77"/>
      <c r="P131" s="77"/>
      <c r="Q131" s="77"/>
      <c r="R131" s="77"/>
      <c r="S131" s="77"/>
      <c r="T131" s="7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9" t="s">
        <v>174</v>
      </c>
      <c r="AU131" s="19" t="s">
        <v>90</v>
      </c>
    </row>
    <row r="132" spans="1:51" s="14" customFormat="1" ht="12">
      <c r="A132" s="14"/>
      <c r="B132" s="226"/>
      <c r="C132" s="14"/>
      <c r="D132" s="210" t="s">
        <v>283</v>
      </c>
      <c r="E132" s="227" t="s">
        <v>1</v>
      </c>
      <c r="F132" s="228" t="s">
        <v>3981</v>
      </c>
      <c r="G132" s="14"/>
      <c r="H132" s="229">
        <v>4.05</v>
      </c>
      <c r="I132" s="230"/>
      <c r="J132" s="14"/>
      <c r="K132" s="14"/>
      <c r="L132" s="226"/>
      <c r="M132" s="231"/>
      <c r="N132" s="232"/>
      <c r="O132" s="232"/>
      <c r="P132" s="232"/>
      <c r="Q132" s="232"/>
      <c r="R132" s="232"/>
      <c r="S132" s="232"/>
      <c r="T132" s="23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27" t="s">
        <v>283</v>
      </c>
      <c r="AU132" s="227" t="s">
        <v>90</v>
      </c>
      <c r="AV132" s="14" t="s">
        <v>90</v>
      </c>
      <c r="AW132" s="14" t="s">
        <v>36</v>
      </c>
      <c r="AX132" s="14" t="s">
        <v>88</v>
      </c>
      <c r="AY132" s="227" t="s">
        <v>166</v>
      </c>
    </row>
    <row r="133" spans="1:65" s="2" customFormat="1" ht="16.5" customHeight="1">
      <c r="A133" s="38"/>
      <c r="B133" s="196"/>
      <c r="C133" s="242" t="s">
        <v>180</v>
      </c>
      <c r="D133" s="242" t="s">
        <v>806</v>
      </c>
      <c r="E133" s="243" t="s">
        <v>3982</v>
      </c>
      <c r="F133" s="244" t="s">
        <v>3983</v>
      </c>
      <c r="G133" s="245" t="s">
        <v>346</v>
      </c>
      <c r="H133" s="246">
        <v>20</v>
      </c>
      <c r="I133" s="247"/>
      <c r="J133" s="248">
        <f>ROUND(I133*H133,2)</f>
        <v>0</v>
      </c>
      <c r="K133" s="244" t="s">
        <v>280</v>
      </c>
      <c r="L133" s="249"/>
      <c r="M133" s="250" t="s">
        <v>1</v>
      </c>
      <c r="N133" s="251" t="s">
        <v>46</v>
      </c>
      <c r="O133" s="77"/>
      <c r="P133" s="206">
        <f>O133*H133</f>
        <v>0</v>
      </c>
      <c r="Q133" s="206">
        <v>0.00021</v>
      </c>
      <c r="R133" s="206">
        <f>Q133*H133</f>
        <v>0.004200000000000001</v>
      </c>
      <c r="S133" s="206">
        <v>0</v>
      </c>
      <c r="T133" s="20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08" t="s">
        <v>522</v>
      </c>
      <c r="AT133" s="208" t="s">
        <v>806</v>
      </c>
      <c r="AU133" s="208" t="s">
        <v>90</v>
      </c>
      <c r="AY133" s="19" t="s">
        <v>166</v>
      </c>
      <c r="BE133" s="209">
        <f>IF(N133="základní",J133,0)</f>
        <v>0</v>
      </c>
      <c r="BF133" s="209">
        <f>IF(N133="snížená",J133,0)</f>
        <v>0</v>
      </c>
      <c r="BG133" s="209">
        <f>IF(N133="zákl. přenesená",J133,0)</f>
        <v>0</v>
      </c>
      <c r="BH133" s="209">
        <f>IF(N133="sníž. přenesená",J133,0)</f>
        <v>0</v>
      </c>
      <c r="BI133" s="209">
        <f>IF(N133="nulová",J133,0)</f>
        <v>0</v>
      </c>
      <c r="BJ133" s="19" t="s">
        <v>88</v>
      </c>
      <c r="BK133" s="209">
        <f>ROUND(I133*H133,2)</f>
        <v>0</v>
      </c>
      <c r="BL133" s="19" t="s">
        <v>243</v>
      </c>
      <c r="BM133" s="208" t="s">
        <v>3984</v>
      </c>
    </row>
    <row r="134" spans="1:47" s="2" customFormat="1" ht="12">
      <c r="A134" s="38"/>
      <c r="B134" s="39"/>
      <c r="C134" s="38"/>
      <c r="D134" s="210" t="s">
        <v>174</v>
      </c>
      <c r="E134" s="38"/>
      <c r="F134" s="211" t="s">
        <v>3983</v>
      </c>
      <c r="G134" s="38"/>
      <c r="H134" s="38"/>
      <c r="I134" s="132"/>
      <c r="J134" s="38"/>
      <c r="K134" s="38"/>
      <c r="L134" s="39"/>
      <c r="M134" s="212"/>
      <c r="N134" s="213"/>
      <c r="O134" s="77"/>
      <c r="P134" s="77"/>
      <c r="Q134" s="77"/>
      <c r="R134" s="77"/>
      <c r="S134" s="77"/>
      <c r="T134" s="7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9" t="s">
        <v>174</v>
      </c>
      <c r="AU134" s="19" t="s">
        <v>90</v>
      </c>
    </row>
    <row r="135" spans="1:65" s="2" customFormat="1" ht="21.75" customHeight="1">
      <c r="A135" s="38"/>
      <c r="B135" s="196"/>
      <c r="C135" s="242" t="s">
        <v>165</v>
      </c>
      <c r="D135" s="242" t="s">
        <v>806</v>
      </c>
      <c r="E135" s="243" t="s">
        <v>3985</v>
      </c>
      <c r="F135" s="244" t="s">
        <v>3986</v>
      </c>
      <c r="G135" s="245" t="s">
        <v>346</v>
      </c>
      <c r="H135" s="246">
        <v>20</v>
      </c>
      <c r="I135" s="247"/>
      <c r="J135" s="248">
        <f>ROUND(I135*H135,2)</f>
        <v>0</v>
      </c>
      <c r="K135" s="244" t="s">
        <v>280</v>
      </c>
      <c r="L135" s="249"/>
      <c r="M135" s="250" t="s">
        <v>1</v>
      </c>
      <c r="N135" s="251" t="s">
        <v>46</v>
      </c>
      <c r="O135" s="77"/>
      <c r="P135" s="206">
        <f>O135*H135</f>
        <v>0</v>
      </c>
      <c r="Q135" s="206">
        <v>0.00011</v>
      </c>
      <c r="R135" s="206">
        <f>Q135*H135</f>
        <v>0.0022</v>
      </c>
      <c r="S135" s="206">
        <v>0</v>
      </c>
      <c r="T135" s="20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08" t="s">
        <v>522</v>
      </c>
      <c r="AT135" s="208" t="s">
        <v>806</v>
      </c>
      <c r="AU135" s="208" t="s">
        <v>90</v>
      </c>
      <c r="AY135" s="19" t="s">
        <v>166</v>
      </c>
      <c r="BE135" s="209">
        <f>IF(N135="základní",J135,0)</f>
        <v>0</v>
      </c>
      <c r="BF135" s="209">
        <f>IF(N135="snížená",J135,0)</f>
        <v>0</v>
      </c>
      <c r="BG135" s="209">
        <f>IF(N135="zákl. přenesená",J135,0)</f>
        <v>0</v>
      </c>
      <c r="BH135" s="209">
        <f>IF(N135="sníž. přenesená",J135,0)</f>
        <v>0</v>
      </c>
      <c r="BI135" s="209">
        <f>IF(N135="nulová",J135,0)</f>
        <v>0</v>
      </c>
      <c r="BJ135" s="19" t="s">
        <v>88</v>
      </c>
      <c r="BK135" s="209">
        <f>ROUND(I135*H135,2)</f>
        <v>0</v>
      </c>
      <c r="BL135" s="19" t="s">
        <v>243</v>
      </c>
      <c r="BM135" s="208" t="s">
        <v>3987</v>
      </c>
    </row>
    <row r="136" spans="1:47" s="2" customFormat="1" ht="12">
      <c r="A136" s="38"/>
      <c r="B136" s="39"/>
      <c r="C136" s="38"/>
      <c r="D136" s="210" t="s">
        <v>174</v>
      </c>
      <c r="E136" s="38"/>
      <c r="F136" s="211" t="s">
        <v>3986</v>
      </c>
      <c r="G136" s="38"/>
      <c r="H136" s="38"/>
      <c r="I136" s="132"/>
      <c r="J136" s="38"/>
      <c r="K136" s="38"/>
      <c r="L136" s="39"/>
      <c r="M136" s="212"/>
      <c r="N136" s="213"/>
      <c r="O136" s="77"/>
      <c r="P136" s="77"/>
      <c r="Q136" s="77"/>
      <c r="R136" s="77"/>
      <c r="S136" s="77"/>
      <c r="T136" s="7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9" t="s">
        <v>174</v>
      </c>
      <c r="AU136" s="19" t="s">
        <v>90</v>
      </c>
    </row>
    <row r="137" spans="1:65" s="2" customFormat="1" ht="21.75" customHeight="1">
      <c r="A137" s="38"/>
      <c r="B137" s="196"/>
      <c r="C137" s="197" t="s">
        <v>189</v>
      </c>
      <c r="D137" s="197" t="s">
        <v>169</v>
      </c>
      <c r="E137" s="198" t="s">
        <v>3988</v>
      </c>
      <c r="F137" s="199" t="s">
        <v>3989</v>
      </c>
      <c r="G137" s="200" t="s">
        <v>346</v>
      </c>
      <c r="H137" s="201">
        <v>1</v>
      </c>
      <c r="I137" s="202"/>
      <c r="J137" s="203">
        <f>ROUND(I137*H137,2)</f>
        <v>0</v>
      </c>
      <c r="K137" s="199" t="s">
        <v>280</v>
      </c>
      <c r="L137" s="39"/>
      <c r="M137" s="204" t="s">
        <v>1</v>
      </c>
      <c r="N137" s="205" t="s">
        <v>46</v>
      </c>
      <c r="O137" s="77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08" t="s">
        <v>243</v>
      </c>
      <c r="AT137" s="208" t="s">
        <v>169</v>
      </c>
      <c r="AU137" s="208" t="s">
        <v>90</v>
      </c>
      <c r="AY137" s="19" t="s">
        <v>166</v>
      </c>
      <c r="BE137" s="209">
        <f>IF(N137="základní",J137,0)</f>
        <v>0</v>
      </c>
      <c r="BF137" s="209">
        <f>IF(N137="snížená",J137,0)</f>
        <v>0</v>
      </c>
      <c r="BG137" s="209">
        <f>IF(N137="zákl. přenesená",J137,0)</f>
        <v>0</v>
      </c>
      <c r="BH137" s="209">
        <f>IF(N137="sníž. přenesená",J137,0)</f>
        <v>0</v>
      </c>
      <c r="BI137" s="209">
        <f>IF(N137="nulová",J137,0)</f>
        <v>0</v>
      </c>
      <c r="BJ137" s="19" t="s">
        <v>88</v>
      </c>
      <c r="BK137" s="209">
        <f>ROUND(I137*H137,2)</f>
        <v>0</v>
      </c>
      <c r="BL137" s="19" t="s">
        <v>243</v>
      </c>
      <c r="BM137" s="208" t="s">
        <v>3990</v>
      </c>
    </row>
    <row r="138" spans="1:65" s="2" customFormat="1" ht="16.5" customHeight="1">
      <c r="A138" s="38"/>
      <c r="B138" s="196"/>
      <c r="C138" s="242" t="s">
        <v>194</v>
      </c>
      <c r="D138" s="242" t="s">
        <v>806</v>
      </c>
      <c r="E138" s="243" t="s">
        <v>3991</v>
      </c>
      <c r="F138" s="244" t="s">
        <v>3992</v>
      </c>
      <c r="G138" s="245" t="s">
        <v>346</v>
      </c>
      <c r="H138" s="246">
        <v>1</v>
      </c>
      <c r="I138" s="247"/>
      <c r="J138" s="248">
        <f>ROUND(I138*H138,2)</f>
        <v>0</v>
      </c>
      <c r="K138" s="244" t="s">
        <v>280</v>
      </c>
      <c r="L138" s="249"/>
      <c r="M138" s="250" t="s">
        <v>1</v>
      </c>
      <c r="N138" s="251" t="s">
        <v>46</v>
      </c>
      <c r="O138" s="77"/>
      <c r="P138" s="206">
        <f>O138*H138</f>
        <v>0</v>
      </c>
      <c r="Q138" s="206">
        <v>0.0042</v>
      </c>
      <c r="R138" s="206">
        <f>Q138*H138</f>
        <v>0.0042</v>
      </c>
      <c r="S138" s="206">
        <v>0</v>
      </c>
      <c r="T138" s="20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08" t="s">
        <v>522</v>
      </c>
      <c r="AT138" s="208" t="s">
        <v>806</v>
      </c>
      <c r="AU138" s="208" t="s">
        <v>90</v>
      </c>
      <c r="AY138" s="19" t="s">
        <v>166</v>
      </c>
      <c r="BE138" s="209">
        <f>IF(N138="základní",J138,0)</f>
        <v>0</v>
      </c>
      <c r="BF138" s="209">
        <f>IF(N138="snížená",J138,0)</f>
        <v>0</v>
      </c>
      <c r="BG138" s="209">
        <f>IF(N138="zákl. přenesená",J138,0)</f>
        <v>0</v>
      </c>
      <c r="BH138" s="209">
        <f>IF(N138="sníž. přenesená",J138,0)</f>
        <v>0</v>
      </c>
      <c r="BI138" s="209">
        <f>IF(N138="nulová",J138,0)</f>
        <v>0</v>
      </c>
      <c r="BJ138" s="19" t="s">
        <v>88</v>
      </c>
      <c r="BK138" s="209">
        <f>ROUND(I138*H138,2)</f>
        <v>0</v>
      </c>
      <c r="BL138" s="19" t="s">
        <v>243</v>
      </c>
      <c r="BM138" s="208" t="s">
        <v>3993</v>
      </c>
    </row>
    <row r="139" spans="1:47" s="2" customFormat="1" ht="12">
      <c r="A139" s="38"/>
      <c r="B139" s="39"/>
      <c r="C139" s="38"/>
      <c r="D139" s="210" t="s">
        <v>174</v>
      </c>
      <c r="E139" s="38"/>
      <c r="F139" s="211" t="s">
        <v>3992</v>
      </c>
      <c r="G139" s="38"/>
      <c r="H139" s="38"/>
      <c r="I139" s="132"/>
      <c r="J139" s="38"/>
      <c r="K139" s="38"/>
      <c r="L139" s="39"/>
      <c r="M139" s="212"/>
      <c r="N139" s="213"/>
      <c r="O139" s="77"/>
      <c r="P139" s="77"/>
      <c r="Q139" s="77"/>
      <c r="R139" s="77"/>
      <c r="S139" s="77"/>
      <c r="T139" s="7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9" t="s">
        <v>174</v>
      </c>
      <c r="AU139" s="19" t="s">
        <v>90</v>
      </c>
    </row>
    <row r="140" spans="1:65" s="2" customFormat="1" ht="16.5" customHeight="1">
      <c r="A140" s="38"/>
      <c r="B140" s="196"/>
      <c r="C140" s="242" t="s">
        <v>199</v>
      </c>
      <c r="D140" s="242" t="s">
        <v>806</v>
      </c>
      <c r="E140" s="243" t="s">
        <v>3994</v>
      </c>
      <c r="F140" s="244" t="s">
        <v>3995</v>
      </c>
      <c r="G140" s="245" t="s">
        <v>346</v>
      </c>
      <c r="H140" s="246">
        <v>2</v>
      </c>
      <c r="I140" s="247"/>
      <c r="J140" s="248">
        <f>ROUND(I140*H140,2)</f>
        <v>0</v>
      </c>
      <c r="K140" s="244" t="s">
        <v>280</v>
      </c>
      <c r="L140" s="249"/>
      <c r="M140" s="250" t="s">
        <v>1</v>
      </c>
      <c r="N140" s="251" t="s">
        <v>46</v>
      </c>
      <c r="O140" s="77"/>
      <c r="P140" s="206">
        <f>O140*H140</f>
        <v>0</v>
      </c>
      <c r="Q140" s="206">
        <v>0.00032</v>
      </c>
      <c r="R140" s="206">
        <f>Q140*H140</f>
        <v>0.00064</v>
      </c>
      <c r="S140" s="206">
        <v>0</v>
      </c>
      <c r="T140" s="20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08" t="s">
        <v>522</v>
      </c>
      <c r="AT140" s="208" t="s">
        <v>806</v>
      </c>
      <c r="AU140" s="208" t="s">
        <v>90</v>
      </c>
      <c r="AY140" s="19" t="s">
        <v>166</v>
      </c>
      <c r="BE140" s="209">
        <f>IF(N140="základní",J140,0)</f>
        <v>0</v>
      </c>
      <c r="BF140" s="209">
        <f>IF(N140="snížená",J140,0)</f>
        <v>0</v>
      </c>
      <c r="BG140" s="209">
        <f>IF(N140="zákl. přenesená",J140,0)</f>
        <v>0</v>
      </c>
      <c r="BH140" s="209">
        <f>IF(N140="sníž. přenesená",J140,0)</f>
        <v>0</v>
      </c>
      <c r="BI140" s="209">
        <f>IF(N140="nulová",J140,0)</f>
        <v>0</v>
      </c>
      <c r="BJ140" s="19" t="s">
        <v>88</v>
      </c>
      <c r="BK140" s="209">
        <f>ROUND(I140*H140,2)</f>
        <v>0</v>
      </c>
      <c r="BL140" s="19" t="s">
        <v>243</v>
      </c>
      <c r="BM140" s="208" t="s">
        <v>3996</v>
      </c>
    </row>
    <row r="141" spans="1:47" s="2" customFormat="1" ht="12">
      <c r="A141" s="38"/>
      <c r="B141" s="39"/>
      <c r="C141" s="38"/>
      <c r="D141" s="210" t="s">
        <v>174</v>
      </c>
      <c r="E141" s="38"/>
      <c r="F141" s="211" t="s">
        <v>3995</v>
      </c>
      <c r="G141" s="38"/>
      <c r="H141" s="38"/>
      <c r="I141" s="132"/>
      <c r="J141" s="38"/>
      <c r="K141" s="38"/>
      <c r="L141" s="39"/>
      <c r="M141" s="212"/>
      <c r="N141" s="213"/>
      <c r="O141" s="77"/>
      <c r="P141" s="77"/>
      <c r="Q141" s="77"/>
      <c r="R141" s="77"/>
      <c r="S141" s="77"/>
      <c r="T141" s="7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9" t="s">
        <v>174</v>
      </c>
      <c r="AU141" s="19" t="s">
        <v>90</v>
      </c>
    </row>
    <row r="142" spans="1:65" s="2" customFormat="1" ht="16.5" customHeight="1">
      <c r="A142" s="38"/>
      <c r="B142" s="196"/>
      <c r="C142" s="197" t="s">
        <v>204</v>
      </c>
      <c r="D142" s="197" t="s">
        <v>169</v>
      </c>
      <c r="E142" s="198" t="s">
        <v>3997</v>
      </c>
      <c r="F142" s="199" t="s">
        <v>3998</v>
      </c>
      <c r="G142" s="200" t="s">
        <v>346</v>
      </c>
      <c r="H142" s="201">
        <v>1</v>
      </c>
      <c r="I142" s="202"/>
      <c r="J142" s="203">
        <f>ROUND(I142*H142,2)</f>
        <v>0</v>
      </c>
      <c r="K142" s="199" t="s">
        <v>280</v>
      </c>
      <c r="L142" s="39"/>
      <c r="M142" s="204" t="s">
        <v>1</v>
      </c>
      <c r="N142" s="205" t="s">
        <v>46</v>
      </c>
      <c r="O142" s="77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08" t="s">
        <v>243</v>
      </c>
      <c r="AT142" s="208" t="s">
        <v>169</v>
      </c>
      <c r="AU142" s="208" t="s">
        <v>90</v>
      </c>
      <c r="AY142" s="19" t="s">
        <v>166</v>
      </c>
      <c r="BE142" s="209">
        <f>IF(N142="základní",J142,0)</f>
        <v>0</v>
      </c>
      <c r="BF142" s="209">
        <f>IF(N142="snížená",J142,0)</f>
        <v>0</v>
      </c>
      <c r="BG142" s="209">
        <f>IF(N142="zákl. přenesená",J142,0)</f>
        <v>0</v>
      </c>
      <c r="BH142" s="209">
        <f>IF(N142="sníž. přenesená",J142,0)</f>
        <v>0</v>
      </c>
      <c r="BI142" s="209">
        <f>IF(N142="nulová",J142,0)</f>
        <v>0</v>
      </c>
      <c r="BJ142" s="19" t="s">
        <v>88</v>
      </c>
      <c r="BK142" s="209">
        <f>ROUND(I142*H142,2)</f>
        <v>0</v>
      </c>
      <c r="BL142" s="19" t="s">
        <v>243</v>
      </c>
      <c r="BM142" s="208" t="s">
        <v>3999</v>
      </c>
    </row>
    <row r="143" spans="1:65" s="2" customFormat="1" ht="16.5" customHeight="1">
      <c r="A143" s="38"/>
      <c r="B143" s="196"/>
      <c r="C143" s="242" t="s">
        <v>209</v>
      </c>
      <c r="D143" s="242" t="s">
        <v>806</v>
      </c>
      <c r="E143" s="243" t="s">
        <v>4000</v>
      </c>
      <c r="F143" s="244" t="s">
        <v>4001</v>
      </c>
      <c r="G143" s="245" t="s">
        <v>346</v>
      </c>
      <c r="H143" s="246">
        <v>1</v>
      </c>
      <c r="I143" s="247"/>
      <c r="J143" s="248">
        <f>ROUND(I143*H143,2)</f>
        <v>0</v>
      </c>
      <c r="K143" s="244" t="s">
        <v>1</v>
      </c>
      <c r="L143" s="249"/>
      <c r="M143" s="250" t="s">
        <v>1</v>
      </c>
      <c r="N143" s="251" t="s">
        <v>46</v>
      </c>
      <c r="O143" s="77"/>
      <c r="P143" s="206">
        <f>O143*H143</f>
        <v>0</v>
      </c>
      <c r="Q143" s="206">
        <v>0</v>
      </c>
      <c r="R143" s="206">
        <f>Q143*H143</f>
        <v>0</v>
      </c>
      <c r="S143" s="206">
        <v>0</v>
      </c>
      <c r="T143" s="20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08" t="s">
        <v>522</v>
      </c>
      <c r="AT143" s="208" t="s">
        <v>806</v>
      </c>
      <c r="AU143" s="208" t="s">
        <v>90</v>
      </c>
      <c r="AY143" s="19" t="s">
        <v>166</v>
      </c>
      <c r="BE143" s="209">
        <f>IF(N143="základní",J143,0)</f>
        <v>0</v>
      </c>
      <c r="BF143" s="209">
        <f>IF(N143="snížená",J143,0)</f>
        <v>0</v>
      </c>
      <c r="BG143" s="209">
        <f>IF(N143="zákl. přenesená",J143,0)</f>
        <v>0</v>
      </c>
      <c r="BH143" s="209">
        <f>IF(N143="sníž. přenesená",J143,0)</f>
        <v>0</v>
      </c>
      <c r="BI143" s="209">
        <f>IF(N143="nulová",J143,0)</f>
        <v>0</v>
      </c>
      <c r="BJ143" s="19" t="s">
        <v>88</v>
      </c>
      <c r="BK143" s="209">
        <f>ROUND(I143*H143,2)</f>
        <v>0</v>
      </c>
      <c r="BL143" s="19" t="s">
        <v>243</v>
      </c>
      <c r="BM143" s="208" t="s">
        <v>4002</v>
      </c>
    </row>
    <row r="144" spans="1:65" s="2" customFormat="1" ht="21.75" customHeight="1">
      <c r="A144" s="38"/>
      <c r="B144" s="196"/>
      <c r="C144" s="197" t="s">
        <v>214</v>
      </c>
      <c r="D144" s="197" t="s">
        <v>169</v>
      </c>
      <c r="E144" s="198" t="s">
        <v>3277</v>
      </c>
      <c r="F144" s="199" t="s">
        <v>3278</v>
      </c>
      <c r="G144" s="200" t="s">
        <v>346</v>
      </c>
      <c r="H144" s="201">
        <v>1</v>
      </c>
      <c r="I144" s="202"/>
      <c r="J144" s="203">
        <f>ROUND(I144*H144,2)</f>
        <v>0</v>
      </c>
      <c r="K144" s="199" t="s">
        <v>280</v>
      </c>
      <c r="L144" s="39"/>
      <c r="M144" s="204" t="s">
        <v>1</v>
      </c>
      <c r="N144" s="205" t="s">
        <v>46</v>
      </c>
      <c r="O144" s="77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8" t="s">
        <v>243</v>
      </c>
      <c r="AT144" s="208" t="s">
        <v>169</v>
      </c>
      <c r="AU144" s="208" t="s">
        <v>90</v>
      </c>
      <c r="AY144" s="19" t="s">
        <v>166</v>
      </c>
      <c r="BE144" s="209">
        <f>IF(N144="základní",J144,0)</f>
        <v>0</v>
      </c>
      <c r="BF144" s="209">
        <f>IF(N144="snížená",J144,0)</f>
        <v>0</v>
      </c>
      <c r="BG144" s="209">
        <f>IF(N144="zákl. přenesená",J144,0)</f>
        <v>0</v>
      </c>
      <c r="BH144" s="209">
        <f>IF(N144="sníž. přenesená",J144,0)</f>
        <v>0</v>
      </c>
      <c r="BI144" s="209">
        <f>IF(N144="nulová",J144,0)</f>
        <v>0</v>
      </c>
      <c r="BJ144" s="19" t="s">
        <v>88</v>
      </c>
      <c r="BK144" s="209">
        <f>ROUND(I144*H144,2)</f>
        <v>0</v>
      </c>
      <c r="BL144" s="19" t="s">
        <v>243</v>
      </c>
      <c r="BM144" s="208" t="s">
        <v>4003</v>
      </c>
    </row>
    <row r="145" spans="1:47" s="2" customFormat="1" ht="12">
      <c r="A145" s="38"/>
      <c r="B145" s="39"/>
      <c r="C145" s="38"/>
      <c r="D145" s="210" t="s">
        <v>174</v>
      </c>
      <c r="E145" s="38"/>
      <c r="F145" s="211" t="s">
        <v>3968</v>
      </c>
      <c r="G145" s="38"/>
      <c r="H145" s="38"/>
      <c r="I145" s="132"/>
      <c r="J145" s="38"/>
      <c r="K145" s="38"/>
      <c r="L145" s="39"/>
      <c r="M145" s="212"/>
      <c r="N145" s="213"/>
      <c r="O145" s="77"/>
      <c r="P145" s="77"/>
      <c r="Q145" s="77"/>
      <c r="R145" s="77"/>
      <c r="S145" s="77"/>
      <c r="T145" s="7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9" t="s">
        <v>174</v>
      </c>
      <c r="AU145" s="19" t="s">
        <v>90</v>
      </c>
    </row>
    <row r="146" spans="1:65" s="2" customFormat="1" ht="21.75" customHeight="1">
      <c r="A146" s="38"/>
      <c r="B146" s="196"/>
      <c r="C146" s="197" t="s">
        <v>219</v>
      </c>
      <c r="D146" s="197" t="s">
        <v>169</v>
      </c>
      <c r="E146" s="198" t="s">
        <v>4004</v>
      </c>
      <c r="F146" s="199" t="s">
        <v>4005</v>
      </c>
      <c r="G146" s="200" t="s">
        <v>289</v>
      </c>
      <c r="H146" s="201">
        <v>0.015</v>
      </c>
      <c r="I146" s="202"/>
      <c r="J146" s="203">
        <f>ROUND(I146*H146,2)</f>
        <v>0</v>
      </c>
      <c r="K146" s="199" t="s">
        <v>280</v>
      </c>
      <c r="L146" s="39"/>
      <c r="M146" s="204" t="s">
        <v>1</v>
      </c>
      <c r="N146" s="205" t="s">
        <v>46</v>
      </c>
      <c r="O146" s="77"/>
      <c r="P146" s="206">
        <f>O146*H146</f>
        <v>0</v>
      </c>
      <c r="Q146" s="206">
        <v>0</v>
      </c>
      <c r="R146" s="206">
        <f>Q146*H146</f>
        <v>0</v>
      </c>
      <c r="S146" s="206">
        <v>0</v>
      </c>
      <c r="T146" s="20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08" t="s">
        <v>243</v>
      </c>
      <c r="AT146" s="208" t="s">
        <v>169</v>
      </c>
      <c r="AU146" s="208" t="s">
        <v>90</v>
      </c>
      <c r="AY146" s="19" t="s">
        <v>166</v>
      </c>
      <c r="BE146" s="209">
        <f>IF(N146="základní",J146,0)</f>
        <v>0</v>
      </c>
      <c r="BF146" s="209">
        <f>IF(N146="snížená",J146,0)</f>
        <v>0</v>
      </c>
      <c r="BG146" s="209">
        <f>IF(N146="zákl. přenesená",J146,0)</f>
        <v>0</v>
      </c>
      <c r="BH146" s="209">
        <f>IF(N146="sníž. přenesená",J146,0)</f>
        <v>0</v>
      </c>
      <c r="BI146" s="209">
        <f>IF(N146="nulová",J146,0)</f>
        <v>0</v>
      </c>
      <c r="BJ146" s="19" t="s">
        <v>88</v>
      </c>
      <c r="BK146" s="209">
        <f>ROUND(I146*H146,2)</f>
        <v>0</v>
      </c>
      <c r="BL146" s="19" t="s">
        <v>243</v>
      </c>
      <c r="BM146" s="208" t="s">
        <v>4006</v>
      </c>
    </row>
    <row r="147" spans="1:47" s="2" customFormat="1" ht="12">
      <c r="A147" s="38"/>
      <c r="B147" s="39"/>
      <c r="C147" s="38"/>
      <c r="D147" s="210" t="s">
        <v>174</v>
      </c>
      <c r="E147" s="38"/>
      <c r="F147" s="211" t="s">
        <v>4007</v>
      </c>
      <c r="G147" s="38"/>
      <c r="H147" s="38"/>
      <c r="I147" s="132"/>
      <c r="J147" s="38"/>
      <c r="K147" s="38"/>
      <c r="L147" s="39"/>
      <c r="M147" s="212"/>
      <c r="N147" s="213"/>
      <c r="O147" s="77"/>
      <c r="P147" s="77"/>
      <c r="Q147" s="77"/>
      <c r="R147" s="77"/>
      <c r="S147" s="77"/>
      <c r="T147" s="7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9" t="s">
        <v>174</v>
      </c>
      <c r="AU147" s="19" t="s">
        <v>90</v>
      </c>
    </row>
    <row r="148" spans="1:63" s="12" customFormat="1" ht="22.8" customHeight="1">
      <c r="A148" s="12"/>
      <c r="B148" s="183"/>
      <c r="C148" s="12"/>
      <c r="D148" s="184" t="s">
        <v>80</v>
      </c>
      <c r="E148" s="194" t="s">
        <v>3282</v>
      </c>
      <c r="F148" s="194" t="s">
        <v>4008</v>
      </c>
      <c r="G148" s="12"/>
      <c r="H148" s="12"/>
      <c r="I148" s="186"/>
      <c r="J148" s="195">
        <f>BK148</f>
        <v>0</v>
      </c>
      <c r="K148" s="12"/>
      <c r="L148" s="183"/>
      <c r="M148" s="188"/>
      <c r="N148" s="189"/>
      <c r="O148" s="189"/>
      <c r="P148" s="190">
        <f>SUM(P149:P158)</f>
        <v>0</v>
      </c>
      <c r="Q148" s="189"/>
      <c r="R148" s="190">
        <f>SUM(R149:R158)</f>
        <v>0</v>
      </c>
      <c r="S148" s="189"/>
      <c r="T148" s="191">
        <f>SUM(T149:T158)</f>
        <v>0.03851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84" t="s">
        <v>90</v>
      </c>
      <c r="AT148" s="192" t="s">
        <v>80</v>
      </c>
      <c r="AU148" s="192" t="s">
        <v>88</v>
      </c>
      <c r="AY148" s="184" t="s">
        <v>166</v>
      </c>
      <c r="BK148" s="193">
        <f>SUM(BK149:BK158)</f>
        <v>0</v>
      </c>
    </row>
    <row r="149" spans="1:65" s="2" customFormat="1" ht="21.75" customHeight="1">
      <c r="A149" s="38"/>
      <c r="B149" s="196"/>
      <c r="C149" s="197" t="s">
        <v>224</v>
      </c>
      <c r="D149" s="197" t="s">
        <v>169</v>
      </c>
      <c r="E149" s="198" t="s">
        <v>4009</v>
      </c>
      <c r="F149" s="199" t="s">
        <v>4010</v>
      </c>
      <c r="G149" s="200" t="s">
        <v>425</v>
      </c>
      <c r="H149" s="201">
        <v>30</v>
      </c>
      <c r="I149" s="202"/>
      <c r="J149" s="203">
        <f>ROUND(I149*H149,2)</f>
        <v>0</v>
      </c>
      <c r="K149" s="199" t="s">
        <v>280</v>
      </c>
      <c r="L149" s="39"/>
      <c r="M149" s="204" t="s">
        <v>1</v>
      </c>
      <c r="N149" s="205" t="s">
        <v>46</v>
      </c>
      <c r="O149" s="77"/>
      <c r="P149" s="206">
        <f>O149*H149</f>
        <v>0</v>
      </c>
      <c r="Q149" s="206">
        <v>0</v>
      </c>
      <c r="R149" s="206">
        <f>Q149*H149</f>
        <v>0</v>
      </c>
      <c r="S149" s="206">
        <v>0.00062</v>
      </c>
      <c r="T149" s="207">
        <f>S149*H149</f>
        <v>0.0186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08" t="s">
        <v>243</v>
      </c>
      <c r="AT149" s="208" t="s">
        <v>169</v>
      </c>
      <c r="AU149" s="208" t="s">
        <v>90</v>
      </c>
      <c r="AY149" s="19" t="s">
        <v>166</v>
      </c>
      <c r="BE149" s="209">
        <f>IF(N149="základní",J149,0)</f>
        <v>0</v>
      </c>
      <c r="BF149" s="209">
        <f>IF(N149="snížená",J149,0)</f>
        <v>0</v>
      </c>
      <c r="BG149" s="209">
        <f>IF(N149="zákl. přenesená",J149,0)</f>
        <v>0</v>
      </c>
      <c r="BH149" s="209">
        <f>IF(N149="sníž. přenesená",J149,0)</f>
        <v>0</v>
      </c>
      <c r="BI149" s="209">
        <f>IF(N149="nulová",J149,0)</f>
        <v>0</v>
      </c>
      <c r="BJ149" s="19" t="s">
        <v>88</v>
      </c>
      <c r="BK149" s="209">
        <f>ROUND(I149*H149,2)</f>
        <v>0</v>
      </c>
      <c r="BL149" s="19" t="s">
        <v>243</v>
      </c>
      <c r="BM149" s="208" t="s">
        <v>4011</v>
      </c>
    </row>
    <row r="150" spans="1:47" s="2" customFormat="1" ht="12">
      <c r="A150" s="38"/>
      <c r="B150" s="39"/>
      <c r="C150" s="38"/>
      <c r="D150" s="210" t="s">
        <v>174</v>
      </c>
      <c r="E150" s="38"/>
      <c r="F150" s="211" t="s">
        <v>4012</v>
      </c>
      <c r="G150" s="38"/>
      <c r="H150" s="38"/>
      <c r="I150" s="132"/>
      <c r="J150" s="38"/>
      <c r="K150" s="38"/>
      <c r="L150" s="39"/>
      <c r="M150" s="212"/>
      <c r="N150" s="213"/>
      <c r="O150" s="77"/>
      <c r="P150" s="77"/>
      <c r="Q150" s="77"/>
      <c r="R150" s="77"/>
      <c r="S150" s="77"/>
      <c r="T150" s="7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9" t="s">
        <v>174</v>
      </c>
      <c r="AU150" s="19" t="s">
        <v>90</v>
      </c>
    </row>
    <row r="151" spans="1:65" s="2" customFormat="1" ht="16.5" customHeight="1">
      <c r="A151" s="38"/>
      <c r="B151" s="196"/>
      <c r="C151" s="197" t="s">
        <v>229</v>
      </c>
      <c r="D151" s="197" t="s">
        <v>169</v>
      </c>
      <c r="E151" s="198" t="s">
        <v>4013</v>
      </c>
      <c r="F151" s="199" t="s">
        <v>4014</v>
      </c>
      <c r="G151" s="200" t="s">
        <v>346</v>
      </c>
      <c r="H151" s="201">
        <v>10</v>
      </c>
      <c r="I151" s="202"/>
      <c r="J151" s="203">
        <f>ROUND(I151*H151,2)</f>
        <v>0</v>
      </c>
      <c r="K151" s="199" t="s">
        <v>280</v>
      </c>
      <c r="L151" s="39"/>
      <c r="M151" s="204" t="s">
        <v>1</v>
      </c>
      <c r="N151" s="205" t="s">
        <v>46</v>
      </c>
      <c r="O151" s="77"/>
      <c r="P151" s="206">
        <f>O151*H151</f>
        <v>0</v>
      </c>
      <c r="Q151" s="206">
        <v>0</v>
      </c>
      <c r="R151" s="206">
        <f>Q151*H151</f>
        <v>0</v>
      </c>
      <c r="S151" s="206">
        <v>0.00025</v>
      </c>
      <c r="T151" s="207">
        <f>S151*H151</f>
        <v>0.0025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08" t="s">
        <v>243</v>
      </c>
      <c r="AT151" s="208" t="s">
        <v>169</v>
      </c>
      <c r="AU151" s="208" t="s">
        <v>90</v>
      </c>
      <c r="AY151" s="19" t="s">
        <v>166</v>
      </c>
      <c r="BE151" s="209">
        <f>IF(N151="základní",J151,0)</f>
        <v>0</v>
      </c>
      <c r="BF151" s="209">
        <f>IF(N151="snížená",J151,0)</f>
        <v>0</v>
      </c>
      <c r="BG151" s="209">
        <f>IF(N151="zákl. přenesená",J151,0)</f>
        <v>0</v>
      </c>
      <c r="BH151" s="209">
        <f>IF(N151="sníž. přenesená",J151,0)</f>
        <v>0</v>
      </c>
      <c r="BI151" s="209">
        <f>IF(N151="nulová",J151,0)</f>
        <v>0</v>
      </c>
      <c r="BJ151" s="19" t="s">
        <v>88</v>
      </c>
      <c r="BK151" s="209">
        <f>ROUND(I151*H151,2)</f>
        <v>0</v>
      </c>
      <c r="BL151" s="19" t="s">
        <v>243</v>
      </c>
      <c r="BM151" s="208" t="s">
        <v>4015</v>
      </c>
    </row>
    <row r="152" spans="1:47" s="2" customFormat="1" ht="12">
      <c r="A152" s="38"/>
      <c r="B152" s="39"/>
      <c r="C152" s="38"/>
      <c r="D152" s="210" t="s">
        <v>174</v>
      </c>
      <c r="E152" s="38"/>
      <c r="F152" s="211" t="s">
        <v>4016</v>
      </c>
      <c r="G152" s="38"/>
      <c r="H152" s="38"/>
      <c r="I152" s="132"/>
      <c r="J152" s="38"/>
      <c r="K152" s="38"/>
      <c r="L152" s="39"/>
      <c r="M152" s="212"/>
      <c r="N152" s="213"/>
      <c r="O152" s="77"/>
      <c r="P152" s="77"/>
      <c r="Q152" s="77"/>
      <c r="R152" s="77"/>
      <c r="S152" s="77"/>
      <c r="T152" s="7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9" t="s">
        <v>174</v>
      </c>
      <c r="AU152" s="19" t="s">
        <v>90</v>
      </c>
    </row>
    <row r="153" spans="1:65" s="2" customFormat="1" ht="21.75" customHeight="1">
      <c r="A153" s="38"/>
      <c r="B153" s="196"/>
      <c r="C153" s="197" t="s">
        <v>234</v>
      </c>
      <c r="D153" s="197" t="s">
        <v>169</v>
      </c>
      <c r="E153" s="198" t="s">
        <v>4017</v>
      </c>
      <c r="F153" s="199" t="s">
        <v>4018</v>
      </c>
      <c r="G153" s="200" t="s">
        <v>346</v>
      </c>
      <c r="H153" s="201">
        <v>20</v>
      </c>
      <c r="I153" s="202"/>
      <c r="J153" s="203">
        <f>ROUND(I153*H153,2)</f>
        <v>0</v>
      </c>
      <c r="K153" s="199" t="s">
        <v>280</v>
      </c>
      <c r="L153" s="39"/>
      <c r="M153" s="204" t="s">
        <v>1</v>
      </c>
      <c r="N153" s="205" t="s">
        <v>46</v>
      </c>
      <c r="O153" s="77"/>
      <c r="P153" s="206">
        <f>O153*H153</f>
        <v>0</v>
      </c>
      <c r="Q153" s="206">
        <v>0</v>
      </c>
      <c r="R153" s="206">
        <f>Q153*H153</f>
        <v>0</v>
      </c>
      <c r="S153" s="206">
        <v>0.00055</v>
      </c>
      <c r="T153" s="207">
        <f>S153*H153</f>
        <v>0.011000000000000001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08" t="s">
        <v>243</v>
      </c>
      <c r="AT153" s="208" t="s">
        <v>169</v>
      </c>
      <c r="AU153" s="208" t="s">
        <v>90</v>
      </c>
      <c r="AY153" s="19" t="s">
        <v>166</v>
      </c>
      <c r="BE153" s="209">
        <f>IF(N153="základní",J153,0)</f>
        <v>0</v>
      </c>
      <c r="BF153" s="209">
        <f>IF(N153="snížená",J153,0)</f>
        <v>0</v>
      </c>
      <c r="BG153" s="209">
        <f>IF(N153="zákl. přenesená",J153,0)</f>
        <v>0</v>
      </c>
      <c r="BH153" s="209">
        <f>IF(N153="sníž. přenesená",J153,0)</f>
        <v>0</v>
      </c>
      <c r="BI153" s="209">
        <f>IF(N153="nulová",J153,0)</f>
        <v>0</v>
      </c>
      <c r="BJ153" s="19" t="s">
        <v>88</v>
      </c>
      <c r="BK153" s="209">
        <f>ROUND(I153*H153,2)</f>
        <v>0</v>
      </c>
      <c r="BL153" s="19" t="s">
        <v>243</v>
      </c>
      <c r="BM153" s="208" t="s">
        <v>4019</v>
      </c>
    </row>
    <row r="154" spans="1:47" s="2" customFormat="1" ht="12">
      <c r="A154" s="38"/>
      <c r="B154" s="39"/>
      <c r="C154" s="38"/>
      <c r="D154" s="210" t="s">
        <v>174</v>
      </c>
      <c r="E154" s="38"/>
      <c r="F154" s="211" t="s">
        <v>4020</v>
      </c>
      <c r="G154" s="38"/>
      <c r="H154" s="38"/>
      <c r="I154" s="132"/>
      <c r="J154" s="38"/>
      <c r="K154" s="38"/>
      <c r="L154" s="39"/>
      <c r="M154" s="212"/>
      <c r="N154" s="213"/>
      <c r="O154" s="77"/>
      <c r="P154" s="77"/>
      <c r="Q154" s="77"/>
      <c r="R154" s="77"/>
      <c r="S154" s="77"/>
      <c r="T154" s="7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9" t="s">
        <v>174</v>
      </c>
      <c r="AU154" s="19" t="s">
        <v>90</v>
      </c>
    </row>
    <row r="155" spans="1:65" s="2" customFormat="1" ht="21.75" customHeight="1">
      <c r="A155" s="38"/>
      <c r="B155" s="196"/>
      <c r="C155" s="197" t="s">
        <v>8</v>
      </c>
      <c r="D155" s="197" t="s">
        <v>169</v>
      </c>
      <c r="E155" s="198" t="s">
        <v>4021</v>
      </c>
      <c r="F155" s="199" t="s">
        <v>4022</v>
      </c>
      <c r="G155" s="200" t="s">
        <v>346</v>
      </c>
      <c r="H155" s="201">
        <v>20</v>
      </c>
      <c r="I155" s="202"/>
      <c r="J155" s="203">
        <f>ROUND(I155*H155,2)</f>
        <v>0</v>
      </c>
      <c r="K155" s="199" t="s">
        <v>280</v>
      </c>
      <c r="L155" s="39"/>
      <c r="M155" s="204" t="s">
        <v>1</v>
      </c>
      <c r="N155" s="205" t="s">
        <v>46</v>
      </c>
      <c r="O155" s="77"/>
      <c r="P155" s="206">
        <f>O155*H155</f>
        <v>0</v>
      </c>
      <c r="Q155" s="206">
        <v>0</v>
      </c>
      <c r="R155" s="206">
        <f>Q155*H155</f>
        <v>0</v>
      </c>
      <c r="S155" s="206">
        <v>0.00021</v>
      </c>
      <c r="T155" s="207">
        <f>S155*H155</f>
        <v>0.004200000000000001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08" t="s">
        <v>243</v>
      </c>
      <c r="AT155" s="208" t="s">
        <v>169</v>
      </c>
      <c r="AU155" s="208" t="s">
        <v>90</v>
      </c>
      <c r="AY155" s="19" t="s">
        <v>166</v>
      </c>
      <c r="BE155" s="209">
        <f>IF(N155="základní",J155,0)</f>
        <v>0</v>
      </c>
      <c r="BF155" s="209">
        <f>IF(N155="snížená",J155,0)</f>
        <v>0</v>
      </c>
      <c r="BG155" s="209">
        <f>IF(N155="zákl. přenesená",J155,0)</f>
        <v>0</v>
      </c>
      <c r="BH155" s="209">
        <f>IF(N155="sníž. přenesená",J155,0)</f>
        <v>0</v>
      </c>
      <c r="BI155" s="209">
        <f>IF(N155="nulová",J155,0)</f>
        <v>0</v>
      </c>
      <c r="BJ155" s="19" t="s">
        <v>88</v>
      </c>
      <c r="BK155" s="209">
        <f>ROUND(I155*H155,2)</f>
        <v>0</v>
      </c>
      <c r="BL155" s="19" t="s">
        <v>243</v>
      </c>
      <c r="BM155" s="208" t="s">
        <v>4023</v>
      </c>
    </row>
    <row r="156" spans="1:47" s="2" customFormat="1" ht="12">
      <c r="A156" s="38"/>
      <c r="B156" s="39"/>
      <c r="C156" s="38"/>
      <c r="D156" s="210" t="s">
        <v>174</v>
      </c>
      <c r="E156" s="38"/>
      <c r="F156" s="211" t="s">
        <v>4024</v>
      </c>
      <c r="G156" s="38"/>
      <c r="H156" s="38"/>
      <c r="I156" s="132"/>
      <c r="J156" s="38"/>
      <c r="K156" s="38"/>
      <c r="L156" s="39"/>
      <c r="M156" s="212"/>
      <c r="N156" s="213"/>
      <c r="O156" s="77"/>
      <c r="P156" s="77"/>
      <c r="Q156" s="77"/>
      <c r="R156" s="77"/>
      <c r="S156" s="77"/>
      <c r="T156" s="7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9" t="s">
        <v>174</v>
      </c>
      <c r="AU156" s="19" t="s">
        <v>90</v>
      </c>
    </row>
    <row r="157" spans="1:65" s="2" customFormat="1" ht="16.5" customHeight="1">
      <c r="A157" s="38"/>
      <c r="B157" s="196"/>
      <c r="C157" s="197" t="s">
        <v>243</v>
      </c>
      <c r="D157" s="197" t="s">
        <v>169</v>
      </c>
      <c r="E157" s="198" t="s">
        <v>4025</v>
      </c>
      <c r="F157" s="199" t="s">
        <v>4026</v>
      </c>
      <c r="G157" s="200" t="s">
        <v>346</v>
      </c>
      <c r="H157" s="201">
        <v>1</v>
      </c>
      <c r="I157" s="202"/>
      <c r="J157" s="203">
        <f>ROUND(I157*H157,2)</f>
        <v>0</v>
      </c>
      <c r="K157" s="199" t="s">
        <v>280</v>
      </c>
      <c r="L157" s="39"/>
      <c r="M157" s="204" t="s">
        <v>1</v>
      </c>
      <c r="N157" s="205" t="s">
        <v>46</v>
      </c>
      <c r="O157" s="77"/>
      <c r="P157" s="206">
        <f>O157*H157</f>
        <v>0</v>
      </c>
      <c r="Q157" s="206">
        <v>0</v>
      </c>
      <c r="R157" s="206">
        <f>Q157*H157</f>
        <v>0</v>
      </c>
      <c r="S157" s="206">
        <v>0.00221</v>
      </c>
      <c r="T157" s="207">
        <f>S157*H157</f>
        <v>0.00221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08" t="s">
        <v>243</v>
      </c>
      <c r="AT157" s="208" t="s">
        <v>169</v>
      </c>
      <c r="AU157" s="208" t="s">
        <v>90</v>
      </c>
      <c r="AY157" s="19" t="s">
        <v>166</v>
      </c>
      <c r="BE157" s="209">
        <f>IF(N157="základní",J157,0)</f>
        <v>0</v>
      </c>
      <c r="BF157" s="209">
        <f>IF(N157="snížená",J157,0)</f>
        <v>0</v>
      </c>
      <c r="BG157" s="209">
        <f>IF(N157="zákl. přenesená",J157,0)</f>
        <v>0</v>
      </c>
      <c r="BH157" s="209">
        <f>IF(N157="sníž. přenesená",J157,0)</f>
        <v>0</v>
      </c>
      <c r="BI157" s="209">
        <f>IF(N157="nulová",J157,0)</f>
        <v>0</v>
      </c>
      <c r="BJ157" s="19" t="s">
        <v>88</v>
      </c>
      <c r="BK157" s="209">
        <f>ROUND(I157*H157,2)</f>
        <v>0</v>
      </c>
      <c r="BL157" s="19" t="s">
        <v>243</v>
      </c>
      <c r="BM157" s="208" t="s">
        <v>4027</v>
      </c>
    </row>
    <row r="158" spans="1:47" s="2" customFormat="1" ht="12">
      <c r="A158" s="38"/>
      <c r="B158" s="39"/>
      <c r="C158" s="38"/>
      <c r="D158" s="210" t="s">
        <v>174</v>
      </c>
      <c r="E158" s="38"/>
      <c r="F158" s="211" t="s">
        <v>4028</v>
      </c>
      <c r="G158" s="38"/>
      <c r="H158" s="38"/>
      <c r="I158" s="132"/>
      <c r="J158" s="38"/>
      <c r="K158" s="38"/>
      <c r="L158" s="39"/>
      <c r="M158" s="212"/>
      <c r="N158" s="213"/>
      <c r="O158" s="77"/>
      <c r="P158" s="77"/>
      <c r="Q158" s="77"/>
      <c r="R158" s="77"/>
      <c r="S158" s="77"/>
      <c r="T158" s="7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9" t="s">
        <v>174</v>
      </c>
      <c r="AU158" s="19" t="s">
        <v>90</v>
      </c>
    </row>
    <row r="159" spans="1:63" s="12" customFormat="1" ht="25.9" customHeight="1">
      <c r="A159" s="12"/>
      <c r="B159" s="183"/>
      <c r="C159" s="12"/>
      <c r="D159" s="184" t="s">
        <v>80</v>
      </c>
      <c r="E159" s="185" t="s">
        <v>806</v>
      </c>
      <c r="F159" s="185" t="s">
        <v>3217</v>
      </c>
      <c r="G159" s="12"/>
      <c r="H159" s="12"/>
      <c r="I159" s="186"/>
      <c r="J159" s="187">
        <f>BK159</f>
        <v>0</v>
      </c>
      <c r="K159" s="12"/>
      <c r="L159" s="183"/>
      <c r="M159" s="188"/>
      <c r="N159" s="189"/>
      <c r="O159" s="189"/>
      <c r="P159" s="190">
        <f>P160</f>
        <v>0</v>
      </c>
      <c r="Q159" s="189"/>
      <c r="R159" s="190">
        <f>R160</f>
        <v>0.00074</v>
      </c>
      <c r="S159" s="189"/>
      <c r="T159" s="191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84" t="s">
        <v>180</v>
      </c>
      <c r="AT159" s="192" t="s">
        <v>80</v>
      </c>
      <c r="AU159" s="192" t="s">
        <v>81</v>
      </c>
      <c r="AY159" s="184" t="s">
        <v>166</v>
      </c>
      <c r="BK159" s="193">
        <f>BK160</f>
        <v>0</v>
      </c>
    </row>
    <row r="160" spans="1:63" s="12" customFormat="1" ht="22.8" customHeight="1">
      <c r="A160" s="12"/>
      <c r="B160" s="183"/>
      <c r="C160" s="12"/>
      <c r="D160" s="184" t="s">
        <v>80</v>
      </c>
      <c r="E160" s="194" t="s">
        <v>3409</v>
      </c>
      <c r="F160" s="194" t="s">
        <v>3410</v>
      </c>
      <c r="G160" s="12"/>
      <c r="H160" s="12"/>
      <c r="I160" s="186"/>
      <c r="J160" s="195">
        <f>BK160</f>
        <v>0</v>
      </c>
      <c r="K160" s="12"/>
      <c r="L160" s="183"/>
      <c r="M160" s="188"/>
      <c r="N160" s="189"/>
      <c r="O160" s="189"/>
      <c r="P160" s="190">
        <f>SUM(P161:P170)</f>
        <v>0</v>
      </c>
      <c r="Q160" s="189"/>
      <c r="R160" s="190">
        <f>SUM(R161:R170)</f>
        <v>0.00074</v>
      </c>
      <c r="S160" s="189"/>
      <c r="T160" s="191">
        <f>SUM(T161:T170)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84" t="s">
        <v>180</v>
      </c>
      <c r="AT160" s="192" t="s">
        <v>80</v>
      </c>
      <c r="AU160" s="192" t="s">
        <v>88</v>
      </c>
      <c r="AY160" s="184" t="s">
        <v>166</v>
      </c>
      <c r="BK160" s="193">
        <f>SUM(BK161:BK170)</f>
        <v>0</v>
      </c>
    </row>
    <row r="161" spans="1:65" s="2" customFormat="1" ht="21.75" customHeight="1">
      <c r="A161" s="38"/>
      <c r="B161" s="196"/>
      <c r="C161" s="197" t="s">
        <v>249</v>
      </c>
      <c r="D161" s="197" t="s">
        <v>169</v>
      </c>
      <c r="E161" s="198" t="s">
        <v>4029</v>
      </c>
      <c r="F161" s="199" t="s">
        <v>4030</v>
      </c>
      <c r="G161" s="200" t="s">
        <v>346</v>
      </c>
      <c r="H161" s="201">
        <v>3</v>
      </c>
      <c r="I161" s="202"/>
      <c r="J161" s="203">
        <f>ROUND(I161*H161,2)</f>
        <v>0</v>
      </c>
      <c r="K161" s="199" t="s">
        <v>280</v>
      </c>
      <c r="L161" s="39"/>
      <c r="M161" s="204" t="s">
        <v>1</v>
      </c>
      <c r="N161" s="205" t="s">
        <v>46</v>
      </c>
      <c r="O161" s="77"/>
      <c r="P161" s="206">
        <f>O161*H161</f>
        <v>0</v>
      </c>
      <c r="Q161" s="206">
        <v>0</v>
      </c>
      <c r="R161" s="206">
        <f>Q161*H161</f>
        <v>0</v>
      </c>
      <c r="S161" s="206">
        <v>0</v>
      </c>
      <c r="T161" s="20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08" t="s">
        <v>762</v>
      </c>
      <c r="AT161" s="208" t="s">
        <v>169</v>
      </c>
      <c r="AU161" s="208" t="s">
        <v>90</v>
      </c>
      <c r="AY161" s="19" t="s">
        <v>166</v>
      </c>
      <c r="BE161" s="209">
        <f>IF(N161="základní",J161,0)</f>
        <v>0</v>
      </c>
      <c r="BF161" s="209">
        <f>IF(N161="snížená",J161,0)</f>
        <v>0</v>
      </c>
      <c r="BG161" s="209">
        <f>IF(N161="zákl. přenesená",J161,0)</f>
        <v>0</v>
      </c>
      <c r="BH161" s="209">
        <f>IF(N161="sníž. přenesená",J161,0)</f>
        <v>0</v>
      </c>
      <c r="BI161" s="209">
        <f>IF(N161="nulová",J161,0)</f>
        <v>0</v>
      </c>
      <c r="BJ161" s="19" t="s">
        <v>88</v>
      </c>
      <c r="BK161" s="209">
        <f>ROUND(I161*H161,2)</f>
        <v>0</v>
      </c>
      <c r="BL161" s="19" t="s">
        <v>762</v>
      </c>
      <c r="BM161" s="208" t="s">
        <v>4031</v>
      </c>
    </row>
    <row r="162" spans="1:65" s="2" customFormat="1" ht="16.5" customHeight="1">
      <c r="A162" s="38"/>
      <c r="B162" s="196"/>
      <c r="C162" s="242" t="s">
        <v>254</v>
      </c>
      <c r="D162" s="242" t="s">
        <v>806</v>
      </c>
      <c r="E162" s="243" t="s">
        <v>4032</v>
      </c>
      <c r="F162" s="244" t="s">
        <v>4033</v>
      </c>
      <c r="G162" s="245" t="s">
        <v>346</v>
      </c>
      <c r="H162" s="246">
        <v>3</v>
      </c>
      <c r="I162" s="247"/>
      <c r="J162" s="248">
        <f>ROUND(I162*H162,2)</f>
        <v>0</v>
      </c>
      <c r="K162" s="244" t="s">
        <v>280</v>
      </c>
      <c r="L162" s="249"/>
      <c r="M162" s="250" t="s">
        <v>1</v>
      </c>
      <c r="N162" s="251" t="s">
        <v>46</v>
      </c>
      <c r="O162" s="77"/>
      <c r="P162" s="206">
        <f>O162*H162</f>
        <v>0</v>
      </c>
      <c r="Q162" s="206">
        <v>0.00012</v>
      </c>
      <c r="R162" s="206">
        <f>Q162*H162</f>
        <v>0.00036</v>
      </c>
      <c r="S162" s="206">
        <v>0</v>
      </c>
      <c r="T162" s="20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08" t="s">
        <v>522</v>
      </c>
      <c r="AT162" s="208" t="s">
        <v>806</v>
      </c>
      <c r="AU162" s="208" t="s">
        <v>90</v>
      </c>
      <c r="AY162" s="19" t="s">
        <v>166</v>
      </c>
      <c r="BE162" s="209">
        <f>IF(N162="základní",J162,0)</f>
        <v>0</v>
      </c>
      <c r="BF162" s="209">
        <f>IF(N162="snížená",J162,0)</f>
        <v>0</v>
      </c>
      <c r="BG162" s="209">
        <f>IF(N162="zákl. přenesená",J162,0)</f>
        <v>0</v>
      </c>
      <c r="BH162" s="209">
        <f>IF(N162="sníž. přenesená",J162,0)</f>
        <v>0</v>
      </c>
      <c r="BI162" s="209">
        <f>IF(N162="nulová",J162,0)</f>
        <v>0</v>
      </c>
      <c r="BJ162" s="19" t="s">
        <v>88</v>
      </c>
      <c r="BK162" s="209">
        <f>ROUND(I162*H162,2)</f>
        <v>0</v>
      </c>
      <c r="BL162" s="19" t="s">
        <v>243</v>
      </c>
      <c r="BM162" s="208" t="s">
        <v>4034</v>
      </c>
    </row>
    <row r="163" spans="1:47" s="2" customFormat="1" ht="12">
      <c r="A163" s="38"/>
      <c r="B163" s="39"/>
      <c r="C163" s="38"/>
      <c r="D163" s="210" t="s">
        <v>174</v>
      </c>
      <c r="E163" s="38"/>
      <c r="F163" s="211" t="s">
        <v>4035</v>
      </c>
      <c r="G163" s="38"/>
      <c r="H163" s="38"/>
      <c r="I163" s="132"/>
      <c r="J163" s="38"/>
      <c r="K163" s="38"/>
      <c r="L163" s="39"/>
      <c r="M163" s="212"/>
      <c r="N163" s="213"/>
      <c r="O163" s="77"/>
      <c r="P163" s="77"/>
      <c r="Q163" s="77"/>
      <c r="R163" s="77"/>
      <c r="S163" s="77"/>
      <c r="T163" s="7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9" t="s">
        <v>174</v>
      </c>
      <c r="AU163" s="19" t="s">
        <v>90</v>
      </c>
    </row>
    <row r="164" spans="1:65" s="2" customFormat="1" ht="21.75" customHeight="1">
      <c r="A164" s="38"/>
      <c r="B164" s="196"/>
      <c r="C164" s="197" t="s">
        <v>433</v>
      </c>
      <c r="D164" s="197" t="s">
        <v>169</v>
      </c>
      <c r="E164" s="198" t="s">
        <v>4036</v>
      </c>
      <c r="F164" s="199" t="s">
        <v>4037</v>
      </c>
      <c r="G164" s="200" t="s">
        <v>346</v>
      </c>
      <c r="H164" s="201">
        <v>1</v>
      </c>
      <c r="I164" s="202"/>
      <c r="J164" s="203">
        <f>ROUND(I164*H164,2)</f>
        <v>0</v>
      </c>
      <c r="K164" s="199" t="s">
        <v>280</v>
      </c>
      <c r="L164" s="39"/>
      <c r="M164" s="204" t="s">
        <v>1</v>
      </c>
      <c r="N164" s="205" t="s">
        <v>46</v>
      </c>
      <c r="O164" s="77"/>
      <c r="P164" s="206">
        <f>O164*H164</f>
        <v>0</v>
      </c>
      <c r="Q164" s="206">
        <v>0</v>
      </c>
      <c r="R164" s="206">
        <f>Q164*H164</f>
        <v>0</v>
      </c>
      <c r="S164" s="206">
        <v>0</v>
      </c>
      <c r="T164" s="20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08" t="s">
        <v>762</v>
      </c>
      <c r="AT164" s="208" t="s">
        <v>169</v>
      </c>
      <c r="AU164" s="208" t="s">
        <v>90</v>
      </c>
      <c r="AY164" s="19" t="s">
        <v>166</v>
      </c>
      <c r="BE164" s="209">
        <f>IF(N164="základní",J164,0)</f>
        <v>0</v>
      </c>
      <c r="BF164" s="209">
        <f>IF(N164="snížená",J164,0)</f>
        <v>0</v>
      </c>
      <c r="BG164" s="209">
        <f>IF(N164="zákl. přenesená",J164,0)</f>
        <v>0</v>
      </c>
      <c r="BH164" s="209">
        <f>IF(N164="sníž. přenesená",J164,0)</f>
        <v>0</v>
      </c>
      <c r="BI164" s="209">
        <f>IF(N164="nulová",J164,0)</f>
        <v>0</v>
      </c>
      <c r="BJ164" s="19" t="s">
        <v>88</v>
      </c>
      <c r="BK164" s="209">
        <f>ROUND(I164*H164,2)</f>
        <v>0</v>
      </c>
      <c r="BL164" s="19" t="s">
        <v>762</v>
      </c>
      <c r="BM164" s="208" t="s">
        <v>4038</v>
      </c>
    </row>
    <row r="165" spans="1:65" s="2" customFormat="1" ht="16.5" customHeight="1">
      <c r="A165" s="38"/>
      <c r="B165" s="196"/>
      <c r="C165" s="242" t="s">
        <v>438</v>
      </c>
      <c r="D165" s="242" t="s">
        <v>806</v>
      </c>
      <c r="E165" s="243" t="s">
        <v>4039</v>
      </c>
      <c r="F165" s="244" t="s">
        <v>4040</v>
      </c>
      <c r="G165" s="245" t="s">
        <v>346</v>
      </c>
      <c r="H165" s="246">
        <v>1</v>
      </c>
      <c r="I165" s="247"/>
      <c r="J165" s="248">
        <f>ROUND(I165*H165,2)</f>
        <v>0</v>
      </c>
      <c r="K165" s="244" t="s">
        <v>280</v>
      </c>
      <c r="L165" s="249"/>
      <c r="M165" s="250" t="s">
        <v>1</v>
      </c>
      <c r="N165" s="251" t="s">
        <v>46</v>
      </c>
      <c r="O165" s="77"/>
      <c r="P165" s="206">
        <f>O165*H165</f>
        <v>0</v>
      </c>
      <c r="Q165" s="206">
        <v>0.00022</v>
      </c>
      <c r="R165" s="206">
        <f>Q165*H165</f>
        <v>0.00022</v>
      </c>
      <c r="S165" s="206">
        <v>0</v>
      </c>
      <c r="T165" s="20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8" t="s">
        <v>522</v>
      </c>
      <c r="AT165" s="208" t="s">
        <v>806</v>
      </c>
      <c r="AU165" s="208" t="s">
        <v>90</v>
      </c>
      <c r="AY165" s="19" t="s">
        <v>166</v>
      </c>
      <c r="BE165" s="209">
        <f>IF(N165="základní",J165,0)</f>
        <v>0</v>
      </c>
      <c r="BF165" s="209">
        <f>IF(N165="snížená",J165,0)</f>
        <v>0</v>
      </c>
      <c r="BG165" s="209">
        <f>IF(N165="zákl. přenesená",J165,0)</f>
        <v>0</v>
      </c>
      <c r="BH165" s="209">
        <f>IF(N165="sníž. přenesená",J165,0)</f>
        <v>0</v>
      </c>
      <c r="BI165" s="209">
        <f>IF(N165="nulová",J165,0)</f>
        <v>0</v>
      </c>
      <c r="BJ165" s="19" t="s">
        <v>88</v>
      </c>
      <c r="BK165" s="209">
        <f>ROUND(I165*H165,2)</f>
        <v>0</v>
      </c>
      <c r="BL165" s="19" t="s">
        <v>243</v>
      </c>
      <c r="BM165" s="208" t="s">
        <v>4041</v>
      </c>
    </row>
    <row r="166" spans="1:47" s="2" customFormat="1" ht="12">
      <c r="A166" s="38"/>
      <c r="B166" s="39"/>
      <c r="C166" s="38"/>
      <c r="D166" s="210" t="s">
        <v>174</v>
      </c>
      <c r="E166" s="38"/>
      <c r="F166" s="211" t="s">
        <v>4040</v>
      </c>
      <c r="G166" s="38"/>
      <c r="H166" s="38"/>
      <c r="I166" s="132"/>
      <c r="J166" s="38"/>
      <c r="K166" s="38"/>
      <c r="L166" s="39"/>
      <c r="M166" s="212"/>
      <c r="N166" s="213"/>
      <c r="O166" s="77"/>
      <c r="P166" s="77"/>
      <c r="Q166" s="77"/>
      <c r="R166" s="77"/>
      <c r="S166" s="77"/>
      <c r="T166" s="7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9" t="s">
        <v>174</v>
      </c>
      <c r="AU166" s="19" t="s">
        <v>90</v>
      </c>
    </row>
    <row r="167" spans="1:65" s="2" customFormat="1" ht="21.75" customHeight="1">
      <c r="A167" s="38"/>
      <c r="B167" s="196"/>
      <c r="C167" s="197" t="s">
        <v>7</v>
      </c>
      <c r="D167" s="197" t="s">
        <v>169</v>
      </c>
      <c r="E167" s="198" t="s">
        <v>4042</v>
      </c>
      <c r="F167" s="199" t="s">
        <v>4043</v>
      </c>
      <c r="G167" s="200" t="s">
        <v>346</v>
      </c>
      <c r="H167" s="201">
        <v>1</v>
      </c>
      <c r="I167" s="202"/>
      <c r="J167" s="203">
        <f>ROUND(I167*H167,2)</f>
        <v>0</v>
      </c>
      <c r="K167" s="199" t="s">
        <v>280</v>
      </c>
      <c r="L167" s="39"/>
      <c r="M167" s="204" t="s">
        <v>1</v>
      </c>
      <c r="N167" s="205" t="s">
        <v>46</v>
      </c>
      <c r="O167" s="77"/>
      <c r="P167" s="206">
        <f>O167*H167</f>
        <v>0</v>
      </c>
      <c r="Q167" s="206">
        <v>0</v>
      </c>
      <c r="R167" s="206">
        <f>Q167*H167</f>
        <v>0</v>
      </c>
      <c r="S167" s="206">
        <v>0</v>
      </c>
      <c r="T167" s="20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08" t="s">
        <v>762</v>
      </c>
      <c r="AT167" s="208" t="s">
        <v>169</v>
      </c>
      <c r="AU167" s="208" t="s">
        <v>90</v>
      </c>
      <c r="AY167" s="19" t="s">
        <v>166</v>
      </c>
      <c r="BE167" s="209">
        <f>IF(N167="základní",J167,0)</f>
        <v>0</v>
      </c>
      <c r="BF167" s="209">
        <f>IF(N167="snížená",J167,0)</f>
        <v>0</v>
      </c>
      <c r="BG167" s="209">
        <f>IF(N167="zákl. přenesená",J167,0)</f>
        <v>0</v>
      </c>
      <c r="BH167" s="209">
        <f>IF(N167="sníž. přenesená",J167,0)</f>
        <v>0</v>
      </c>
      <c r="BI167" s="209">
        <f>IF(N167="nulová",J167,0)</f>
        <v>0</v>
      </c>
      <c r="BJ167" s="19" t="s">
        <v>88</v>
      </c>
      <c r="BK167" s="209">
        <f>ROUND(I167*H167,2)</f>
        <v>0</v>
      </c>
      <c r="BL167" s="19" t="s">
        <v>762</v>
      </c>
      <c r="BM167" s="208" t="s">
        <v>4044</v>
      </c>
    </row>
    <row r="168" spans="1:65" s="2" customFormat="1" ht="16.5" customHeight="1">
      <c r="A168" s="38"/>
      <c r="B168" s="196"/>
      <c r="C168" s="242" t="s">
        <v>452</v>
      </c>
      <c r="D168" s="242" t="s">
        <v>806</v>
      </c>
      <c r="E168" s="243" t="s">
        <v>4045</v>
      </c>
      <c r="F168" s="244" t="s">
        <v>4046</v>
      </c>
      <c r="G168" s="245" t="s">
        <v>346</v>
      </c>
      <c r="H168" s="246">
        <v>1</v>
      </c>
      <c r="I168" s="247"/>
      <c r="J168" s="248">
        <f>ROUND(I168*H168,2)</f>
        <v>0</v>
      </c>
      <c r="K168" s="244" t="s">
        <v>280</v>
      </c>
      <c r="L168" s="249"/>
      <c r="M168" s="250" t="s">
        <v>1</v>
      </c>
      <c r="N168" s="251" t="s">
        <v>46</v>
      </c>
      <c r="O168" s="77"/>
      <c r="P168" s="206">
        <f>O168*H168</f>
        <v>0</v>
      </c>
      <c r="Q168" s="206">
        <v>0.00016</v>
      </c>
      <c r="R168" s="206">
        <f>Q168*H168</f>
        <v>0.00016</v>
      </c>
      <c r="S168" s="206">
        <v>0</v>
      </c>
      <c r="T168" s="20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08" t="s">
        <v>522</v>
      </c>
      <c r="AT168" s="208" t="s">
        <v>806</v>
      </c>
      <c r="AU168" s="208" t="s">
        <v>90</v>
      </c>
      <c r="AY168" s="19" t="s">
        <v>166</v>
      </c>
      <c r="BE168" s="209">
        <f>IF(N168="základní",J168,0)</f>
        <v>0</v>
      </c>
      <c r="BF168" s="209">
        <f>IF(N168="snížená",J168,0)</f>
        <v>0</v>
      </c>
      <c r="BG168" s="209">
        <f>IF(N168="zákl. přenesená",J168,0)</f>
        <v>0</v>
      </c>
      <c r="BH168" s="209">
        <f>IF(N168="sníž. přenesená",J168,0)</f>
        <v>0</v>
      </c>
      <c r="BI168" s="209">
        <f>IF(N168="nulová",J168,0)</f>
        <v>0</v>
      </c>
      <c r="BJ168" s="19" t="s">
        <v>88</v>
      </c>
      <c r="BK168" s="209">
        <f>ROUND(I168*H168,2)</f>
        <v>0</v>
      </c>
      <c r="BL168" s="19" t="s">
        <v>243</v>
      </c>
      <c r="BM168" s="208" t="s">
        <v>4047</v>
      </c>
    </row>
    <row r="169" spans="1:47" s="2" customFormat="1" ht="12">
      <c r="A169" s="38"/>
      <c r="B169" s="39"/>
      <c r="C169" s="38"/>
      <c r="D169" s="210" t="s">
        <v>174</v>
      </c>
      <c r="E169" s="38"/>
      <c r="F169" s="211" t="s">
        <v>4046</v>
      </c>
      <c r="G169" s="38"/>
      <c r="H169" s="38"/>
      <c r="I169" s="132"/>
      <c r="J169" s="38"/>
      <c r="K169" s="38"/>
      <c r="L169" s="39"/>
      <c r="M169" s="212"/>
      <c r="N169" s="213"/>
      <c r="O169" s="77"/>
      <c r="P169" s="77"/>
      <c r="Q169" s="77"/>
      <c r="R169" s="77"/>
      <c r="S169" s="77"/>
      <c r="T169" s="7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9" t="s">
        <v>174</v>
      </c>
      <c r="AU169" s="19" t="s">
        <v>90</v>
      </c>
    </row>
    <row r="170" spans="1:63" s="12" customFormat="1" ht="20.85" customHeight="1">
      <c r="A170" s="12"/>
      <c r="B170" s="183"/>
      <c r="C170" s="12"/>
      <c r="D170" s="184" t="s">
        <v>80</v>
      </c>
      <c r="E170" s="194" t="s">
        <v>3310</v>
      </c>
      <c r="F170" s="194" t="s">
        <v>3311</v>
      </c>
      <c r="G170" s="12"/>
      <c r="H170" s="12"/>
      <c r="I170" s="186"/>
      <c r="J170" s="195">
        <f>BK170</f>
        <v>0</v>
      </c>
      <c r="K170" s="12"/>
      <c r="L170" s="183"/>
      <c r="M170" s="269"/>
      <c r="N170" s="270"/>
      <c r="O170" s="270"/>
      <c r="P170" s="271">
        <v>0</v>
      </c>
      <c r="Q170" s="270"/>
      <c r="R170" s="271">
        <v>0</v>
      </c>
      <c r="S170" s="270"/>
      <c r="T170" s="272"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84" t="s">
        <v>90</v>
      </c>
      <c r="AT170" s="192" t="s">
        <v>80</v>
      </c>
      <c r="AU170" s="192" t="s">
        <v>90</v>
      </c>
      <c r="AY170" s="184" t="s">
        <v>166</v>
      </c>
      <c r="BK170" s="193">
        <v>0</v>
      </c>
    </row>
    <row r="171" spans="1:31" s="2" customFormat="1" ht="6.95" customHeight="1">
      <c r="A171" s="38"/>
      <c r="B171" s="60"/>
      <c r="C171" s="61"/>
      <c r="D171" s="61"/>
      <c r="E171" s="61"/>
      <c r="F171" s="61"/>
      <c r="G171" s="61"/>
      <c r="H171" s="61"/>
      <c r="I171" s="156"/>
      <c r="J171" s="61"/>
      <c r="K171" s="61"/>
      <c r="L171" s="39"/>
      <c r="M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</row>
  </sheetData>
  <autoFilter ref="C125:K17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136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129"/>
      <c r="J3" s="21"/>
      <c r="K3" s="21"/>
      <c r="L3" s="22"/>
      <c r="AT3" s="19" t="s">
        <v>90</v>
      </c>
    </row>
    <row r="4" spans="2:46" s="1" customFormat="1" ht="24.95" customHeight="1">
      <c r="B4" s="22"/>
      <c r="D4" s="23" t="s">
        <v>138</v>
      </c>
      <c r="I4" s="128"/>
      <c r="L4" s="22"/>
      <c r="M4" s="130" t="s">
        <v>10</v>
      </c>
      <c r="AT4" s="19" t="s">
        <v>3</v>
      </c>
    </row>
    <row r="5" spans="2:12" s="1" customFormat="1" ht="6.95" customHeight="1">
      <c r="B5" s="22"/>
      <c r="I5" s="128"/>
      <c r="L5" s="22"/>
    </row>
    <row r="6" spans="2:12" s="1" customFormat="1" ht="12" customHeight="1">
      <c r="B6" s="22"/>
      <c r="D6" s="32" t="s">
        <v>16</v>
      </c>
      <c r="I6" s="128"/>
      <c r="L6" s="22"/>
    </row>
    <row r="7" spans="2:12" s="1" customFormat="1" ht="16.5" customHeight="1">
      <c r="B7" s="22"/>
      <c r="E7" s="131" t="str">
        <f>'Rekapitulace stavby'!K6</f>
        <v xml:space="preserve">SPŠ a SOU Pelhřimov  - stavební úpravy auly vč. jejího zázemí</v>
      </c>
      <c r="F7" s="32"/>
      <c r="G7" s="32"/>
      <c r="H7" s="32"/>
      <c r="I7" s="128"/>
      <c r="L7" s="22"/>
    </row>
    <row r="8" spans="2:12" s="1" customFormat="1" ht="12" customHeight="1">
      <c r="B8" s="22"/>
      <c r="D8" s="32" t="s">
        <v>139</v>
      </c>
      <c r="I8" s="128"/>
      <c r="L8" s="22"/>
    </row>
    <row r="9" spans="1:31" s="2" customFormat="1" ht="16.5" customHeight="1">
      <c r="A9" s="38"/>
      <c r="B9" s="39"/>
      <c r="C9" s="38"/>
      <c r="D9" s="38"/>
      <c r="E9" s="131" t="s">
        <v>4048</v>
      </c>
      <c r="F9" s="38"/>
      <c r="G9" s="38"/>
      <c r="H9" s="38"/>
      <c r="I9" s="132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141</v>
      </c>
      <c r="E10" s="38"/>
      <c r="F10" s="38"/>
      <c r="G10" s="38"/>
      <c r="H10" s="38"/>
      <c r="I10" s="132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4048</v>
      </c>
      <c r="F11" s="38"/>
      <c r="G11" s="38"/>
      <c r="H11" s="38"/>
      <c r="I11" s="132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132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137</v>
      </c>
      <c r="G13" s="38"/>
      <c r="H13" s="38"/>
      <c r="I13" s="133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133" t="s">
        <v>22</v>
      </c>
      <c r="J14" s="69" t="str">
        <f>'Rekapitulace stavby'!AN8</f>
        <v>10. 1. 2020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132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133" t="s">
        <v>25</v>
      </c>
      <c r="J16" s="27" t="s">
        <v>26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27</v>
      </c>
      <c r="F17" s="38"/>
      <c r="G17" s="38"/>
      <c r="H17" s="38"/>
      <c r="I17" s="133" t="s">
        <v>28</v>
      </c>
      <c r="J17" s="27" t="s">
        <v>29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132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30</v>
      </c>
      <c r="E19" s="38"/>
      <c r="F19" s="38"/>
      <c r="G19" s="38"/>
      <c r="H19" s="38"/>
      <c r="I19" s="133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133" t="s">
        <v>28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132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32</v>
      </c>
      <c r="E22" s="38"/>
      <c r="F22" s="38"/>
      <c r="G22" s="38"/>
      <c r="H22" s="38"/>
      <c r="I22" s="133" t="s">
        <v>25</v>
      </c>
      <c r="J22" s="27" t="s">
        <v>33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34</v>
      </c>
      <c r="F23" s="38"/>
      <c r="G23" s="38"/>
      <c r="H23" s="38"/>
      <c r="I23" s="133" t="s">
        <v>28</v>
      </c>
      <c r="J23" s="27" t="s">
        <v>35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132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37</v>
      </c>
      <c r="E25" s="38"/>
      <c r="F25" s="38"/>
      <c r="G25" s="38"/>
      <c r="H25" s="38"/>
      <c r="I25" s="133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133" t="s">
        <v>28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132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39</v>
      </c>
      <c r="E28" s="38"/>
      <c r="F28" s="38"/>
      <c r="G28" s="38"/>
      <c r="H28" s="38"/>
      <c r="I28" s="132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238.5" customHeight="1">
      <c r="A29" s="134"/>
      <c r="B29" s="135"/>
      <c r="C29" s="134"/>
      <c r="D29" s="134"/>
      <c r="E29" s="36" t="s">
        <v>4049</v>
      </c>
      <c r="F29" s="36"/>
      <c r="G29" s="36"/>
      <c r="H29" s="36"/>
      <c r="I29" s="136"/>
      <c r="J29" s="134"/>
      <c r="K29" s="134"/>
      <c r="L29" s="137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132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138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9" t="s">
        <v>41</v>
      </c>
      <c r="E32" s="38"/>
      <c r="F32" s="38"/>
      <c r="G32" s="38"/>
      <c r="H32" s="38"/>
      <c r="I32" s="132"/>
      <c r="J32" s="96">
        <f>ROUND(J131,2)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138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43</v>
      </c>
      <c r="G34" s="38"/>
      <c r="H34" s="38"/>
      <c r="I34" s="140" t="s">
        <v>42</v>
      </c>
      <c r="J34" s="43" t="s">
        <v>44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41" t="s">
        <v>45</v>
      </c>
      <c r="E35" s="32" t="s">
        <v>46</v>
      </c>
      <c r="F35" s="142">
        <f>ROUND((SUM(BE131:BE214)),2)</f>
        <v>0</v>
      </c>
      <c r="G35" s="38"/>
      <c r="H35" s="38"/>
      <c r="I35" s="143">
        <v>0.21</v>
      </c>
      <c r="J35" s="142">
        <f>ROUND(((SUM(BE131:BE214))*I35),2)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47</v>
      </c>
      <c r="F36" s="142">
        <f>ROUND((SUM(BF131:BF214)),2)</f>
        <v>0</v>
      </c>
      <c r="G36" s="38"/>
      <c r="H36" s="38"/>
      <c r="I36" s="143">
        <v>0.15</v>
      </c>
      <c r="J36" s="142">
        <f>ROUND(((SUM(BF131:BF214))*I36),2)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48</v>
      </c>
      <c r="F37" s="142">
        <f>ROUND((SUM(BG131:BG214)),2)</f>
        <v>0</v>
      </c>
      <c r="G37" s="38"/>
      <c r="H37" s="38"/>
      <c r="I37" s="143">
        <v>0.21</v>
      </c>
      <c r="J37" s="142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49</v>
      </c>
      <c r="F38" s="142">
        <f>ROUND((SUM(BH131:BH214)),2)</f>
        <v>0</v>
      </c>
      <c r="G38" s="38"/>
      <c r="H38" s="38"/>
      <c r="I38" s="143">
        <v>0.15</v>
      </c>
      <c r="J38" s="142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50</v>
      </c>
      <c r="F39" s="142">
        <f>ROUND((SUM(BI131:BI214)),2)</f>
        <v>0</v>
      </c>
      <c r="G39" s="38"/>
      <c r="H39" s="38"/>
      <c r="I39" s="143">
        <v>0</v>
      </c>
      <c r="J39" s="142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132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44"/>
      <c r="D41" s="145" t="s">
        <v>51</v>
      </c>
      <c r="E41" s="81"/>
      <c r="F41" s="81"/>
      <c r="G41" s="146" t="s">
        <v>52</v>
      </c>
      <c r="H41" s="147" t="s">
        <v>53</v>
      </c>
      <c r="I41" s="148"/>
      <c r="J41" s="149">
        <f>SUM(J32:J39)</f>
        <v>0</v>
      </c>
      <c r="K41" s="150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132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I43" s="128"/>
      <c r="L43" s="22"/>
    </row>
    <row r="44" spans="2:12" s="1" customFormat="1" ht="14.4" customHeight="1">
      <c r="B44" s="22"/>
      <c r="I44" s="128"/>
      <c r="L44" s="22"/>
    </row>
    <row r="45" spans="2:12" s="1" customFormat="1" ht="14.4" customHeight="1">
      <c r="B45" s="22"/>
      <c r="I45" s="128"/>
      <c r="L45" s="22"/>
    </row>
    <row r="46" spans="2:12" s="1" customFormat="1" ht="14.4" customHeight="1">
      <c r="B46" s="22"/>
      <c r="I46" s="128"/>
      <c r="L46" s="22"/>
    </row>
    <row r="47" spans="2:12" s="1" customFormat="1" ht="14.4" customHeight="1">
      <c r="B47" s="22"/>
      <c r="I47" s="128"/>
      <c r="L47" s="22"/>
    </row>
    <row r="48" spans="2:12" s="1" customFormat="1" ht="14.4" customHeight="1">
      <c r="B48" s="22"/>
      <c r="I48" s="128"/>
      <c r="L48" s="22"/>
    </row>
    <row r="49" spans="2:12" s="1" customFormat="1" ht="14.4" customHeight="1">
      <c r="B49" s="22"/>
      <c r="I49" s="128"/>
      <c r="L49" s="22"/>
    </row>
    <row r="50" spans="2:12" s="2" customFormat="1" ht="14.4" customHeight="1">
      <c r="B50" s="55"/>
      <c r="D50" s="56" t="s">
        <v>54</v>
      </c>
      <c r="E50" s="57"/>
      <c r="F50" s="57"/>
      <c r="G50" s="56" t="s">
        <v>55</v>
      </c>
      <c r="H50" s="57"/>
      <c r="I50" s="151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56</v>
      </c>
      <c r="E61" s="41"/>
      <c r="F61" s="152" t="s">
        <v>57</v>
      </c>
      <c r="G61" s="58" t="s">
        <v>56</v>
      </c>
      <c r="H61" s="41"/>
      <c r="I61" s="153"/>
      <c r="J61" s="154" t="s">
        <v>57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58</v>
      </c>
      <c r="E65" s="59"/>
      <c r="F65" s="59"/>
      <c r="G65" s="56" t="s">
        <v>59</v>
      </c>
      <c r="H65" s="59"/>
      <c r="I65" s="155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56</v>
      </c>
      <c r="E76" s="41"/>
      <c r="F76" s="152" t="s">
        <v>57</v>
      </c>
      <c r="G76" s="58" t="s">
        <v>56</v>
      </c>
      <c r="H76" s="41"/>
      <c r="I76" s="153"/>
      <c r="J76" s="154" t="s">
        <v>57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156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157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143</v>
      </c>
      <c r="D82" s="38"/>
      <c r="E82" s="38"/>
      <c r="F82" s="38"/>
      <c r="G82" s="38"/>
      <c r="H82" s="38"/>
      <c r="I82" s="132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132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132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31" t="str">
        <f>E7</f>
        <v xml:space="preserve">SPŠ a SOU Pelhřimov  - stavební úpravy auly vč. jejího zázemí</v>
      </c>
      <c r="F85" s="32"/>
      <c r="G85" s="32"/>
      <c r="H85" s="32"/>
      <c r="I85" s="132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139</v>
      </c>
      <c r="I86" s="128"/>
      <c r="L86" s="22"/>
    </row>
    <row r="87" spans="1:31" s="2" customFormat="1" ht="16.5" customHeight="1">
      <c r="A87" s="38"/>
      <c r="B87" s="39"/>
      <c r="C87" s="38"/>
      <c r="D87" s="38"/>
      <c r="E87" s="131" t="s">
        <v>4048</v>
      </c>
      <c r="F87" s="38"/>
      <c r="G87" s="38"/>
      <c r="H87" s="38"/>
      <c r="I87" s="132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141</v>
      </c>
      <c r="D88" s="38"/>
      <c r="E88" s="38"/>
      <c r="F88" s="38"/>
      <c r="G88" s="38"/>
      <c r="H88" s="38"/>
      <c r="I88" s="132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IO-01 - Úprava trasy teplovodu</v>
      </c>
      <c r="F89" s="38"/>
      <c r="G89" s="38"/>
      <c r="H89" s="38"/>
      <c r="I89" s="132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132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>Pelhřimov, ul. Růžová č.p. 34</v>
      </c>
      <c r="G91" s="38"/>
      <c r="H91" s="38"/>
      <c r="I91" s="133" t="s">
        <v>22</v>
      </c>
      <c r="J91" s="69" t="str">
        <f>IF(J14="","",J14)</f>
        <v>10. 1. 2020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132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KRAJ VYSOČINA</v>
      </c>
      <c r="G93" s="38"/>
      <c r="H93" s="38"/>
      <c r="I93" s="133" t="s">
        <v>32</v>
      </c>
      <c r="J93" s="36" t="str">
        <f>E23</f>
        <v>PROJEKT CENTRUM NOVA s.r.o.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30</v>
      </c>
      <c r="D94" s="38"/>
      <c r="E94" s="38"/>
      <c r="F94" s="27" t="str">
        <f>IF(E20="","",E20)</f>
        <v>Vyplň údaj</v>
      </c>
      <c r="G94" s="38"/>
      <c r="H94" s="38"/>
      <c r="I94" s="133" t="s">
        <v>37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132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58" t="s">
        <v>144</v>
      </c>
      <c r="D96" s="144"/>
      <c r="E96" s="144"/>
      <c r="F96" s="144"/>
      <c r="G96" s="144"/>
      <c r="H96" s="144"/>
      <c r="I96" s="159"/>
      <c r="J96" s="160" t="s">
        <v>145</v>
      </c>
      <c r="K96" s="144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132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61" t="s">
        <v>146</v>
      </c>
      <c r="D98" s="38"/>
      <c r="E98" s="38"/>
      <c r="F98" s="38"/>
      <c r="G98" s="38"/>
      <c r="H98" s="38"/>
      <c r="I98" s="132"/>
      <c r="J98" s="96">
        <f>J131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147</v>
      </c>
    </row>
    <row r="99" spans="1:31" s="9" customFormat="1" ht="24.95" customHeight="1">
      <c r="A99" s="9"/>
      <c r="B99" s="162"/>
      <c r="C99" s="9"/>
      <c r="D99" s="163" t="s">
        <v>261</v>
      </c>
      <c r="E99" s="164"/>
      <c r="F99" s="164"/>
      <c r="G99" s="164"/>
      <c r="H99" s="164"/>
      <c r="I99" s="165"/>
      <c r="J99" s="166">
        <f>J132</f>
        <v>0</v>
      </c>
      <c r="K99" s="9"/>
      <c r="L99" s="16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67"/>
      <c r="C100" s="10"/>
      <c r="D100" s="168" t="s">
        <v>813</v>
      </c>
      <c r="E100" s="169"/>
      <c r="F100" s="169"/>
      <c r="G100" s="169"/>
      <c r="H100" s="169"/>
      <c r="I100" s="170"/>
      <c r="J100" s="171">
        <f>J133</f>
        <v>0</v>
      </c>
      <c r="K100" s="10"/>
      <c r="L100" s="16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67"/>
      <c r="C101" s="10"/>
      <c r="D101" s="168" t="s">
        <v>262</v>
      </c>
      <c r="E101" s="169"/>
      <c r="F101" s="169"/>
      <c r="G101" s="169"/>
      <c r="H101" s="169"/>
      <c r="I101" s="170"/>
      <c r="J101" s="171">
        <f>J164</f>
        <v>0</v>
      </c>
      <c r="K101" s="10"/>
      <c r="L101" s="16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67"/>
      <c r="C102" s="10"/>
      <c r="D102" s="168" t="s">
        <v>2244</v>
      </c>
      <c r="E102" s="169"/>
      <c r="F102" s="169"/>
      <c r="G102" s="169"/>
      <c r="H102" s="169"/>
      <c r="I102" s="170"/>
      <c r="J102" s="171">
        <f>J167</f>
        <v>0</v>
      </c>
      <c r="K102" s="10"/>
      <c r="L102" s="16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67"/>
      <c r="C103" s="10"/>
      <c r="D103" s="168" t="s">
        <v>263</v>
      </c>
      <c r="E103" s="169"/>
      <c r="F103" s="169"/>
      <c r="G103" s="169"/>
      <c r="H103" s="169"/>
      <c r="I103" s="170"/>
      <c r="J103" s="171">
        <f>J172</f>
        <v>0</v>
      </c>
      <c r="K103" s="10"/>
      <c r="L103" s="16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67"/>
      <c r="C104" s="10"/>
      <c r="D104" s="168" t="s">
        <v>2245</v>
      </c>
      <c r="E104" s="169"/>
      <c r="F104" s="169"/>
      <c r="G104" s="169"/>
      <c r="H104" s="169"/>
      <c r="I104" s="170"/>
      <c r="J104" s="171">
        <f>J175</f>
        <v>0</v>
      </c>
      <c r="K104" s="10"/>
      <c r="L104" s="16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67"/>
      <c r="C105" s="10"/>
      <c r="D105" s="168" t="s">
        <v>264</v>
      </c>
      <c r="E105" s="169"/>
      <c r="F105" s="169"/>
      <c r="G105" s="169"/>
      <c r="H105" s="169"/>
      <c r="I105" s="170"/>
      <c r="J105" s="171">
        <f>J190</f>
        <v>0</v>
      </c>
      <c r="K105" s="10"/>
      <c r="L105" s="16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67"/>
      <c r="C106" s="10"/>
      <c r="D106" s="168" t="s">
        <v>265</v>
      </c>
      <c r="E106" s="169"/>
      <c r="F106" s="169"/>
      <c r="G106" s="169"/>
      <c r="H106" s="169"/>
      <c r="I106" s="170"/>
      <c r="J106" s="171">
        <f>J197</f>
        <v>0</v>
      </c>
      <c r="K106" s="10"/>
      <c r="L106" s="16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67"/>
      <c r="C107" s="10"/>
      <c r="D107" s="168" t="s">
        <v>266</v>
      </c>
      <c r="E107" s="169"/>
      <c r="F107" s="169"/>
      <c r="G107" s="169"/>
      <c r="H107" s="169"/>
      <c r="I107" s="170"/>
      <c r="J107" s="171">
        <f>J208</f>
        <v>0</v>
      </c>
      <c r="K107" s="10"/>
      <c r="L107" s="16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62"/>
      <c r="C108" s="9"/>
      <c r="D108" s="163" t="s">
        <v>267</v>
      </c>
      <c r="E108" s="164"/>
      <c r="F108" s="164"/>
      <c r="G108" s="164"/>
      <c r="H108" s="164"/>
      <c r="I108" s="165"/>
      <c r="J108" s="166">
        <f>J211</f>
        <v>0</v>
      </c>
      <c r="K108" s="9"/>
      <c r="L108" s="162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67"/>
      <c r="C109" s="10"/>
      <c r="D109" s="168" t="s">
        <v>268</v>
      </c>
      <c r="E109" s="169"/>
      <c r="F109" s="169"/>
      <c r="G109" s="169"/>
      <c r="H109" s="169"/>
      <c r="I109" s="170"/>
      <c r="J109" s="171">
        <f>J212</f>
        <v>0</v>
      </c>
      <c r="K109" s="10"/>
      <c r="L109" s="16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8"/>
      <c r="B110" s="39"/>
      <c r="C110" s="38"/>
      <c r="D110" s="38"/>
      <c r="E110" s="38"/>
      <c r="F110" s="38"/>
      <c r="G110" s="38"/>
      <c r="H110" s="38"/>
      <c r="I110" s="132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0"/>
      <c r="C111" s="61"/>
      <c r="D111" s="61"/>
      <c r="E111" s="61"/>
      <c r="F111" s="61"/>
      <c r="G111" s="61"/>
      <c r="H111" s="61"/>
      <c r="I111" s="156"/>
      <c r="J111" s="61"/>
      <c r="K111" s="61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2"/>
      <c r="C115" s="63"/>
      <c r="D115" s="63"/>
      <c r="E115" s="63"/>
      <c r="F115" s="63"/>
      <c r="G115" s="63"/>
      <c r="H115" s="63"/>
      <c r="I115" s="157"/>
      <c r="J115" s="63"/>
      <c r="K115" s="63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150</v>
      </c>
      <c r="D116" s="38"/>
      <c r="E116" s="38"/>
      <c r="F116" s="38"/>
      <c r="G116" s="38"/>
      <c r="H116" s="38"/>
      <c r="I116" s="132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38"/>
      <c r="D117" s="38"/>
      <c r="E117" s="38"/>
      <c r="F117" s="38"/>
      <c r="G117" s="38"/>
      <c r="H117" s="38"/>
      <c r="I117" s="132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38"/>
      <c r="E118" s="38"/>
      <c r="F118" s="38"/>
      <c r="G118" s="38"/>
      <c r="H118" s="38"/>
      <c r="I118" s="132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38"/>
      <c r="D119" s="38"/>
      <c r="E119" s="131" t="str">
        <f>E7</f>
        <v xml:space="preserve">SPŠ a SOU Pelhřimov  - stavební úpravy auly vč. jejího zázemí</v>
      </c>
      <c r="F119" s="32"/>
      <c r="G119" s="32"/>
      <c r="H119" s="32"/>
      <c r="I119" s="132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2:12" s="1" customFormat="1" ht="12" customHeight="1">
      <c r="B120" s="22"/>
      <c r="C120" s="32" t="s">
        <v>139</v>
      </c>
      <c r="I120" s="128"/>
      <c r="L120" s="22"/>
    </row>
    <row r="121" spans="1:31" s="2" customFormat="1" ht="16.5" customHeight="1">
      <c r="A121" s="38"/>
      <c r="B121" s="39"/>
      <c r="C121" s="38"/>
      <c r="D121" s="38"/>
      <c r="E121" s="131" t="s">
        <v>4048</v>
      </c>
      <c r="F121" s="38"/>
      <c r="G121" s="38"/>
      <c r="H121" s="38"/>
      <c r="I121" s="132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141</v>
      </c>
      <c r="D122" s="38"/>
      <c r="E122" s="38"/>
      <c r="F122" s="38"/>
      <c r="G122" s="38"/>
      <c r="H122" s="38"/>
      <c r="I122" s="132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38"/>
      <c r="D123" s="38"/>
      <c r="E123" s="67" t="str">
        <f>E11</f>
        <v>IO-01 - Úprava trasy teplovodu</v>
      </c>
      <c r="F123" s="38"/>
      <c r="G123" s="38"/>
      <c r="H123" s="38"/>
      <c r="I123" s="132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38"/>
      <c r="D124" s="38"/>
      <c r="E124" s="38"/>
      <c r="F124" s="38"/>
      <c r="G124" s="38"/>
      <c r="H124" s="38"/>
      <c r="I124" s="132"/>
      <c r="J124" s="38"/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20</v>
      </c>
      <c r="D125" s="38"/>
      <c r="E125" s="38"/>
      <c r="F125" s="27" t="str">
        <f>F14</f>
        <v>Pelhřimov, ul. Růžová č.p. 34</v>
      </c>
      <c r="G125" s="38"/>
      <c r="H125" s="38"/>
      <c r="I125" s="133" t="s">
        <v>22</v>
      </c>
      <c r="J125" s="69" t="str">
        <f>IF(J14="","",J14)</f>
        <v>10. 1. 2020</v>
      </c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38"/>
      <c r="D126" s="38"/>
      <c r="E126" s="38"/>
      <c r="F126" s="38"/>
      <c r="G126" s="38"/>
      <c r="H126" s="38"/>
      <c r="I126" s="132"/>
      <c r="J126" s="38"/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40.05" customHeight="1">
      <c r="A127" s="38"/>
      <c r="B127" s="39"/>
      <c r="C127" s="32" t="s">
        <v>24</v>
      </c>
      <c r="D127" s="38"/>
      <c r="E127" s="38"/>
      <c r="F127" s="27" t="str">
        <f>E17</f>
        <v>KRAJ VYSOČINA</v>
      </c>
      <c r="G127" s="38"/>
      <c r="H127" s="38"/>
      <c r="I127" s="133" t="s">
        <v>32</v>
      </c>
      <c r="J127" s="36" t="str">
        <f>E23</f>
        <v>PROJEKT CENTRUM NOVA s.r.o.</v>
      </c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30</v>
      </c>
      <c r="D128" s="38"/>
      <c r="E128" s="38"/>
      <c r="F128" s="27" t="str">
        <f>IF(E20="","",E20)</f>
        <v>Vyplň údaj</v>
      </c>
      <c r="G128" s="38"/>
      <c r="H128" s="38"/>
      <c r="I128" s="133" t="s">
        <v>37</v>
      </c>
      <c r="J128" s="36" t="str">
        <f>E26</f>
        <v xml:space="preserve"> </v>
      </c>
      <c r="K128" s="38"/>
      <c r="L128" s="55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0.3" customHeight="1">
      <c r="A129" s="38"/>
      <c r="B129" s="39"/>
      <c r="C129" s="38"/>
      <c r="D129" s="38"/>
      <c r="E129" s="38"/>
      <c r="F129" s="38"/>
      <c r="G129" s="38"/>
      <c r="H129" s="38"/>
      <c r="I129" s="132"/>
      <c r="J129" s="38"/>
      <c r="K129" s="38"/>
      <c r="L129" s="55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11" customFormat="1" ht="29.25" customHeight="1">
      <c r="A130" s="172"/>
      <c r="B130" s="173"/>
      <c r="C130" s="174" t="s">
        <v>151</v>
      </c>
      <c r="D130" s="175" t="s">
        <v>66</v>
      </c>
      <c r="E130" s="175" t="s">
        <v>62</v>
      </c>
      <c r="F130" s="175" t="s">
        <v>63</v>
      </c>
      <c r="G130" s="175" t="s">
        <v>152</v>
      </c>
      <c r="H130" s="175" t="s">
        <v>153</v>
      </c>
      <c r="I130" s="176" t="s">
        <v>154</v>
      </c>
      <c r="J130" s="175" t="s">
        <v>145</v>
      </c>
      <c r="K130" s="177" t="s">
        <v>155</v>
      </c>
      <c r="L130" s="178"/>
      <c r="M130" s="86" t="s">
        <v>1</v>
      </c>
      <c r="N130" s="87" t="s">
        <v>45</v>
      </c>
      <c r="O130" s="87" t="s">
        <v>156</v>
      </c>
      <c r="P130" s="87" t="s">
        <v>157</v>
      </c>
      <c r="Q130" s="87" t="s">
        <v>158</v>
      </c>
      <c r="R130" s="87" t="s">
        <v>159</v>
      </c>
      <c r="S130" s="87" t="s">
        <v>160</v>
      </c>
      <c r="T130" s="88" t="s">
        <v>161</v>
      </c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</row>
    <row r="131" spans="1:63" s="2" customFormat="1" ht="22.8" customHeight="1">
      <c r="A131" s="38"/>
      <c r="B131" s="39"/>
      <c r="C131" s="93" t="s">
        <v>162</v>
      </c>
      <c r="D131" s="38"/>
      <c r="E131" s="38"/>
      <c r="F131" s="38"/>
      <c r="G131" s="38"/>
      <c r="H131" s="38"/>
      <c r="I131" s="132"/>
      <c r="J131" s="179">
        <f>BK131</f>
        <v>0</v>
      </c>
      <c r="K131" s="38"/>
      <c r="L131" s="39"/>
      <c r="M131" s="89"/>
      <c r="N131" s="73"/>
      <c r="O131" s="90"/>
      <c r="P131" s="180">
        <f>P132+P211</f>
        <v>0</v>
      </c>
      <c r="Q131" s="90"/>
      <c r="R131" s="180">
        <f>R132+R211</f>
        <v>7.530996660000001</v>
      </c>
      <c r="S131" s="90"/>
      <c r="T131" s="181">
        <f>T132+T211</f>
        <v>0.51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9" t="s">
        <v>80</v>
      </c>
      <c r="AU131" s="19" t="s">
        <v>147</v>
      </c>
      <c r="BK131" s="182">
        <f>BK132+BK211</f>
        <v>0</v>
      </c>
    </row>
    <row r="132" spans="1:63" s="12" customFormat="1" ht="25.9" customHeight="1">
      <c r="A132" s="12"/>
      <c r="B132" s="183"/>
      <c r="C132" s="12"/>
      <c r="D132" s="184" t="s">
        <v>80</v>
      </c>
      <c r="E132" s="185" t="s">
        <v>274</v>
      </c>
      <c r="F132" s="185" t="s">
        <v>275</v>
      </c>
      <c r="G132" s="12"/>
      <c r="H132" s="12"/>
      <c r="I132" s="186"/>
      <c r="J132" s="187">
        <f>BK132</f>
        <v>0</v>
      </c>
      <c r="K132" s="12"/>
      <c r="L132" s="183"/>
      <c r="M132" s="188"/>
      <c r="N132" s="189"/>
      <c r="O132" s="189"/>
      <c r="P132" s="190">
        <f>P133+P164+P167+P172+P175+P190+P197+P208</f>
        <v>0</v>
      </c>
      <c r="Q132" s="189"/>
      <c r="R132" s="190">
        <f>R133+R164+R167+R172+R175+R190+R197+R208</f>
        <v>7.530996660000001</v>
      </c>
      <c r="S132" s="189"/>
      <c r="T132" s="191">
        <f>T133+T164+T167+T172+T175+T190+T197+T208</f>
        <v>0.51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84" t="s">
        <v>88</v>
      </c>
      <c r="AT132" s="192" t="s">
        <v>80</v>
      </c>
      <c r="AU132" s="192" t="s">
        <v>81</v>
      </c>
      <c r="AY132" s="184" t="s">
        <v>166</v>
      </c>
      <c r="BK132" s="193">
        <f>BK133+BK164+BK167+BK172+BK175+BK190+BK197+BK208</f>
        <v>0</v>
      </c>
    </row>
    <row r="133" spans="1:63" s="12" customFormat="1" ht="22.8" customHeight="1">
      <c r="A133" s="12"/>
      <c r="B133" s="183"/>
      <c r="C133" s="12"/>
      <c r="D133" s="184" t="s">
        <v>80</v>
      </c>
      <c r="E133" s="194" t="s">
        <v>88</v>
      </c>
      <c r="F133" s="194" t="s">
        <v>830</v>
      </c>
      <c r="G133" s="12"/>
      <c r="H133" s="12"/>
      <c r="I133" s="186"/>
      <c r="J133" s="195">
        <f>BK133</f>
        <v>0</v>
      </c>
      <c r="K133" s="12"/>
      <c r="L133" s="183"/>
      <c r="M133" s="188"/>
      <c r="N133" s="189"/>
      <c r="O133" s="189"/>
      <c r="P133" s="190">
        <f>SUM(P134:P163)</f>
        <v>0</v>
      </c>
      <c r="Q133" s="189"/>
      <c r="R133" s="190">
        <f>SUM(R134:R163)</f>
        <v>0</v>
      </c>
      <c r="S133" s="189"/>
      <c r="T133" s="191">
        <f>SUM(T134:T163)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84" t="s">
        <v>88</v>
      </c>
      <c r="AT133" s="192" t="s">
        <v>80</v>
      </c>
      <c r="AU133" s="192" t="s">
        <v>88</v>
      </c>
      <c r="AY133" s="184" t="s">
        <v>166</v>
      </c>
      <c r="BK133" s="193">
        <f>SUM(BK134:BK163)</f>
        <v>0</v>
      </c>
    </row>
    <row r="134" spans="1:65" s="2" customFormat="1" ht="21.75" customHeight="1">
      <c r="A134" s="38"/>
      <c r="B134" s="196"/>
      <c r="C134" s="197" t="s">
        <v>88</v>
      </c>
      <c r="D134" s="197" t="s">
        <v>169</v>
      </c>
      <c r="E134" s="198" t="s">
        <v>4050</v>
      </c>
      <c r="F134" s="199" t="s">
        <v>4051</v>
      </c>
      <c r="G134" s="200" t="s">
        <v>279</v>
      </c>
      <c r="H134" s="201">
        <v>7.15</v>
      </c>
      <c r="I134" s="202"/>
      <c r="J134" s="203">
        <f>ROUND(I134*H134,2)</f>
        <v>0</v>
      </c>
      <c r="K134" s="199" t="s">
        <v>280</v>
      </c>
      <c r="L134" s="39"/>
      <c r="M134" s="204" t="s">
        <v>1</v>
      </c>
      <c r="N134" s="205" t="s">
        <v>46</v>
      </c>
      <c r="O134" s="77"/>
      <c r="P134" s="206">
        <f>O134*H134</f>
        <v>0</v>
      </c>
      <c r="Q134" s="206">
        <v>0</v>
      </c>
      <c r="R134" s="206">
        <f>Q134*H134</f>
        <v>0</v>
      </c>
      <c r="S134" s="206">
        <v>0</v>
      </c>
      <c r="T134" s="20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08" t="s">
        <v>165</v>
      </c>
      <c r="AT134" s="208" t="s">
        <v>169</v>
      </c>
      <c r="AU134" s="208" t="s">
        <v>90</v>
      </c>
      <c r="AY134" s="19" t="s">
        <v>166</v>
      </c>
      <c r="BE134" s="209">
        <f>IF(N134="základní",J134,0)</f>
        <v>0</v>
      </c>
      <c r="BF134" s="209">
        <f>IF(N134="snížená",J134,0)</f>
        <v>0</v>
      </c>
      <c r="BG134" s="209">
        <f>IF(N134="zákl. přenesená",J134,0)</f>
        <v>0</v>
      </c>
      <c r="BH134" s="209">
        <f>IF(N134="sníž. přenesená",J134,0)</f>
        <v>0</v>
      </c>
      <c r="BI134" s="209">
        <f>IF(N134="nulová",J134,0)</f>
        <v>0</v>
      </c>
      <c r="BJ134" s="19" t="s">
        <v>88</v>
      </c>
      <c r="BK134" s="209">
        <f>ROUND(I134*H134,2)</f>
        <v>0</v>
      </c>
      <c r="BL134" s="19" t="s">
        <v>165</v>
      </c>
      <c r="BM134" s="208" t="s">
        <v>4052</v>
      </c>
    </row>
    <row r="135" spans="1:47" s="2" customFormat="1" ht="12">
      <c r="A135" s="38"/>
      <c r="B135" s="39"/>
      <c r="C135" s="38"/>
      <c r="D135" s="210" t="s">
        <v>174</v>
      </c>
      <c r="E135" s="38"/>
      <c r="F135" s="211" t="s">
        <v>4053</v>
      </c>
      <c r="G135" s="38"/>
      <c r="H135" s="38"/>
      <c r="I135" s="132"/>
      <c r="J135" s="38"/>
      <c r="K135" s="38"/>
      <c r="L135" s="39"/>
      <c r="M135" s="212"/>
      <c r="N135" s="213"/>
      <c r="O135" s="77"/>
      <c r="P135" s="77"/>
      <c r="Q135" s="77"/>
      <c r="R135" s="77"/>
      <c r="S135" s="77"/>
      <c r="T135" s="7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9" t="s">
        <v>174</v>
      </c>
      <c r="AU135" s="19" t="s">
        <v>90</v>
      </c>
    </row>
    <row r="136" spans="1:51" s="13" customFormat="1" ht="12">
      <c r="A136" s="13"/>
      <c r="B136" s="219"/>
      <c r="C136" s="13"/>
      <c r="D136" s="210" t="s">
        <v>283</v>
      </c>
      <c r="E136" s="220" t="s">
        <v>1</v>
      </c>
      <c r="F136" s="221" t="s">
        <v>4054</v>
      </c>
      <c r="G136" s="13"/>
      <c r="H136" s="220" t="s">
        <v>1</v>
      </c>
      <c r="I136" s="222"/>
      <c r="J136" s="13"/>
      <c r="K136" s="13"/>
      <c r="L136" s="219"/>
      <c r="M136" s="223"/>
      <c r="N136" s="224"/>
      <c r="O136" s="224"/>
      <c r="P136" s="224"/>
      <c r="Q136" s="224"/>
      <c r="R136" s="224"/>
      <c r="S136" s="224"/>
      <c r="T136" s="22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0" t="s">
        <v>283</v>
      </c>
      <c r="AU136" s="220" t="s">
        <v>90</v>
      </c>
      <c r="AV136" s="13" t="s">
        <v>88</v>
      </c>
      <c r="AW136" s="13" t="s">
        <v>36</v>
      </c>
      <c r="AX136" s="13" t="s">
        <v>81</v>
      </c>
      <c r="AY136" s="220" t="s">
        <v>166</v>
      </c>
    </row>
    <row r="137" spans="1:51" s="14" customFormat="1" ht="12">
      <c r="A137" s="14"/>
      <c r="B137" s="226"/>
      <c r="C137" s="14"/>
      <c r="D137" s="210" t="s">
        <v>283</v>
      </c>
      <c r="E137" s="227" t="s">
        <v>1</v>
      </c>
      <c r="F137" s="228" t="s">
        <v>4055</v>
      </c>
      <c r="G137" s="14"/>
      <c r="H137" s="229">
        <v>7.15</v>
      </c>
      <c r="I137" s="230"/>
      <c r="J137" s="14"/>
      <c r="K137" s="14"/>
      <c r="L137" s="226"/>
      <c r="M137" s="231"/>
      <c r="N137" s="232"/>
      <c r="O137" s="232"/>
      <c r="P137" s="232"/>
      <c r="Q137" s="232"/>
      <c r="R137" s="232"/>
      <c r="S137" s="232"/>
      <c r="T137" s="23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27" t="s">
        <v>283</v>
      </c>
      <c r="AU137" s="227" t="s">
        <v>90</v>
      </c>
      <c r="AV137" s="14" t="s">
        <v>90</v>
      </c>
      <c r="AW137" s="14" t="s">
        <v>36</v>
      </c>
      <c r="AX137" s="14" t="s">
        <v>81</v>
      </c>
      <c r="AY137" s="227" t="s">
        <v>166</v>
      </c>
    </row>
    <row r="138" spans="1:51" s="15" customFormat="1" ht="12">
      <c r="A138" s="15"/>
      <c r="B138" s="234"/>
      <c r="C138" s="15"/>
      <c r="D138" s="210" t="s">
        <v>283</v>
      </c>
      <c r="E138" s="235" t="s">
        <v>1</v>
      </c>
      <c r="F138" s="236" t="s">
        <v>286</v>
      </c>
      <c r="G138" s="15"/>
      <c r="H138" s="237">
        <v>7.15</v>
      </c>
      <c r="I138" s="238"/>
      <c r="J138" s="15"/>
      <c r="K138" s="15"/>
      <c r="L138" s="234"/>
      <c r="M138" s="239"/>
      <c r="N138" s="240"/>
      <c r="O138" s="240"/>
      <c r="P138" s="240"/>
      <c r="Q138" s="240"/>
      <c r="R138" s="240"/>
      <c r="S138" s="240"/>
      <c r="T138" s="241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35" t="s">
        <v>283</v>
      </c>
      <c r="AU138" s="235" t="s">
        <v>90</v>
      </c>
      <c r="AV138" s="15" t="s">
        <v>165</v>
      </c>
      <c r="AW138" s="15" t="s">
        <v>36</v>
      </c>
      <c r="AX138" s="15" t="s">
        <v>88</v>
      </c>
      <c r="AY138" s="235" t="s">
        <v>166</v>
      </c>
    </row>
    <row r="139" spans="1:65" s="2" customFormat="1" ht="21.75" customHeight="1">
      <c r="A139" s="38"/>
      <c r="B139" s="196"/>
      <c r="C139" s="197" t="s">
        <v>90</v>
      </c>
      <c r="D139" s="197" t="s">
        <v>169</v>
      </c>
      <c r="E139" s="198" t="s">
        <v>4056</v>
      </c>
      <c r="F139" s="199" t="s">
        <v>4057</v>
      </c>
      <c r="G139" s="200" t="s">
        <v>279</v>
      </c>
      <c r="H139" s="201">
        <v>11.44</v>
      </c>
      <c r="I139" s="202"/>
      <c r="J139" s="203">
        <f>ROUND(I139*H139,2)</f>
        <v>0</v>
      </c>
      <c r="K139" s="199" t="s">
        <v>280</v>
      </c>
      <c r="L139" s="39"/>
      <c r="M139" s="204" t="s">
        <v>1</v>
      </c>
      <c r="N139" s="205" t="s">
        <v>46</v>
      </c>
      <c r="O139" s="77"/>
      <c r="P139" s="206">
        <f>O139*H139</f>
        <v>0</v>
      </c>
      <c r="Q139" s="206">
        <v>0</v>
      </c>
      <c r="R139" s="206">
        <f>Q139*H139</f>
        <v>0</v>
      </c>
      <c r="S139" s="206">
        <v>0</v>
      </c>
      <c r="T139" s="20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08" t="s">
        <v>165</v>
      </c>
      <c r="AT139" s="208" t="s">
        <v>169</v>
      </c>
      <c r="AU139" s="208" t="s">
        <v>90</v>
      </c>
      <c r="AY139" s="19" t="s">
        <v>166</v>
      </c>
      <c r="BE139" s="209">
        <f>IF(N139="základní",J139,0)</f>
        <v>0</v>
      </c>
      <c r="BF139" s="209">
        <f>IF(N139="snížená",J139,0)</f>
        <v>0</v>
      </c>
      <c r="BG139" s="209">
        <f>IF(N139="zákl. přenesená",J139,0)</f>
        <v>0</v>
      </c>
      <c r="BH139" s="209">
        <f>IF(N139="sníž. přenesená",J139,0)</f>
        <v>0</v>
      </c>
      <c r="BI139" s="209">
        <f>IF(N139="nulová",J139,0)</f>
        <v>0</v>
      </c>
      <c r="BJ139" s="19" t="s">
        <v>88</v>
      </c>
      <c r="BK139" s="209">
        <f>ROUND(I139*H139,2)</f>
        <v>0</v>
      </c>
      <c r="BL139" s="19" t="s">
        <v>165</v>
      </c>
      <c r="BM139" s="208" t="s">
        <v>4058</v>
      </c>
    </row>
    <row r="140" spans="1:47" s="2" customFormat="1" ht="12">
      <c r="A140" s="38"/>
      <c r="B140" s="39"/>
      <c r="C140" s="38"/>
      <c r="D140" s="210" t="s">
        <v>174</v>
      </c>
      <c r="E140" s="38"/>
      <c r="F140" s="211" t="s">
        <v>4059</v>
      </c>
      <c r="G140" s="38"/>
      <c r="H140" s="38"/>
      <c r="I140" s="132"/>
      <c r="J140" s="38"/>
      <c r="K140" s="38"/>
      <c r="L140" s="39"/>
      <c r="M140" s="212"/>
      <c r="N140" s="213"/>
      <c r="O140" s="77"/>
      <c r="P140" s="77"/>
      <c r="Q140" s="77"/>
      <c r="R140" s="77"/>
      <c r="S140" s="77"/>
      <c r="T140" s="7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9" t="s">
        <v>174</v>
      </c>
      <c r="AU140" s="19" t="s">
        <v>90</v>
      </c>
    </row>
    <row r="141" spans="1:51" s="13" customFormat="1" ht="12">
      <c r="A141" s="13"/>
      <c r="B141" s="219"/>
      <c r="C141" s="13"/>
      <c r="D141" s="210" t="s">
        <v>283</v>
      </c>
      <c r="E141" s="220" t="s">
        <v>1</v>
      </c>
      <c r="F141" s="221" t="s">
        <v>4060</v>
      </c>
      <c r="G141" s="13"/>
      <c r="H141" s="220" t="s">
        <v>1</v>
      </c>
      <c r="I141" s="222"/>
      <c r="J141" s="13"/>
      <c r="K141" s="13"/>
      <c r="L141" s="219"/>
      <c r="M141" s="223"/>
      <c r="N141" s="224"/>
      <c r="O141" s="224"/>
      <c r="P141" s="224"/>
      <c r="Q141" s="224"/>
      <c r="R141" s="224"/>
      <c r="S141" s="224"/>
      <c r="T141" s="22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0" t="s">
        <v>283</v>
      </c>
      <c r="AU141" s="220" t="s">
        <v>90</v>
      </c>
      <c r="AV141" s="13" t="s">
        <v>88</v>
      </c>
      <c r="AW141" s="13" t="s">
        <v>36</v>
      </c>
      <c r="AX141" s="13" t="s">
        <v>81</v>
      </c>
      <c r="AY141" s="220" t="s">
        <v>166</v>
      </c>
    </row>
    <row r="142" spans="1:51" s="14" customFormat="1" ht="12">
      <c r="A142" s="14"/>
      <c r="B142" s="226"/>
      <c r="C142" s="14"/>
      <c r="D142" s="210" t="s">
        <v>283</v>
      </c>
      <c r="E142" s="227" t="s">
        <v>1</v>
      </c>
      <c r="F142" s="228" t="s">
        <v>4061</v>
      </c>
      <c r="G142" s="14"/>
      <c r="H142" s="229">
        <v>11.44</v>
      </c>
      <c r="I142" s="230"/>
      <c r="J142" s="14"/>
      <c r="K142" s="14"/>
      <c r="L142" s="226"/>
      <c r="M142" s="231"/>
      <c r="N142" s="232"/>
      <c r="O142" s="232"/>
      <c r="P142" s="232"/>
      <c r="Q142" s="232"/>
      <c r="R142" s="232"/>
      <c r="S142" s="232"/>
      <c r="T142" s="23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27" t="s">
        <v>283</v>
      </c>
      <c r="AU142" s="227" t="s">
        <v>90</v>
      </c>
      <c r="AV142" s="14" t="s">
        <v>90</v>
      </c>
      <c r="AW142" s="14" t="s">
        <v>36</v>
      </c>
      <c r="AX142" s="14" t="s">
        <v>81</v>
      </c>
      <c r="AY142" s="227" t="s">
        <v>166</v>
      </c>
    </row>
    <row r="143" spans="1:51" s="15" customFormat="1" ht="12">
      <c r="A143" s="15"/>
      <c r="B143" s="234"/>
      <c r="C143" s="15"/>
      <c r="D143" s="210" t="s">
        <v>283</v>
      </c>
      <c r="E143" s="235" t="s">
        <v>1</v>
      </c>
      <c r="F143" s="236" t="s">
        <v>286</v>
      </c>
      <c r="G143" s="15"/>
      <c r="H143" s="237">
        <v>11.44</v>
      </c>
      <c r="I143" s="238"/>
      <c r="J143" s="15"/>
      <c r="K143" s="15"/>
      <c r="L143" s="234"/>
      <c r="M143" s="239"/>
      <c r="N143" s="240"/>
      <c r="O143" s="240"/>
      <c r="P143" s="240"/>
      <c r="Q143" s="240"/>
      <c r="R143" s="240"/>
      <c r="S143" s="240"/>
      <c r="T143" s="241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35" t="s">
        <v>283</v>
      </c>
      <c r="AU143" s="235" t="s">
        <v>90</v>
      </c>
      <c r="AV143" s="15" t="s">
        <v>165</v>
      </c>
      <c r="AW143" s="15" t="s">
        <v>36</v>
      </c>
      <c r="AX143" s="15" t="s">
        <v>88</v>
      </c>
      <c r="AY143" s="235" t="s">
        <v>166</v>
      </c>
    </row>
    <row r="144" spans="1:65" s="2" customFormat="1" ht="21.75" customHeight="1">
      <c r="A144" s="38"/>
      <c r="B144" s="196"/>
      <c r="C144" s="197" t="s">
        <v>180</v>
      </c>
      <c r="D144" s="197" t="s">
        <v>169</v>
      </c>
      <c r="E144" s="198" t="s">
        <v>846</v>
      </c>
      <c r="F144" s="199" t="s">
        <v>847</v>
      </c>
      <c r="G144" s="200" t="s">
        <v>279</v>
      </c>
      <c r="H144" s="201">
        <v>3.658</v>
      </c>
      <c r="I144" s="202"/>
      <c r="J144" s="203">
        <f>ROUND(I144*H144,2)</f>
        <v>0</v>
      </c>
      <c r="K144" s="199" t="s">
        <v>280</v>
      </c>
      <c r="L144" s="39"/>
      <c r="M144" s="204" t="s">
        <v>1</v>
      </c>
      <c r="N144" s="205" t="s">
        <v>46</v>
      </c>
      <c r="O144" s="77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8" t="s">
        <v>165</v>
      </c>
      <c r="AT144" s="208" t="s">
        <v>169</v>
      </c>
      <c r="AU144" s="208" t="s">
        <v>90</v>
      </c>
      <c r="AY144" s="19" t="s">
        <v>166</v>
      </c>
      <c r="BE144" s="209">
        <f>IF(N144="základní",J144,0)</f>
        <v>0</v>
      </c>
      <c r="BF144" s="209">
        <f>IF(N144="snížená",J144,0)</f>
        <v>0</v>
      </c>
      <c r="BG144" s="209">
        <f>IF(N144="zákl. přenesená",J144,0)</f>
        <v>0</v>
      </c>
      <c r="BH144" s="209">
        <f>IF(N144="sníž. přenesená",J144,0)</f>
        <v>0</v>
      </c>
      <c r="BI144" s="209">
        <f>IF(N144="nulová",J144,0)</f>
        <v>0</v>
      </c>
      <c r="BJ144" s="19" t="s">
        <v>88</v>
      </c>
      <c r="BK144" s="209">
        <f>ROUND(I144*H144,2)</f>
        <v>0</v>
      </c>
      <c r="BL144" s="19" t="s">
        <v>165</v>
      </c>
      <c r="BM144" s="208" t="s">
        <v>4062</v>
      </c>
    </row>
    <row r="145" spans="1:47" s="2" customFormat="1" ht="12">
      <c r="A145" s="38"/>
      <c r="B145" s="39"/>
      <c r="C145" s="38"/>
      <c r="D145" s="210" t="s">
        <v>174</v>
      </c>
      <c r="E145" s="38"/>
      <c r="F145" s="211" t="s">
        <v>849</v>
      </c>
      <c r="G145" s="38"/>
      <c r="H145" s="38"/>
      <c r="I145" s="132"/>
      <c r="J145" s="38"/>
      <c r="K145" s="38"/>
      <c r="L145" s="39"/>
      <c r="M145" s="212"/>
      <c r="N145" s="213"/>
      <c r="O145" s="77"/>
      <c r="P145" s="77"/>
      <c r="Q145" s="77"/>
      <c r="R145" s="77"/>
      <c r="S145" s="77"/>
      <c r="T145" s="7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9" t="s">
        <v>174</v>
      </c>
      <c r="AU145" s="19" t="s">
        <v>90</v>
      </c>
    </row>
    <row r="146" spans="1:51" s="14" customFormat="1" ht="12">
      <c r="A146" s="14"/>
      <c r="B146" s="226"/>
      <c r="C146" s="14"/>
      <c r="D146" s="210" t="s">
        <v>283</v>
      </c>
      <c r="E146" s="227" t="s">
        <v>1</v>
      </c>
      <c r="F146" s="228" t="s">
        <v>4063</v>
      </c>
      <c r="G146" s="14"/>
      <c r="H146" s="229">
        <v>7.15</v>
      </c>
      <c r="I146" s="230"/>
      <c r="J146" s="14"/>
      <c r="K146" s="14"/>
      <c r="L146" s="226"/>
      <c r="M146" s="231"/>
      <c r="N146" s="232"/>
      <c r="O146" s="232"/>
      <c r="P146" s="232"/>
      <c r="Q146" s="232"/>
      <c r="R146" s="232"/>
      <c r="S146" s="232"/>
      <c r="T146" s="23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27" t="s">
        <v>283</v>
      </c>
      <c r="AU146" s="227" t="s">
        <v>90</v>
      </c>
      <c r="AV146" s="14" t="s">
        <v>90</v>
      </c>
      <c r="AW146" s="14" t="s">
        <v>36</v>
      </c>
      <c r="AX146" s="14" t="s">
        <v>81</v>
      </c>
      <c r="AY146" s="227" t="s">
        <v>166</v>
      </c>
    </row>
    <row r="147" spans="1:51" s="14" customFormat="1" ht="12">
      <c r="A147" s="14"/>
      <c r="B147" s="226"/>
      <c r="C147" s="14"/>
      <c r="D147" s="210" t="s">
        <v>283</v>
      </c>
      <c r="E147" s="227" t="s">
        <v>1</v>
      </c>
      <c r="F147" s="228" t="s">
        <v>4064</v>
      </c>
      <c r="G147" s="14"/>
      <c r="H147" s="229">
        <v>11.44</v>
      </c>
      <c r="I147" s="230"/>
      <c r="J147" s="14"/>
      <c r="K147" s="14"/>
      <c r="L147" s="226"/>
      <c r="M147" s="231"/>
      <c r="N147" s="232"/>
      <c r="O147" s="232"/>
      <c r="P147" s="232"/>
      <c r="Q147" s="232"/>
      <c r="R147" s="232"/>
      <c r="S147" s="232"/>
      <c r="T147" s="23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27" t="s">
        <v>283</v>
      </c>
      <c r="AU147" s="227" t="s">
        <v>90</v>
      </c>
      <c r="AV147" s="14" t="s">
        <v>90</v>
      </c>
      <c r="AW147" s="14" t="s">
        <v>36</v>
      </c>
      <c r="AX147" s="14" t="s">
        <v>81</v>
      </c>
      <c r="AY147" s="227" t="s">
        <v>166</v>
      </c>
    </row>
    <row r="148" spans="1:51" s="14" customFormat="1" ht="12">
      <c r="A148" s="14"/>
      <c r="B148" s="226"/>
      <c r="C148" s="14"/>
      <c r="D148" s="210" t="s">
        <v>283</v>
      </c>
      <c r="E148" s="227" t="s">
        <v>1</v>
      </c>
      <c r="F148" s="228" t="s">
        <v>4065</v>
      </c>
      <c r="G148" s="14"/>
      <c r="H148" s="229">
        <v>-14.932</v>
      </c>
      <c r="I148" s="230"/>
      <c r="J148" s="14"/>
      <c r="K148" s="14"/>
      <c r="L148" s="226"/>
      <c r="M148" s="231"/>
      <c r="N148" s="232"/>
      <c r="O148" s="232"/>
      <c r="P148" s="232"/>
      <c r="Q148" s="232"/>
      <c r="R148" s="232"/>
      <c r="S148" s="232"/>
      <c r="T148" s="23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27" t="s">
        <v>283</v>
      </c>
      <c r="AU148" s="227" t="s">
        <v>90</v>
      </c>
      <c r="AV148" s="14" t="s">
        <v>90</v>
      </c>
      <c r="AW148" s="14" t="s">
        <v>36</v>
      </c>
      <c r="AX148" s="14" t="s">
        <v>81</v>
      </c>
      <c r="AY148" s="227" t="s">
        <v>166</v>
      </c>
    </row>
    <row r="149" spans="1:51" s="15" customFormat="1" ht="12">
      <c r="A149" s="15"/>
      <c r="B149" s="234"/>
      <c r="C149" s="15"/>
      <c r="D149" s="210" t="s">
        <v>283</v>
      </c>
      <c r="E149" s="235" t="s">
        <v>1</v>
      </c>
      <c r="F149" s="236" t="s">
        <v>286</v>
      </c>
      <c r="G149" s="15"/>
      <c r="H149" s="237">
        <v>3.6579999999999995</v>
      </c>
      <c r="I149" s="238"/>
      <c r="J149" s="15"/>
      <c r="K149" s="15"/>
      <c r="L149" s="234"/>
      <c r="M149" s="239"/>
      <c r="N149" s="240"/>
      <c r="O149" s="240"/>
      <c r="P149" s="240"/>
      <c r="Q149" s="240"/>
      <c r="R149" s="240"/>
      <c r="S149" s="240"/>
      <c r="T149" s="241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35" t="s">
        <v>283</v>
      </c>
      <c r="AU149" s="235" t="s">
        <v>90</v>
      </c>
      <c r="AV149" s="15" t="s">
        <v>165</v>
      </c>
      <c r="AW149" s="15" t="s">
        <v>36</v>
      </c>
      <c r="AX149" s="15" t="s">
        <v>88</v>
      </c>
      <c r="AY149" s="235" t="s">
        <v>166</v>
      </c>
    </row>
    <row r="150" spans="1:65" s="2" customFormat="1" ht="33" customHeight="1">
      <c r="A150" s="38"/>
      <c r="B150" s="196"/>
      <c r="C150" s="197" t="s">
        <v>165</v>
      </c>
      <c r="D150" s="197" t="s">
        <v>169</v>
      </c>
      <c r="E150" s="198" t="s">
        <v>850</v>
      </c>
      <c r="F150" s="199" t="s">
        <v>851</v>
      </c>
      <c r="G150" s="200" t="s">
        <v>279</v>
      </c>
      <c r="H150" s="201">
        <v>73.16</v>
      </c>
      <c r="I150" s="202"/>
      <c r="J150" s="203">
        <f>ROUND(I150*H150,2)</f>
        <v>0</v>
      </c>
      <c r="K150" s="199" t="s">
        <v>280</v>
      </c>
      <c r="L150" s="39"/>
      <c r="M150" s="204" t="s">
        <v>1</v>
      </c>
      <c r="N150" s="205" t="s">
        <v>46</v>
      </c>
      <c r="O150" s="77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08" t="s">
        <v>165</v>
      </c>
      <c r="AT150" s="208" t="s">
        <v>169</v>
      </c>
      <c r="AU150" s="208" t="s">
        <v>90</v>
      </c>
      <c r="AY150" s="19" t="s">
        <v>166</v>
      </c>
      <c r="BE150" s="209">
        <f>IF(N150="základní",J150,0)</f>
        <v>0</v>
      </c>
      <c r="BF150" s="209">
        <f>IF(N150="snížená",J150,0)</f>
        <v>0</v>
      </c>
      <c r="BG150" s="209">
        <f>IF(N150="zákl. přenesená",J150,0)</f>
        <v>0</v>
      </c>
      <c r="BH150" s="209">
        <f>IF(N150="sníž. přenesená",J150,0)</f>
        <v>0</v>
      </c>
      <c r="BI150" s="209">
        <f>IF(N150="nulová",J150,0)</f>
        <v>0</v>
      </c>
      <c r="BJ150" s="19" t="s">
        <v>88</v>
      </c>
      <c r="BK150" s="209">
        <f>ROUND(I150*H150,2)</f>
        <v>0</v>
      </c>
      <c r="BL150" s="19" t="s">
        <v>165</v>
      </c>
      <c r="BM150" s="208" t="s">
        <v>4066</v>
      </c>
    </row>
    <row r="151" spans="1:47" s="2" customFormat="1" ht="12">
      <c r="A151" s="38"/>
      <c r="B151" s="39"/>
      <c r="C151" s="38"/>
      <c r="D151" s="210" t="s">
        <v>174</v>
      </c>
      <c r="E151" s="38"/>
      <c r="F151" s="211" t="s">
        <v>853</v>
      </c>
      <c r="G151" s="38"/>
      <c r="H151" s="38"/>
      <c r="I151" s="132"/>
      <c r="J151" s="38"/>
      <c r="K151" s="38"/>
      <c r="L151" s="39"/>
      <c r="M151" s="212"/>
      <c r="N151" s="213"/>
      <c r="O151" s="77"/>
      <c r="P151" s="77"/>
      <c r="Q151" s="77"/>
      <c r="R151" s="77"/>
      <c r="S151" s="77"/>
      <c r="T151" s="7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9" t="s">
        <v>174</v>
      </c>
      <c r="AU151" s="19" t="s">
        <v>90</v>
      </c>
    </row>
    <row r="152" spans="1:51" s="14" customFormat="1" ht="12">
      <c r="A152" s="14"/>
      <c r="B152" s="226"/>
      <c r="C152" s="14"/>
      <c r="D152" s="210" t="s">
        <v>283</v>
      </c>
      <c r="E152" s="227" t="s">
        <v>1</v>
      </c>
      <c r="F152" s="228" t="s">
        <v>4067</v>
      </c>
      <c r="G152" s="14"/>
      <c r="H152" s="229">
        <v>73.16</v>
      </c>
      <c r="I152" s="230"/>
      <c r="J152" s="14"/>
      <c r="K152" s="14"/>
      <c r="L152" s="226"/>
      <c r="M152" s="231"/>
      <c r="N152" s="232"/>
      <c r="O152" s="232"/>
      <c r="P152" s="232"/>
      <c r="Q152" s="232"/>
      <c r="R152" s="232"/>
      <c r="S152" s="232"/>
      <c r="T152" s="23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27" t="s">
        <v>283</v>
      </c>
      <c r="AU152" s="227" t="s">
        <v>90</v>
      </c>
      <c r="AV152" s="14" t="s">
        <v>90</v>
      </c>
      <c r="AW152" s="14" t="s">
        <v>36</v>
      </c>
      <c r="AX152" s="14" t="s">
        <v>81</v>
      </c>
      <c r="AY152" s="227" t="s">
        <v>166</v>
      </c>
    </row>
    <row r="153" spans="1:51" s="15" customFormat="1" ht="12">
      <c r="A153" s="15"/>
      <c r="B153" s="234"/>
      <c r="C153" s="15"/>
      <c r="D153" s="210" t="s">
        <v>283</v>
      </c>
      <c r="E153" s="235" t="s">
        <v>1</v>
      </c>
      <c r="F153" s="236" t="s">
        <v>286</v>
      </c>
      <c r="G153" s="15"/>
      <c r="H153" s="237">
        <v>73.16</v>
      </c>
      <c r="I153" s="238"/>
      <c r="J153" s="15"/>
      <c r="K153" s="15"/>
      <c r="L153" s="234"/>
      <c r="M153" s="239"/>
      <c r="N153" s="240"/>
      <c r="O153" s="240"/>
      <c r="P153" s="240"/>
      <c r="Q153" s="240"/>
      <c r="R153" s="240"/>
      <c r="S153" s="240"/>
      <c r="T153" s="241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35" t="s">
        <v>283</v>
      </c>
      <c r="AU153" s="235" t="s">
        <v>90</v>
      </c>
      <c r="AV153" s="15" t="s">
        <v>165</v>
      </c>
      <c r="AW153" s="15" t="s">
        <v>36</v>
      </c>
      <c r="AX153" s="15" t="s">
        <v>88</v>
      </c>
      <c r="AY153" s="235" t="s">
        <v>166</v>
      </c>
    </row>
    <row r="154" spans="1:65" s="2" customFormat="1" ht="21.75" customHeight="1">
      <c r="A154" s="38"/>
      <c r="B154" s="196"/>
      <c r="C154" s="197" t="s">
        <v>189</v>
      </c>
      <c r="D154" s="197" t="s">
        <v>169</v>
      </c>
      <c r="E154" s="198" t="s">
        <v>855</v>
      </c>
      <c r="F154" s="199" t="s">
        <v>4068</v>
      </c>
      <c r="G154" s="200" t="s">
        <v>289</v>
      </c>
      <c r="H154" s="201">
        <v>7.682</v>
      </c>
      <c r="I154" s="202"/>
      <c r="J154" s="203">
        <f>ROUND(I154*H154,2)</f>
        <v>0</v>
      </c>
      <c r="K154" s="199" t="s">
        <v>280</v>
      </c>
      <c r="L154" s="39"/>
      <c r="M154" s="204" t="s">
        <v>1</v>
      </c>
      <c r="N154" s="205" t="s">
        <v>46</v>
      </c>
      <c r="O154" s="77"/>
      <c r="P154" s="206">
        <f>O154*H154</f>
        <v>0</v>
      </c>
      <c r="Q154" s="206">
        <v>0</v>
      </c>
      <c r="R154" s="206">
        <f>Q154*H154</f>
        <v>0</v>
      </c>
      <c r="S154" s="206">
        <v>0</v>
      </c>
      <c r="T154" s="20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08" t="s">
        <v>165</v>
      </c>
      <c r="AT154" s="208" t="s">
        <v>169</v>
      </c>
      <c r="AU154" s="208" t="s">
        <v>90</v>
      </c>
      <c r="AY154" s="19" t="s">
        <v>166</v>
      </c>
      <c r="BE154" s="209">
        <f>IF(N154="základní",J154,0)</f>
        <v>0</v>
      </c>
      <c r="BF154" s="209">
        <f>IF(N154="snížená",J154,0)</f>
        <v>0</v>
      </c>
      <c r="BG154" s="209">
        <f>IF(N154="zákl. přenesená",J154,0)</f>
        <v>0</v>
      </c>
      <c r="BH154" s="209">
        <f>IF(N154="sníž. přenesená",J154,0)</f>
        <v>0</v>
      </c>
      <c r="BI154" s="209">
        <f>IF(N154="nulová",J154,0)</f>
        <v>0</v>
      </c>
      <c r="BJ154" s="19" t="s">
        <v>88</v>
      </c>
      <c r="BK154" s="209">
        <f>ROUND(I154*H154,2)</f>
        <v>0</v>
      </c>
      <c r="BL154" s="19" t="s">
        <v>165</v>
      </c>
      <c r="BM154" s="208" t="s">
        <v>4069</v>
      </c>
    </row>
    <row r="155" spans="1:47" s="2" customFormat="1" ht="12">
      <c r="A155" s="38"/>
      <c r="B155" s="39"/>
      <c r="C155" s="38"/>
      <c r="D155" s="210" t="s">
        <v>174</v>
      </c>
      <c r="E155" s="38"/>
      <c r="F155" s="211" t="s">
        <v>858</v>
      </c>
      <c r="G155" s="38"/>
      <c r="H155" s="38"/>
      <c r="I155" s="132"/>
      <c r="J155" s="38"/>
      <c r="K155" s="38"/>
      <c r="L155" s="39"/>
      <c r="M155" s="212"/>
      <c r="N155" s="213"/>
      <c r="O155" s="77"/>
      <c r="P155" s="77"/>
      <c r="Q155" s="77"/>
      <c r="R155" s="77"/>
      <c r="S155" s="77"/>
      <c r="T155" s="7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9" t="s">
        <v>174</v>
      </c>
      <c r="AU155" s="19" t="s">
        <v>90</v>
      </c>
    </row>
    <row r="156" spans="1:51" s="14" customFormat="1" ht="12">
      <c r="A156" s="14"/>
      <c r="B156" s="226"/>
      <c r="C156" s="14"/>
      <c r="D156" s="210" t="s">
        <v>283</v>
      </c>
      <c r="E156" s="227" t="s">
        <v>1</v>
      </c>
      <c r="F156" s="228" t="s">
        <v>4070</v>
      </c>
      <c r="G156" s="14"/>
      <c r="H156" s="229">
        <v>7.682</v>
      </c>
      <c r="I156" s="230"/>
      <c r="J156" s="14"/>
      <c r="K156" s="14"/>
      <c r="L156" s="226"/>
      <c r="M156" s="231"/>
      <c r="N156" s="232"/>
      <c r="O156" s="232"/>
      <c r="P156" s="232"/>
      <c r="Q156" s="232"/>
      <c r="R156" s="232"/>
      <c r="S156" s="232"/>
      <c r="T156" s="23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27" t="s">
        <v>283</v>
      </c>
      <c r="AU156" s="227" t="s">
        <v>90</v>
      </c>
      <c r="AV156" s="14" t="s">
        <v>90</v>
      </c>
      <c r="AW156" s="14" t="s">
        <v>36</v>
      </c>
      <c r="AX156" s="14" t="s">
        <v>81</v>
      </c>
      <c r="AY156" s="227" t="s">
        <v>166</v>
      </c>
    </row>
    <row r="157" spans="1:51" s="15" customFormat="1" ht="12">
      <c r="A157" s="15"/>
      <c r="B157" s="234"/>
      <c r="C157" s="15"/>
      <c r="D157" s="210" t="s">
        <v>283</v>
      </c>
      <c r="E157" s="235" t="s">
        <v>1</v>
      </c>
      <c r="F157" s="236" t="s">
        <v>286</v>
      </c>
      <c r="G157" s="15"/>
      <c r="H157" s="237">
        <v>7.682</v>
      </c>
      <c r="I157" s="238"/>
      <c r="J157" s="15"/>
      <c r="K157" s="15"/>
      <c r="L157" s="234"/>
      <c r="M157" s="239"/>
      <c r="N157" s="240"/>
      <c r="O157" s="240"/>
      <c r="P157" s="240"/>
      <c r="Q157" s="240"/>
      <c r="R157" s="240"/>
      <c r="S157" s="240"/>
      <c r="T157" s="241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35" t="s">
        <v>283</v>
      </c>
      <c r="AU157" s="235" t="s">
        <v>90</v>
      </c>
      <c r="AV157" s="15" t="s">
        <v>165</v>
      </c>
      <c r="AW157" s="15" t="s">
        <v>36</v>
      </c>
      <c r="AX157" s="15" t="s">
        <v>88</v>
      </c>
      <c r="AY157" s="235" t="s">
        <v>166</v>
      </c>
    </row>
    <row r="158" spans="1:65" s="2" customFormat="1" ht="16.5" customHeight="1">
      <c r="A158" s="38"/>
      <c r="B158" s="196"/>
      <c r="C158" s="197" t="s">
        <v>194</v>
      </c>
      <c r="D158" s="197" t="s">
        <v>169</v>
      </c>
      <c r="E158" s="198" t="s">
        <v>2279</v>
      </c>
      <c r="F158" s="199" t="s">
        <v>4071</v>
      </c>
      <c r="G158" s="200" t="s">
        <v>279</v>
      </c>
      <c r="H158" s="201">
        <v>14.932</v>
      </c>
      <c r="I158" s="202"/>
      <c r="J158" s="203">
        <f>ROUND(I158*H158,2)</f>
        <v>0</v>
      </c>
      <c r="K158" s="199" t="s">
        <v>280</v>
      </c>
      <c r="L158" s="39"/>
      <c r="M158" s="204" t="s">
        <v>1</v>
      </c>
      <c r="N158" s="205" t="s">
        <v>46</v>
      </c>
      <c r="O158" s="77"/>
      <c r="P158" s="206">
        <f>O158*H158</f>
        <v>0</v>
      </c>
      <c r="Q158" s="206">
        <v>0</v>
      </c>
      <c r="R158" s="206">
        <f>Q158*H158</f>
        <v>0</v>
      </c>
      <c r="S158" s="206">
        <v>0</v>
      </c>
      <c r="T158" s="20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08" t="s">
        <v>165</v>
      </c>
      <c r="AT158" s="208" t="s">
        <v>169</v>
      </c>
      <c r="AU158" s="208" t="s">
        <v>90</v>
      </c>
      <c r="AY158" s="19" t="s">
        <v>166</v>
      </c>
      <c r="BE158" s="209">
        <f>IF(N158="základní",J158,0)</f>
        <v>0</v>
      </c>
      <c r="BF158" s="209">
        <f>IF(N158="snížená",J158,0)</f>
        <v>0</v>
      </c>
      <c r="BG158" s="209">
        <f>IF(N158="zákl. přenesená",J158,0)</f>
        <v>0</v>
      </c>
      <c r="BH158" s="209">
        <f>IF(N158="sníž. přenesená",J158,0)</f>
        <v>0</v>
      </c>
      <c r="BI158" s="209">
        <f>IF(N158="nulová",J158,0)</f>
        <v>0</v>
      </c>
      <c r="BJ158" s="19" t="s">
        <v>88</v>
      </c>
      <c r="BK158" s="209">
        <f>ROUND(I158*H158,2)</f>
        <v>0</v>
      </c>
      <c r="BL158" s="19" t="s">
        <v>165</v>
      </c>
      <c r="BM158" s="208" t="s">
        <v>4072</v>
      </c>
    </row>
    <row r="159" spans="1:47" s="2" customFormat="1" ht="12">
      <c r="A159" s="38"/>
      <c r="B159" s="39"/>
      <c r="C159" s="38"/>
      <c r="D159" s="210" t="s">
        <v>174</v>
      </c>
      <c r="E159" s="38"/>
      <c r="F159" s="211" t="s">
        <v>4073</v>
      </c>
      <c r="G159" s="38"/>
      <c r="H159" s="38"/>
      <c r="I159" s="132"/>
      <c r="J159" s="38"/>
      <c r="K159" s="38"/>
      <c r="L159" s="39"/>
      <c r="M159" s="212"/>
      <c r="N159" s="213"/>
      <c r="O159" s="77"/>
      <c r="P159" s="77"/>
      <c r="Q159" s="77"/>
      <c r="R159" s="77"/>
      <c r="S159" s="77"/>
      <c r="T159" s="7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9" t="s">
        <v>174</v>
      </c>
      <c r="AU159" s="19" t="s">
        <v>90</v>
      </c>
    </row>
    <row r="160" spans="1:51" s="14" customFormat="1" ht="12">
      <c r="A160" s="14"/>
      <c r="B160" s="226"/>
      <c r="C160" s="14"/>
      <c r="D160" s="210" t="s">
        <v>283</v>
      </c>
      <c r="E160" s="227" t="s">
        <v>1</v>
      </c>
      <c r="F160" s="228" t="s">
        <v>4063</v>
      </c>
      <c r="G160" s="14"/>
      <c r="H160" s="229">
        <v>7.15</v>
      </c>
      <c r="I160" s="230"/>
      <c r="J160" s="14"/>
      <c r="K160" s="14"/>
      <c r="L160" s="226"/>
      <c r="M160" s="231"/>
      <c r="N160" s="232"/>
      <c r="O160" s="232"/>
      <c r="P160" s="232"/>
      <c r="Q160" s="232"/>
      <c r="R160" s="232"/>
      <c r="S160" s="232"/>
      <c r="T160" s="23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27" t="s">
        <v>283</v>
      </c>
      <c r="AU160" s="227" t="s">
        <v>90</v>
      </c>
      <c r="AV160" s="14" t="s">
        <v>90</v>
      </c>
      <c r="AW160" s="14" t="s">
        <v>36</v>
      </c>
      <c r="AX160" s="14" t="s">
        <v>81</v>
      </c>
      <c r="AY160" s="227" t="s">
        <v>166</v>
      </c>
    </row>
    <row r="161" spans="1:51" s="14" customFormat="1" ht="12">
      <c r="A161" s="14"/>
      <c r="B161" s="226"/>
      <c r="C161" s="14"/>
      <c r="D161" s="210" t="s">
        <v>283</v>
      </c>
      <c r="E161" s="227" t="s">
        <v>1</v>
      </c>
      <c r="F161" s="228" t="s">
        <v>4064</v>
      </c>
      <c r="G161" s="14"/>
      <c r="H161" s="229">
        <v>11.44</v>
      </c>
      <c r="I161" s="230"/>
      <c r="J161" s="14"/>
      <c r="K161" s="14"/>
      <c r="L161" s="226"/>
      <c r="M161" s="231"/>
      <c r="N161" s="232"/>
      <c r="O161" s="232"/>
      <c r="P161" s="232"/>
      <c r="Q161" s="232"/>
      <c r="R161" s="232"/>
      <c r="S161" s="232"/>
      <c r="T161" s="23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27" t="s">
        <v>283</v>
      </c>
      <c r="AU161" s="227" t="s">
        <v>90</v>
      </c>
      <c r="AV161" s="14" t="s">
        <v>90</v>
      </c>
      <c r="AW161" s="14" t="s">
        <v>36</v>
      </c>
      <c r="AX161" s="14" t="s">
        <v>81</v>
      </c>
      <c r="AY161" s="227" t="s">
        <v>166</v>
      </c>
    </row>
    <row r="162" spans="1:51" s="14" customFormat="1" ht="12">
      <c r="A162" s="14"/>
      <c r="B162" s="226"/>
      <c r="C162" s="14"/>
      <c r="D162" s="210" t="s">
        <v>283</v>
      </c>
      <c r="E162" s="227" t="s">
        <v>1</v>
      </c>
      <c r="F162" s="228" t="s">
        <v>4074</v>
      </c>
      <c r="G162" s="14"/>
      <c r="H162" s="229">
        <v>-3.658</v>
      </c>
      <c r="I162" s="230"/>
      <c r="J162" s="14"/>
      <c r="K162" s="14"/>
      <c r="L162" s="226"/>
      <c r="M162" s="231"/>
      <c r="N162" s="232"/>
      <c r="O162" s="232"/>
      <c r="P162" s="232"/>
      <c r="Q162" s="232"/>
      <c r="R162" s="232"/>
      <c r="S162" s="232"/>
      <c r="T162" s="23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27" t="s">
        <v>283</v>
      </c>
      <c r="AU162" s="227" t="s">
        <v>90</v>
      </c>
      <c r="AV162" s="14" t="s">
        <v>90</v>
      </c>
      <c r="AW162" s="14" t="s">
        <v>36</v>
      </c>
      <c r="AX162" s="14" t="s">
        <v>81</v>
      </c>
      <c r="AY162" s="227" t="s">
        <v>166</v>
      </c>
    </row>
    <row r="163" spans="1:51" s="15" customFormat="1" ht="12">
      <c r="A163" s="15"/>
      <c r="B163" s="234"/>
      <c r="C163" s="15"/>
      <c r="D163" s="210" t="s">
        <v>283</v>
      </c>
      <c r="E163" s="235" t="s">
        <v>1</v>
      </c>
      <c r="F163" s="236" t="s">
        <v>286</v>
      </c>
      <c r="G163" s="15"/>
      <c r="H163" s="237">
        <v>14.932</v>
      </c>
      <c r="I163" s="238"/>
      <c r="J163" s="15"/>
      <c r="K163" s="15"/>
      <c r="L163" s="234"/>
      <c r="M163" s="239"/>
      <c r="N163" s="240"/>
      <c r="O163" s="240"/>
      <c r="P163" s="240"/>
      <c r="Q163" s="240"/>
      <c r="R163" s="240"/>
      <c r="S163" s="240"/>
      <c r="T163" s="241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35" t="s">
        <v>283</v>
      </c>
      <c r="AU163" s="235" t="s">
        <v>90</v>
      </c>
      <c r="AV163" s="15" t="s">
        <v>165</v>
      </c>
      <c r="AW163" s="15" t="s">
        <v>36</v>
      </c>
      <c r="AX163" s="15" t="s">
        <v>88</v>
      </c>
      <c r="AY163" s="235" t="s">
        <v>166</v>
      </c>
    </row>
    <row r="164" spans="1:63" s="12" customFormat="1" ht="22.8" customHeight="1">
      <c r="A164" s="12"/>
      <c r="B164" s="183"/>
      <c r="C164" s="12"/>
      <c r="D164" s="184" t="s">
        <v>80</v>
      </c>
      <c r="E164" s="194" t="s">
        <v>180</v>
      </c>
      <c r="F164" s="194" t="s">
        <v>276</v>
      </c>
      <c r="G164" s="12"/>
      <c r="H164" s="12"/>
      <c r="I164" s="186"/>
      <c r="J164" s="195">
        <f>BK164</f>
        <v>0</v>
      </c>
      <c r="K164" s="12"/>
      <c r="L164" s="183"/>
      <c r="M164" s="188"/>
      <c r="N164" s="189"/>
      <c r="O164" s="189"/>
      <c r="P164" s="190">
        <f>SUM(P165:P166)</f>
        <v>0</v>
      </c>
      <c r="Q164" s="189"/>
      <c r="R164" s="190">
        <f>SUM(R165:R166)</f>
        <v>0.46505</v>
      </c>
      <c r="S164" s="189"/>
      <c r="T164" s="191">
        <f>SUM(T165:T166)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84" t="s">
        <v>88</v>
      </c>
      <c r="AT164" s="192" t="s">
        <v>80</v>
      </c>
      <c r="AU164" s="192" t="s">
        <v>88</v>
      </c>
      <c r="AY164" s="184" t="s">
        <v>166</v>
      </c>
      <c r="BK164" s="193">
        <f>SUM(BK165:BK166)</f>
        <v>0</v>
      </c>
    </row>
    <row r="165" spans="1:65" s="2" customFormat="1" ht="21.75" customHeight="1">
      <c r="A165" s="38"/>
      <c r="B165" s="196"/>
      <c r="C165" s="197" t="s">
        <v>199</v>
      </c>
      <c r="D165" s="197" t="s">
        <v>169</v>
      </c>
      <c r="E165" s="198" t="s">
        <v>4075</v>
      </c>
      <c r="F165" s="199" t="s">
        <v>4076</v>
      </c>
      <c r="G165" s="200" t="s">
        <v>346</v>
      </c>
      <c r="H165" s="201">
        <v>1</v>
      </c>
      <c r="I165" s="202"/>
      <c r="J165" s="203">
        <f>ROUND(I165*H165,2)</f>
        <v>0</v>
      </c>
      <c r="K165" s="199" t="s">
        <v>280</v>
      </c>
      <c r="L165" s="39"/>
      <c r="M165" s="204" t="s">
        <v>1</v>
      </c>
      <c r="N165" s="205" t="s">
        <v>46</v>
      </c>
      <c r="O165" s="77"/>
      <c r="P165" s="206">
        <f>O165*H165</f>
        <v>0</v>
      </c>
      <c r="Q165" s="206">
        <v>0.46505</v>
      </c>
      <c r="R165" s="206">
        <f>Q165*H165</f>
        <v>0.46505</v>
      </c>
      <c r="S165" s="206">
        <v>0</v>
      </c>
      <c r="T165" s="20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8" t="s">
        <v>165</v>
      </c>
      <c r="AT165" s="208" t="s">
        <v>169</v>
      </c>
      <c r="AU165" s="208" t="s">
        <v>90</v>
      </c>
      <c r="AY165" s="19" t="s">
        <v>166</v>
      </c>
      <c r="BE165" s="209">
        <f>IF(N165="základní",J165,0)</f>
        <v>0</v>
      </c>
      <c r="BF165" s="209">
        <f>IF(N165="snížená",J165,0)</f>
        <v>0</v>
      </c>
      <c r="BG165" s="209">
        <f>IF(N165="zákl. přenesená",J165,0)</f>
        <v>0</v>
      </c>
      <c r="BH165" s="209">
        <f>IF(N165="sníž. přenesená",J165,0)</f>
        <v>0</v>
      </c>
      <c r="BI165" s="209">
        <f>IF(N165="nulová",J165,0)</f>
        <v>0</v>
      </c>
      <c r="BJ165" s="19" t="s">
        <v>88</v>
      </c>
      <c r="BK165" s="209">
        <f>ROUND(I165*H165,2)</f>
        <v>0</v>
      </c>
      <c r="BL165" s="19" t="s">
        <v>165</v>
      </c>
      <c r="BM165" s="208" t="s">
        <v>4077</v>
      </c>
    </row>
    <row r="166" spans="1:47" s="2" customFormat="1" ht="12">
      <c r="A166" s="38"/>
      <c r="B166" s="39"/>
      <c r="C166" s="38"/>
      <c r="D166" s="210" t="s">
        <v>174</v>
      </c>
      <c r="E166" s="38"/>
      <c r="F166" s="211" t="s">
        <v>4078</v>
      </c>
      <c r="G166" s="38"/>
      <c r="H166" s="38"/>
      <c r="I166" s="132"/>
      <c r="J166" s="38"/>
      <c r="K166" s="38"/>
      <c r="L166" s="39"/>
      <c r="M166" s="212"/>
      <c r="N166" s="213"/>
      <c r="O166" s="77"/>
      <c r="P166" s="77"/>
      <c r="Q166" s="77"/>
      <c r="R166" s="77"/>
      <c r="S166" s="77"/>
      <c r="T166" s="7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9" t="s">
        <v>174</v>
      </c>
      <c r="AU166" s="19" t="s">
        <v>90</v>
      </c>
    </row>
    <row r="167" spans="1:63" s="12" customFormat="1" ht="22.8" customHeight="1">
      <c r="A167" s="12"/>
      <c r="B167" s="183"/>
      <c r="C167" s="12"/>
      <c r="D167" s="184" t="s">
        <v>80</v>
      </c>
      <c r="E167" s="194" t="s">
        <v>165</v>
      </c>
      <c r="F167" s="194" t="s">
        <v>2311</v>
      </c>
      <c r="G167" s="12"/>
      <c r="H167" s="12"/>
      <c r="I167" s="186"/>
      <c r="J167" s="195">
        <f>BK167</f>
        <v>0</v>
      </c>
      <c r="K167" s="12"/>
      <c r="L167" s="183"/>
      <c r="M167" s="188"/>
      <c r="N167" s="189"/>
      <c r="O167" s="189"/>
      <c r="P167" s="190">
        <f>SUM(P168:P171)</f>
        <v>0</v>
      </c>
      <c r="Q167" s="189"/>
      <c r="R167" s="190">
        <f>SUM(R168:R171)</f>
        <v>6.9164366600000005</v>
      </c>
      <c r="S167" s="189"/>
      <c r="T167" s="191">
        <f>SUM(T168:T171)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84" t="s">
        <v>88</v>
      </c>
      <c r="AT167" s="192" t="s">
        <v>80</v>
      </c>
      <c r="AU167" s="192" t="s">
        <v>88</v>
      </c>
      <c r="AY167" s="184" t="s">
        <v>166</v>
      </c>
      <c r="BK167" s="193">
        <f>SUM(BK168:BK171)</f>
        <v>0</v>
      </c>
    </row>
    <row r="168" spans="1:65" s="2" customFormat="1" ht="21.75" customHeight="1">
      <c r="A168" s="38"/>
      <c r="B168" s="196"/>
      <c r="C168" s="197" t="s">
        <v>204</v>
      </c>
      <c r="D168" s="197" t="s">
        <v>169</v>
      </c>
      <c r="E168" s="198" t="s">
        <v>2312</v>
      </c>
      <c r="F168" s="199" t="s">
        <v>2313</v>
      </c>
      <c r="G168" s="200" t="s">
        <v>279</v>
      </c>
      <c r="H168" s="201">
        <v>3.658</v>
      </c>
      <c r="I168" s="202"/>
      <c r="J168" s="203">
        <f>ROUND(I168*H168,2)</f>
        <v>0</v>
      </c>
      <c r="K168" s="199" t="s">
        <v>280</v>
      </c>
      <c r="L168" s="39"/>
      <c r="M168" s="204" t="s">
        <v>1</v>
      </c>
      <c r="N168" s="205" t="s">
        <v>46</v>
      </c>
      <c r="O168" s="77"/>
      <c r="P168" s="206">
        <f>O168*H168</f>
        <v>0</v>
      </c>
      <c r="Q168" s="206">
        <v>1.89077</v>
      </c>
      <c r="R168" s="206">
        <f>Q168*H168</f>
        <v>6.9164366600000005</v>
      </c>
      <c r="S168" s="206">
        <v>0</v>
      </c>
      <c r="T168" s="20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08" t="s">
        <v>165</v>
      </c>
      <c r="AT168" s="208" t="s">
        <v>169</v>
      </c>
      <c r="AU168" s="208" t="s">
        <v>90</v>
      </c>
      <c r="AY168" s="19" t="s">
        <v>166</v>
      </c>
      <c r="BE168" s="209">
        <f>IF(N168="základní",J168,0)</f>
        <v>0</v>
      </c>
      <c r="BF168" s="209">
        <f>IF(N168="snížená",J168,0)</f>
        <v>0</v>
      </c>
      <c r="BG168" s="209">
        <f>IF(N168="zákl. přenesená",J168,0)</f>
        <v>0</v>
      </c>
      <c r="BH168" s="209">
        <f>IF(N168="sníž. přenesená",J168,0)</f>
        <v>0</v>
      </c>
      <c r="BI168" s="209">
        <f>IF(N168="nulová",J168,0)</f>
        <v>0</v>
      </c>
      <c r="BJ168" s="19" t="s">
        <v>88</v>
      </c>
      <c r="BK168" s="209">
        <f>ROUND(I168*H168,2)</f>
        <v>0</v>
      </c>
      <c r="BL168" s="19" t="s">
        <v>165</v>
      </c>
      <c r="BM168" s="208" t="s">
        <v>4079</v>
      </c>
    </row>
    <row r="169" spans="1:47" s="2" customFormat="1" ht="12">
      <c r="A169" s="38"/>
      <c r="B169" s="39"/>
      <c r="C169" s="38"/>
      <c r="D169" s="210" t="s">
        <v>174</v>
      </c>
      <c r="E169" s="38"/>
      <c r="F169" s="211" t="s">
        <v>2315</v>
      </c>
      <c r="G169" s="38"/>
      <c r="H169" s="38"/>
      <c r="I169" s="132"/>
      <c r="J169" s="38"/>
      <c r="K169" s="38"/>
      <c r="L169" s="39"/>
      <c r="M169" s="212"/>
      <c r="N169" s="213"/>
      <c r="O169" s="77"/>
      <c r="P169" s="77"/>
      <c r="Q169" s="77"/>
      <c r="R169" s="77"/>
      <c r="S169" s="77"/>
      <c r="T169" s="7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9" t="s">
        <v>174</v>
      </c>
      <c r="AU169" s="19" t="s">
        <v>90</v>
      </c>
    </row>
    <row r="170" spans="1:51" s="14" customFormat="1" ht="12">
      <c r="A170" s="14"/>
      <c r="B170" s="226"/>
      <c r="C170" s="14"/>
      <c r="D170" s="210" t="s">
        <v>283</v>
      </c>
      <c r="E170" s="227" t="s">
        <v>1</v>
      </c>
      <c r="F170" s="228" t="s">
        <v>4080</v>
      </c>
      <c r="G170" s="14"/>
      <c r="H170" s="229">
        <v>3.658</v>
      </c>
      <c r="I170" s="230"/>
      <c r="J170" s="14"/>
      <c r="K170" s="14"/>
      <c r="L170" s="226"/>
      <c r="M170" s="231"/>
      <c r="N170" s="232"/>
      <c r="O170" s="232"/>
      <c r="P170" s="232"/>
      <c r="Q170" s="232"/>
      <c r="R170" s="232"/>
      <c r="S170" s="232"/>
      <c r="T170" s="23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27" t="s">
        <v>283</v>
      </c>
      <c r="AU170" s="227" t="s">
        <v>90</v>
      </c>
      <c r="AV170" s="14" t="s">
        <v>90</v>
      </c>
      <c r="AW170" s="14" t="s">
        <v>36</v>
      </c>
      <c r="AX170" s="14" t="s">
        <v>81</v>
      </c>
      <c r="AY170" s="227" t="s">
        <v>166</v>
      </c>
    </row>
    <row r="171" spans="1:51" s="15" customFormat="1" ht="12">
      <c r="A171" s="15"/>
      <c r="B171" s="234"/>
      <c r="C171" s="15"/>
      <c r="D171" s="210" t="s">
        <v>283</v>
      </c>
      <c r="E171" s="235" t="s">
        <v>1</v>
      </c>
      <c r="F171" s="236" t="s">
        <v>286</v>
      </c>
      <c r="G171" s="15"/>
      <c r="H171" s="237">
        <v>3.658</v>
      </c>
      <c r="I171" s="238"/>
      <c r="J171" s="15"/>
      <c r="K171" s="15"/>
      <c r="L171" s="234"/>
      <c r="M171" s="239"/>
      <c r="N171" s="240"/>
      <c r="O171" s="240"/>
      <c r="P171" s="240"/>
      <c r="Q171" s="240"/>
      <c r="R171" s="240"/>
      <c r="S171" s="240"/>
      <c r="T171" s="241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35" t="s">
        <v>283</v>
      </c>
      <c r="AU171" s="235" t="s">
        <v>90</v>
      </c>
      <c r="AV171" s="15" t="s">
        <v>165</v>
      </c>
      <c r="AW171" s="15" t="s">
        <v>36</v>
      </c>
      <c r="AX171" s="15" t="s">
        <v>88</v>
      </c>
      <c r="AY171" s="235" t="s">
        <v>166</v>
      </c>
    </row>
    <row r="172" spans="1:63" s="12" customFormat="1" ht="22.8" customHeight="1">
      <c r="A172" s="12"/>
      <c r="B172" s="183"/>
      <c r="C172" s="12"/>
      <c r="D172" s="184" t="s">
        <v>80</v>
      </c>
      <c r="E172" s="194" t="s">
        <v>194</v>
      </c>
      <c r="F172" s="194" t="s">
        <v>309</v>
      </c>
      <c r="G172" s="12"/>
      <c r="H172" s="12"/>
      <c r="I172" s="186"/>
      <c r="J172" s="195">
        <f>BK172</f>
        <v>0</v>
      </c>
      <c r="K172" s="12"/>
      <c r="L172" s="183"/>
      <c r="M172" s="188"/>
      <c r="N172" s="189"/>
      <c r="O172" s="189"/>
      <c r="P172" s="190">
        <f>SUM(P173:P174)</f>
        <v>0</v>
      </c>
      <c r="Q172" s="189"/>
      <c r="R172" s="190">
        <f>SUM(R173:R174)</f>
        <v>0.0204</v>
      </c>
      <c r="S172" s="189"/>
      <c r="T172" s="191">
        <f>SUM(T173:T174)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84" t="s">
        <v>88</v>
      </c>
      <c r="AT172" s="192" t="s">
        <v>80</v>
      </c>
      <c r="AU172" s="192" t="s">
        <v>88</v>
      </c>
      <c r="AY172" s="184" t="s">
        <v>166</v>
      </c>
      <c r="BK172" s="193">
        <f>SUM(BK173:BK174)</f>
        <v>0</v>
      </c>
    </row>
    <row r="173" spans="1:65" s="2" customFormat="1" ht="21.75" customHeight="1">
      <c r="A173" s="38"/>
      <c r="B173" s="196"/>
      <c r="C173" s="197" t="s">
        <v>209</v>
      </c>
      <c r="D173" s="197" t="s">
        <v>169</v>
      </c>
      <c r="E173" s="198" t="s">
        <v>4081</v>
      </c>
      <c r="F173" s="199" t="s">
        <v>4082</v>
      </c>
      <c r="G173" s="200" t="s">
        <v>346</v>
      </c>
      <c r="H173" s="201">
        <v>2</v>
      </c>
      <c r="I173" s="202"/>
      <c r="J173" s="203">
        <f>ROUND(I173*H173,2)</f>
        <v>0</v>
      </c>
      <c r="K173" s="199" t="s">
        <v>280</v>
      </c>
      <c r="L173" s="39"/>
      <c r="M173" s="204" t="s">
        <v>1</v>
      </c>
      <c r="N173" s="205" t="s">
        <v>46</v>
      </c>
      <c r="O173" s="77"/>
      <c r="P173" s="206">
        <f>O173*H173</f>
        <v>0</v>
      </c>
      <c r="Q173" s="206">
        <v>0.0102</v>
      </c>
      <c r="R173" s="206">
        <f>Q173*H173</f>
        <v>0.0204</v>
      </c>
      <c r="S173" s="206">
        <v>0</v>
      </c>
      <c r="T173" s="20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08" t="s">
        <v>165</v>
      </c>
      <c r="AT173" s="208" t="s">
        <v>169</v>
      </c>
      <c r="AU173" s="208" t="s">
        <v>90</v>
      </c>
      <c r="AY173" s="19" t="s">
        <v>166</v>
      </c>
      <c r="BE173" s="209">
        <f>IF(N173="základní",J173,0)</f>
        <v>0</v>
      </c>
      <c r="BF173" s="209">
        <f>IF(N173="snížená",J173,0)</f>
        <v>0</v>
      </c>
      <c r="BG173" s="209">
        <f>IF(N173="zákl. přenesená",J173,0)</f>
        <v>0</v>
      </c>
      <c r="BH173" s="209">
        <f>IF(N173="sníž. přenesená",J173,0)</f>
        <v>0</v>
      </c>
      <c r="BI173" s="209">
        <f>IF(N173="nulová",J173,0)</f>
        <v>0</v>
      </c>
      <c r="BJ173" s="19" t="s">
        <v>88</v>
      </c>
      <c r="BK173" s="209">
        <f>ROUND(I173*H173,2)</f>
        <v>0</v>
      </c>
      <c r="BL173" s="19" t="s">
        <v>165</v>
      </c>
      <c r="BM173" s="208" t="s">
        <v>4083</v>
      </c>
    </row>
    <row r="174" spans="1:47" s="2" customFormat="1" ht="12">
      <c r="A174" s="38"/>
      <c r="B174" s="39"/>
      <c r="C174" s="38"/>
      <c r="D174" s="210" t="s">
        <v>174</v>
      </c>
      <c r="E174" s="38"/>
      <c r="F174" s="211" t="s">
        <v>4084</v>
      </c>
      <c r="G174" s="38"/>
      <c r="H174" s="38"/>
      <c r="I174" s="132"/>
      <c r="J174" s="38"/>
      <c r="K174" s="38"/>
      <c r="L174" s="39"/>
      <c r="M174" s="212"/>
      <c r="N174" s="213"/>
      <c r="O174" s="77"/>
      <c r="P174" s="77"/>
      <c r="Q174" s="77"/>
      <c r="R174" s="77"/>
      <c r="S174" s="77"/>
      <c r="T174" s="7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9" t="s">
        <v>174</v>
      </c>
      <c r="AU174" s="19" t="s">
        <v>90</v>
      </c>
    </row>
    <row r="175" spans="1:63" s="12" customFormat="1" ht="22.8" customHeight="1">
      <c r="A175" s="12"/>
      <c r="B175" s="183"/>
      <c r="C175" s="12"/>
      <c r="D175" s="184" t="s">
        <v>80</v>
      </c>
      <c r="E175" s="194" t="s">
        <v>204</v>
      </c>
      <c r="F175" s="194" t="s">
        <v>2320</v>
      </c>
      <c r="G175" s="12"/>
      <c r="H175" s="12"/>
      <c r="I175" s="186"/>
      <c r="J175" s="195">
        <f>BK175</f>
        <v>0</v>
      </c>
      <c r="K175" s="12"/>
      <c r="L175" s="183"/>
      <c r="M175" s="188"/>
      <c r="N175" s="189"/>
      <c r="O175" s="189"/>
      <c r="P175" s="190">
        <f>SUM(P176:P189)</f>
        <v>0</v>
      </c>
      <c r="Q175" s="189"/>
      <c r="R175" s="190">
        <f>SUM(R176:R189)</f>
        <v>0.12818000000000002</v>
      </c>
      <c r="S175" s="189"/>
      <c r="T175" s="191">
        <f>SUM(T176:T189)</f>
        <v>0.43999999999999995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84" t="s">
        <v>88</v>
      </c>
      <c r="AT175" s="192" t="s">
        <v>80</v>
      </c>
      <c r="AU175" s="192" t="s">
        <v>88</v>
      </c>
      <c r="AY175" s="184" t="s">
        <v>166</v>
      </c>
      <c r="BK175" s="193">
        <f>SUM(BK176:BK189)</f>
        <v>0</v>
      </c>
    </row>
    <row r="176" spans="1:65" s="2" customFormat="1" ht="16.5" customHeight="1">
      <c r="A176" s="38"/>
      <c r="B176" s="196"/>
      <c r="C176" s="197" t="s">
        <v>214</v>
      </c>
      <c r="D176" s="197" t="s">
        <v>169</v>
      </c>
      <c r="E176" s="198" t="s">
        <v>4085</v>
      </c>
      <c r="F176" s="199" t="s">
        <v>4086</v>
      </c>
      <c r="G176" s="200" t="s">
        <v>425</v>
      </c>
      <c r="H176" s="201">
        <v>10</v>
      </c>
      <c r="I176" s="202"/>
      <c r="J176" s="203">
        <f>ROUND(I176*H176,2)</f>
        <v>0</v>
      </c>
      <c r="K176" s="199" t="s">
        <v>280</v>
      </c>
      <c r="L176" s="39"/>
      <c r="M176" s="204" t="s">
        <v>1</v>
      </c>
      <c r="N176" s="205" t="s">
        <v>46</v>
      </c>
      <c r="O176" s="77"/>
      <c r="P176" s="206">
        <f>O176*H176</f>
        <v>0</v>
      </c>
      <c r="Q176" s="206">
        <v>0</v>
      </c>
      <c r="R176" s="206">
        <f>Q176*H176</f>
        <v>0</v>
      </c>
      <c r="S176" s="206">
        <v>0.044</v>
      </c>
      <c r="T176" s="207">
        <f>S176*H176</f>
        <v>0.43999999999999995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08" t="s">
        <v>165</v>
      </c>
      <c r="AT176" s="208" t="s">
        <v>169</v>
      </c>
      <c r="AU176" s="208" t="s">
        <v>90</v>
      </c>
      <c r="AY176" s="19" t="s">
        <v>166</v>
      </c>
      <c r="BE176" s="209">
        <f>IF(N176="základní",J176,0)</f>
        <v>0</v>
      </c>
      <c r="BF176" s="209">
        <f>IF(N176="snížená",J176,0)</f>
        <v>0</v>
      </c>
      <c r="BG176" s="209">
        <f>IF(N176="zákl. přenesená",J176,0)</f>
        <v>0</v>
      </c>
      <c r="BH176" s="209">
        <f>IF(N176="sníž. přenesená",J176,0)</f>
        <v>0</v>
      </c>
      <c r="BI176" s="209">
        <f>IF(N176="nulová",J176,0)</f>
        <v>0</v>
      </c>
      <c r="BJ176" s="19" t="s">
        <v>88</v>
      </c>
      <c r="BK176" s="209">
        <f>ROUND(I176*H176,2)</f>
        <v>0</v>
      </c>
      <c r="BL176" s="19" t="s">
        <v>165</v>
      </c>
      <c r="BM176" s="208" t="s">
        <v>4087</v>
      </c>
    </row>
    <row r="177" spans="1:47" s="2" customFormat="1" ht="12">
      <c r="A177" s="38"/>
      <c r="B177" s="39"/>
      <c r="C177" s="38"/>
      <c r="D177" s="210" t="s">
        <v>174</v>
      </c>
      <c r="E177" s="38"/>
      <c r="F177" s="211" t="s">
        <v>4088</v>
      </c>
      <c r="G177" s="38"/>
      <c r="H177" s="38"/>
      <c r="I177" s="132"/>
      <c r="J177" s="38"/>
      <c r="K177" s="38"/>
      <c r="L177" s="39"/>
      <c r="M177" s="212"/>
      <c r="N177" s="213"/>
      <c r="O177" s="77"/>
      <c r="P177" s="77"/>
      <c r="Q177" s="77"/>
      <c r="R177" s="77"/>
      <c r="S177" s="77"/>
      <c r="T177" s="7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9" t="s">
        <v>174</v>
      </c>
      <c r="AU177" s="19" t="s">
        <v>90</v>
      </c>
    </row>
    <row r="178" spans="1:65" s="2" customFormat="1" ht="21.75" customHeight="1">
      <c r="A178" s="38"/>
      <c r="B178" s="196"/>
      <c r="C178" s="197" t="s">
        <v>219</v>
      </c>
      <c r="D178" s="197" t="s">
        <v>169</v>
      </c>
      <c r="E178" s="198" t="s">
        <v>4089</v>
      </c>
      <c r="F178" s="199" t="s">
        <v>4090</v>
      </c>
      <c r="G178" s="200" t="s">
        <v>425</v>
      </c>
      <c r="H178" s="201">
        <v>14</v>
      </c>
      <c r="I178" s="202"/>
      <c r="J178" s="203">
        <f>ROUND(I178*H178,2)</f>
        <v>0</v>
      </c>
      <c r="K178" s="199" t="s">
        <v>280</v>
      </c>
      <c r="L178" s="39"/>
      <c r="M178" s="204" t="s">
        <v>1</v>
      </c>
      <c r="N178" s="205" t="s">
        <v>46</v>
      </c>
      <c r="O178" s="77"/>
      <c r="P178" s="206">
        <f>O178*H178</f>
        <v>0</v>
      </c>
      <c r="Q178" s="206">
        <v>0.00044</v>
      </c>
      <c r="R178" s="206">
        <f>Q178*H178</f>
        <v>0.0061600000000000005</v>
      </c>
      <c r="S178" s="206">
        <v>0</v>
      </c>
      <c r="T178" s="20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08" t="s">
        <v>165</v>
      </c>
      <c r="AT178" s="208" t="s">
        <v>169</v>
      </c>
      <c r="AU178" s="208" t="s">
        <v>90</v>
      </c>
      <c r="AY178" s="19" t="s">
        <v>166</v>
      </c>
      <c r="BE178" s="209">
        <f>IF(N178="základní",J178,0)</f>
        <v>0</v>
      </c>
      <c r="BF178" s="209">
        <f>IF(N178="snížená",J178,0)</f>
        <v>0</v>
      </c>
      <c r="BG178" s="209">
        <f>IF(N178="zákl. přenesená",J178,0)</f>
        <v>0</v>
      </c>
      <c r="BH178" s="209">
        <f>IF(N178="sníž. přenesená",J178,0)</f>
        <v>0</v>
      </c>
      <c r="BI178" s="209">
        <f>IF(N178="nulová",J178,0)</f>
        <v>0</v>
      </c>
      <c r="BJ178" s="19" t="s">
        <v>88</v>
      </c>
      <c r="BK178" s="209">
        <f>ROUND(I178*H178,2)</f>
        <v>0</v>
      </c>
      <c r="BL178" s="19" t="s">
        <v>165</v>
      </c>
      <c r="BM178" s="208" t="s">
        <v>4091</v>
      </c>
    </row>
    <row r="179" spans="1:47" s="2" customFormat="1" ht="12">
      <c r="A179" s="38"/>
      <c r="B179" s="39"/>
      <c r="C179" s="38"/>
      <c r="D179" s="210" t="s">
        <v>174</v>
      </c>
      <c r="E179" s="38"/>
      <c r="F179" s="211" t="s">
        <v>4092</v>
      </c>
      <c r="G179" s="38"/>
      <c r="H179" s="38"/>
      <c r="I179" s="132"/>
      <c r="J179" s="38"/>
      <c r="K179" s="38"/>
      <c r="L179" s="39"/>
      <c r="M179" s="212"/>
      <c r="N179" s="213"/>
      <c r="O179" s="77"/>
      <c r="P179" s="77"/>
      <c r="Q179" s="77"/>
      <c r="R179" s="77"/>
      <c r="S179" s="77"/>
      <c r="T179" s="7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9" t="s">
        <v>174</v>
      </c>
      <c r="AU179" s="19" t="s">
        <v>90</v>
      </c>
    </row>
    <row r="180" spans="1:65" s="2" customFormat="1" ht="21.75" customHeight="1">
      <c r="A180" s="38"/>
      <c r="B180" s="196"/>
      <c r="C180" s="242" t="s">
        <v>224</v>
      </c>
      <c r="D180" s="242" t="s">
        <v>806</v>
      </c>
      <c r="E180" s="243" t="s">
        <v>4093</v>
      </c>
      <c r="F180" s="244" t="s">
        <v>4094</v>
      </c>
      <c r="G180" s="245" t="s">
        <v>425</v>
      </c>
      <c r="H180" s="246">
        <v>14</v>
      </c>
      <c r="I180" s="247"/>
      <c r="J180" s="248">
        <f>ROUND(I180*H180,2)</f>
        <v>0</v>
      </c>
      <c r="K180" s="244" t="s">
        <v>280</v>
      </c>
      <c r="L180" s="249"/>
      <c r="M180" s="250" t="s">
        <v>1</v>
      </c>
      <c r="N180" s="251" t="s">
        <v>46</v>
      </c>
      <c r="O180" s="77"/>
      <c r="P180" s="206">
        <f>O180*H180</f>
        <v>0</v>
      </c>
      <c r="Q180" s="206">
        <v>0.00566</v>
      </c>
      <c r="R180" s="206">
        <f>Q180*H180</f>
        <v>0.07924</v>
      </c>
      <c r="S180" s="206">
        <v>0</v>
      </c>
      <c r="T180" s="20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08" t="s">
        <v>204</v>
      </c>
      <c r="AT180" s="208" t="s">
        <v>806</v>
      </c>
      <c r="AU180" s="208" t="s">
        <v>90</v>
      </c>
      <c r="AY180" s="19" t="s">
        <v>166</v>
      </c>
      <c r="BE180" s="209">
        <f>IF(N180="základní",J180,0)</f>
        <v>0</v>
      </c>
      <c r="BF180" s="209">
        <f>IF(N180="snížená",J180,0)</f>
        <v>0</v>
      </c>
      <c r="BG180" s="209">
        <f>IF(N180="zákl. přenesená",J180,0)</f>
        <v>0</v>
      </c>
      <c r="BH180" s="209">
        <f>IF(N180="sníž. přenesená",J180,0)</f>
        <v>0</v>
      </c>
      <c r="BI180" s="209">
        <f>IF(N180="nulová",J180,0)</f>
        <v>0</v>
      </c>
      <c r="BJ180" s="19" t="s">
        <v>88</v>
      </c>
      <c r="BK180" s="209">
        <f>ROUND(I180*H180,2)</f>
        <v>0</v>
      </c>
      <c r="BL180" s="19" t="s">
        <v>165</v>
      </c>
      <c r="BM180" s="208" t="s">
        <v>4095</v>
      </c>
    </row>
    <row r="181" spans="1:47" s="2" customFormat="1" ht="12">
      <c r="A181" s="38"/>
      <c r="B181" s="39"/>
      <c r="C181" s="38"/>
      <c r="D181" s="210" t="s">
        <v>174</v>
      </c>
      <c r="E181" s="38"/>
      <c r="F181" s="211" t="s">
        <v>4094</v>
      </c>
      <c r="G181" s="38"/>
      <c r="H181" s="38"/>
      <c r="I181" s="132"/>
      <c r="J181" s="38"/>
      <c r="K181" s="38"/>
      <c r="L181" s="39"/>
      <c r="M181" s="212"/>
      <c r="N181" s="213"/>
      <c r="O181" s="77"/>
      <c r="P181" s="77"/>
      <c r="Q181" s="77"/>
      <c r="R181" s="77"/>
      <c r="S181" s="77"/>
      <c r="T181" s="7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9" t="s">
        <v>174</v>
      </c>
      <c r="AU181" s="19" t="s">
        <v>90</v>
      </c>
    </row>
    <row r="182" spans="1:65" s="2" customFormat="1" ht="21.75" customHeight="1">
      <c r="A182" s="38"/>
      <c r="B182" s="196"/>
      <c r="C182" s="197" t="s">
        <v>229</v>
      </c>
      <c r="D182" s="197" t="s">
        <v>169</v>
      </c>
      <c r="E182" s="198" t="s">
        <v>4096</v>
      </c>
      <c r="F182" s="199" t="s">
        <v>4097</v>
      </c>
      <c r="G182" s="200" t="s">
        <v>346</v>
      </c>
      <c r="H182" s="201">
        <v>4</v>
      </c>
      <c r="I182" s="202"/>
      <c r="J182" s="203">
        <f>ROUND(I182*H182,2)</f>
        <v>0</v>
      </c>
      <c r="K182" s="199" t="s">
        <v>280</v>
      </c>
      <c r="L182" s="39"/>
      <c r="M182" s="204" t="s">
        <v>1</v>
      </c>
      <c r="N182" s="205" t="s">
        <v>46</v>
      </c>
      <c r="O182" s="77"/>
      <c r="P182" s="206">
        <f>O182*H182</f>
        <v>0</v>
      </c>
      <c r="Q182" s="206">
        <v>0.00263</v>
      </c>
      <c r="R182" s="206">
        <f>Q182*H182</f>
        <v>0.01052</v>
      </c>
      <c r="S182" s="206">
        <v>0</v>
      </c>
      <c r="T182" s="20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08" t="s">
        <v>165</v>
      </c>
      <c r="AT182" s="208" t="s">
        <v>169</v>
      </c>
      <c r="AU182" s="208" t="s">
        <v>90</v>
      </c>
      <c r="AY182" s="19" t="s">
        <v>166</v>
      </c>
      <c r="BE182" s="209">
        <f>IF(N182="základní",J182,0)</f>
        <v>0</v>
      </c>
      <c r="BF182" s="209">
        <f>IF(N182="snížená",J182,0)</f>
        <v>0</v>
      </c>
      <c r="BG182" s="209">
        <f>IF(N182="zákl. přenesená",J182,0)</f>
        <v>0</v>
      </c>
      <c r="BH182" s="209">
        <f>IF(N182="sníž. přenesená",J182,0)</f>
        <v>0</v>
      </c>
      <c r="BI182" s="209">
        <f>IF(N182="nulová",J182,0)</f>
        <v>0</v>
      </c>
      <c r="BJ182" s="19" t="s">
        <v>88</v>
      </c>
      <c r="BK182" s="209">
        <f>ROUND(I182*H182,2)</f>
        <v>0</v>
      </c>
      <c r="BL182" s="19" t="s">
        <v>165</v>
      </c>
      <c r="BM182" s="208" t="s">
        <v>4098</v>
      </c>
    </row>
    <row r="183" spans="1:47" s="2" customFormat="1" ht="12">
      <c r="A183" s="38"/>
      <c r="B183" s="39"/>
      <c r="C183" s="38"/>
      <c r="D183" s="210" t="s">
        <v>174</v>
      </c>
      <c r="E183" s="38"/>
      <c r="F183" s="211" t="s">
        <v>4099</v>
      </c>
      <c r="G183" s="38"/>
      <c r="H183" s="38"/>
      <c r="I183" s="132"/>
      <c r="J183" s="38"/>
      <c r="K183" s="38"/>
      <c r="L183" s="39"/>
      <c r="M183" s="212"/>
      <c r="N183" s="213"/>
      <c r="O183" s="77"/>
      <c r="P183" s="77"/>
      <c r="Q183" s="77"/>
      <c r="R183" s="77"/>
      <c r="S183" s="77"/>
      <c r="T183" s="7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9" t="s">
        <v>174</v>
      </c>
      <c r="AU183" s="19" t="s">
        <v>90</v>
      </c>
    </row>
    <row r="184" spans="1:65" s="2" customFormat="1" ht="21.75" customHeight="1">
      <c r="A184" s="38"/>
      <c r="B184" s="196"/>
      <c r="C184" s="197" t="s">
        <v>234</v>
      </c>
      <c r="D184" s="197" t="s">
        <v>169</v>
      </c>
      <c r="E184" s="198" t="s">
        <v>4100</v>
      </c>
      <c r="F184" s="199" t="s">
        <v>4101</v>
      </c>
      <c r="G184" s="200" t="s">
        <v>346</v>
      </c>
      <c r="H184" s="201">
        <v>4</v>
      </c>
      <c r="I184" s="202"/>
      <c r="J184" s="203">
        <f>ROUND(I184*H184,2)</f>
        <v>0</v>
      </c>
      <c r="K184" s="199" t="s">
        <v>1</v>
      </c>
      <c r="L184" s="39"/>
      <c r="M184" s="204" t="s">
        <v>1</v>
      </c>
      <c r="N184" s="205" t="s">
        <v>46</v>
      </c>
      <c r="O184" s="77"/>
      <c r="P184" s="206">
        <f>O184*H184</f>
        <v>0</v>
      </c>
      <c r="Q184" s="206">
        <v>0.00263</v>
      </c>
      <c r="R184" s="206">
        <f>Q184*H184</f>
        <v>0.01052</v>
      </c>
      <c r="S184" s="206">
        <v>0</v>
      </c>
      <c r="T184" s="20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08" t="s">
        <v>165</v>
      </c>
      <c r="AT184" s="208" t="s">
        <v>169</v>
      </c>
      <c r="AU184" s="208" t="s">
        <v>90</v>
      </c>
      <c r="AY184" s="19" t="s">
        <v>166</v>
      </c>
      <c r="BE184" s="209">
        <f>IF(N184="základní",J184,0)</f>
        <v>0</v>
      </c>
      <c r="BF184" s="209">
        <f>IF(N184="snížená",J184,0)</f>
        <v>0</v>
      </c>
      <c r="BG184" s="209">
        <f>IF(N184="zákl. přenesená",J184,0)</f>
        <v>0</v>
      </c>
      <c r="BH184" s="209">
        <f>IF(N184="sníž. přenesená",J184,0)</f>
        <v>0</v>
      </c>
      <c r="BI184" s="209">
        <f>IF(N184="nulová",J184,0)</f>
        <v>0</v>
      </c>
      <c r="BJ184" s="19" t="s">
        <v>88</v>
      </c>
      <c r="BK184" s="209">
        <f>ROUND(I184*H184,2)</f>
        <v>0</v>
      </c>
      <c r="BL184" s="19" t="s">
        <v>165</v>
      </c>
      <c r="BM184" s="208" t="s">
        <v>4102</v>
      </c>
    </row>
    <row r="185" spans="1:65" s="2" customFormat="1" ht="21.75" customHeight="1">
      <c r="A185" s="38"/>
      <c r="B185" s="196"/>
      <c r="C185" s="197" t="s">
        <v>8</v>
      </c>
      <c r="D185" s="197" t="s">
        <v>169</v>
      </c>
      <c r="E185" s="198" t="s">
        <v>4103</v>
      </c>
      <c r="F185" s="199" t="s">
        <v>4104</v>
      </c>
      <c r="G185" s="200" t="s">
        <v>346</v>
      </c>
      <c r="H185" s="201">
        <v>4</v>
      </c>
      <c r="I185" s="202"/>
      <c r="J185" s="203">
        <f>ROUND(I185*H185,2)</f>
        <v>0</v>
      </c>
      <c r="K185" s="199" t="s">
        <v>1</v>
      </c>
      <c r="L185" s="39"/>
      <c r="M185" s="204" t="s">
        <v>1</v>
      </c>
      <c r="N185" s="205" t="s">
        <v>46</v>
      </c>
      <c r="O185" s="77"/>
      <c r="P185" s="206">
        <f>O185*H185</f>
        <v>0</v>
      </c>
      <c r="Q185" s="206">
        <v>0.00263</v>
      </c>
      <c r="R185" s="206">
        <f>Q185*H185</f>
        <v>0.01052</v>
      </c>
      <c r="S185" s="206">
        <v>0</v>
      </c>
      <c r="T185" s="20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08" t="s">
        <v>165</v>
      </c>
      <c r="AT185" s="208" t="s">
        <v>169</v>
      </c>
      <c r="AU185" s="208" t="s">
        <v>90</v>
      </c>
      <c r="AY185" s="19" t="s">
        <v>166</v>
      </c>
      <c r="BE185" s="209">
        <f>IF(N185="základní",J185,0)</f>
        <v>0</v>
      </c>
      <c r="BF185" s="209">
        <f>IF(N185="snížená",J185,0)</f>
        <v>0</v>
      </c>
      <c r="BG185" s="209">
        <f>IF(N185="zákl. přenesená",J185,0)</f>
        <v>0</v>
      </c>
      <c r="BH185" s="209">
        <f>IF(N185="sníž. přenesená",J185,0)</f>
        <v>0</v>
      </c>
      <c r="BI185" s="209">
        <f>IF(N185="nulová",J185,0)</f>
        <v>0</v>
      </c>
      <c r="BJ185" s="19" t="s">
        <v>88</v>
      </c>
      <c r="BK185" s="209">
        <f>ROUND(I185*H185,2)</f>
        <v>0</v>
      </c>
      <c r="BL185" s="19" t="s">
        <v>165</v>
      </c>
      <c r="BM185" s="208" t="s">
        <v>4105</v>
      </c>
    </row>
    <row r="186" spans="1:65" s="2" customFormat="1" ht="33" customHeight="1">
      <c r="A186" s="38"/>
      <c r="B186" s="196"/>
      <c r="C186" s="197" t="s">
        <v>243</v>
      </c>
      <c r="D186" s="197" t="s">
        <v>169</v>
      </c>
      <c r="E186" s="198" t="s">
        <v>4106</v>
      </c>
      <c r="F186" s="199" t="s">
        <v>4107</v>
      </c>
      <c r="G186" s="200" t="s">
        <v>346</v>
      </c>
      <c r="H186" s="201">
        <v>2</v>
      </c>
      <c r="I186" s="202"/>
      <c r="J186" s="203">
        <f>ROUND(I186*H186,2)</f>
        <v>0</v>
      </c>
      <c r="K186" s="199" t="s">
        <v>1</v>
      </c>
      <c r="L186" s="39"/>
      <c r="M186" s="204" t="s">
        <v>1</v>
      </c>
      <c r="N186" s="205" t="s">
        <v>46</v>
      </c>
      <c r="O186" s="77"/>
      <c r="P186" s="206">
        <f>O186*H186</f>
        <v>0</v>
      </c>
      <c r="Q186" s="206">
        <v>0.00263</v>
      </c>
      <c r="R186" s="206">
        <f>Q186*H186</f>
        <v>0.00526</v>
      </c>
      <c r="S186" s="206">
        <v>0</v>
      </c>
      <c r="T186" s="20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08" t="s">
        <v>165</v>
      </c>
      <c r="AT186" s="208" t="s">
        <v>169</v>
      </c>
      <c r="AU186" s="208" t="s">
        <v>90</v>
      </c>
      <c r="AY186" s="19" t="s">
        <v>166</v>
      </c>
      <c r="BE186" s="209">
        <f>IF(N186="základní",J186,0)</f>
        <v>0</v>
      </c>
      <c r="BF186" s="209">
        <f>IF(N186="snížená",J186,0)</f>
        <v>0</v>
      </c>
      <c r="BG186" s="209">
        <f>IF(N186="zákl. přenesená",J186,0)</f>
        <v>0</v>
      </c>
      <c r="BH186" s="209">
        <f>IF(N186="sníž. přenesená",J186,0)</f>
        <v>0</v>
      </c>
      <c r="BI186" s="209">
        <f>IF(N186="nulová",J186,0)</f>
        <v>0</v>
      </c>
      <c r="BJ186" s="19" t="s">
        <v>88</v>
      </c>
      <c r="BK186" s="209">
        <f>ROUND(I186*H186,2)</f>
        <v>0</v>
      </c>
      <c r="BL186" s="19" t="s">
        <v>165</v>
      </c>
      <c r="BM186" s="208" t="s">
        <v>4108</v>
      </c>
    </row>
    <row r="187" spans="1:65" s="2" customFormat="1" ht="16.5" customHeight="1">
      <c r="A187" s="38"/>
      <c r="B187" s="196"/>
      <c r="C187" s="197" t="s">
        <v>249</v>
      </c>
      <c r="D187" s="197" t="s">
        <v>169</v>
      </c>
      <c r="E187" s="198" t="s">
        <v>4109</v>
      </c>
      <c r="F187" s="199" t="s">
        <v>4110</v>
      </c>
      <c r="G187" s="200" t="s">
        <v>346</v>
      </c>
      <c r="H187" s="201">
        <v>2</v>
      </c>
      <c r="I187" s="202"/>
      <c r="J187" s="203">
        <f>ROUND(I187*H187,2)</f>
        <v>0</v>
      </c>
      <c r="K187" s="199" t="s">
        <v>1</v>
      </c>
      <c r="L187" s="39"/>
      <c r="M187" s="204" t="s">
        <v>1</v>
      </c>
      <c r="N187" s="205" t="s">
        <v>46</v>
      </c>
      <c r="O187" s="77"/>
      <c r="P187" s="206">
        <f>O187*H187</f>
        <v>0</v>
      </c>
      <c r="Q187" s="206">
        <v>0.00263</v>
      </c>
      <c r="R187" s="206">
        <f>Q187*H187</f>
        <v>0.00526</v>
      </c>
      <c r="S187" s="206">
        <v>0</v>
      </c>
      <c r="T187" s="20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08" t="s">
        <v>165</v>
      </c>
      <c r="AT187" s="208" t="s">
        <v>169</v>
      </c>
      <c r="AU187" s="208" t="s">
        <v>90</v>
      </c>
      <c r="AY187" s="19" t="s">
        <v>166</v>
      </c>
      <c r="BE187" s="209">
        <f>IF(N187="základní",J187,0)</f>
        <v>0</v>
      </c>
      <c r="BF187" s="209">
        <f>IF(N187="snížená",J187,0)</f>
        <v>0</v>
      </c>
      <c r="BG187" s="209">
        <f>IF(N187="zákl. přenesená",J187,0)</f>
        <v>0</v>
      </c>
      <c r="BH187" s="209">
        <f>IF(N187="sníž. přenesená",J187,0)</f>
        <v>0</v>
      </c>
      <c r="BI187" s="209">
        <f>IF(N187="nulová",J187,0)</f>
        <v>0</v>
      </c>
      <c r="BJ187" s="19" t="s">
        <v>88</v>
      </c>
      <c r="BK187" s="209">
        <f>ROUND(I187*H187,2)</f>
        <v>0</v>
      </c>
      <c r="BL187" s="19" t="s">
        <v>165</v>
      </c>
      <c r="BM187" s="208" t="s">
        <v>4111</v>
      </c>
    </row>
    <row r="188" spans="1:65" s="2" customFormat="1" ht="16.5" customHeight="1">
      <c r="A188" s="38"/>
      <c r="B188" s="196"/>
      <c r="C188" s="197" t="s">
        <v>254</v>
      </c>
      <c r="D188" s="197" t="s">
        <v>169</v>
      </c>
      <c r="E188" s="198" t="s">
        <v>4112</v>
      </c>
      <c r="F188" s="199" t="s">
        <v>4113</v>
      </c>
      <c r="G188" s="200" t="s">
        <v>425</v>
      </c>
      <c r="H188" s="201">
        <v>10</v>
      </c>
      <c r="I188" s="202"/>
      <c r="J188" s="203">
        <f>ROUND(I188*H188,2)</f>
        <v>0</v>
      </c>
      <c r="K188" s="199" t="s">
        <v>280</v>
      </c>
      <c r="L188" s="39"/>
      <c r="M188" s="204" t="s">
        <v>1</v>
      </c>
      <c r="N188" s="205" t="s">
        <v>46</v>
      </c>
      <c r="O188" s="77"/>
      <c r="P188" s="206">
        <f>O188*H188</f>
        <v>0</v>
      </c>
      <c r="Q188" s="206">
        <v>7E-05</v>
      </c>
      <c r="R188" s="206">
        <f>Q188*H188</f>
        <v>0.0006999999999999999</v>
      </c>
      <c r="S188" s="206">
        <v>0</v>
      </c>
      <c r="T188" s="20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08" t="s">
        <v>165</v>
      </c>
      <c r="AT188" s="208" t="s">
        <v>169</v>
      </c>
      <c r="AU188" s="208" t="s">
        <v>90</v>
      </c>
      <c r="AY188" s="19" t="s">
        <v>166</v>
      </c>
      <c r="BE188" s="209">
        <f>IF(N188="základní",J188,0)</f>
        <v>0</v>
      </c>
      <c r="BF188" s="209">
        <f>IF(N188="snížená",J188,0)</f>
        <v>0</v>
      </c>
      <c r="BG188" s="209">
        <f>IF(N188="zákl. přenesená",J188,0)</f>
        <v>0</v>
      </c>
      <c r="BH188" s="209">
        <f>IF(N188="sníž. přenesená",J188,0)</f>
        <v>0</v>
      </c>
      <c r="BI188" s="209">
        <f>IF(N188="nulová",J188,0)</f>
        <v>0</v>
      </c>
      <c r="BJ188" s="19" t="s">
        <v>88</v>
      </c>
      <c r="BK188" s="209">
        <f>ROUND(I188*H188,2)</f>
        <v>0</v>
      </c>
      <c r="BL188" s="19" t="s">
        <v>165</v>
      </c>
      <c r="BM188" s="208" t="s">
        <v>4114</v>
      </c>
    </row>
    <row r="189" spans="1:47" s="2" customFormat="1" ht="12">
      <c r="A189" s="38"/>
      <c r="B189" s="39"/>
      <c r="C189" s="38"/>
      <c r="D189" s="210" t="s">
        <v>174</v>
      </c>
      <c r="E189" s="38"/>
      <c r="F189" s="211" t="s">
        <v>4115</v>
      </c>
      <c r="G189" s="38"/>
      <c r="H189" s="38"/>
      <c r="I189" s="132"/>
      <c r="J189" s="38"/>
      <c r="K189" s="38"/>
      <c r="L189" s="39"/>
      <c r="M189" s="212"/>
      <c r="N189" s="213"/>
      <c r="O189" s="77"/>
      <c r="P189" s="77"/>
      <c r="Q189" s="77"/>
      <c r="R189" s="77"/>
      <c r="S189" s="77"/>
      <c r="T189" s="7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9" t="s">
        <v>174</v>
      </c>
      <c r="AU189" s="19" t="s">
        <v>90</v>
      </c>
    </row>
    <row r="190" spans="1:63" s="12" customFormat="1" ht="22.8" customHeight="1">
      <c r="A190" s="12"/>
      <c r="B190" s="183"/>
      <c r="C190" s="12"/>
      <c r="D190" s="184" t="s">
        <v>80</v>
      </c>
      <c r="E190" s="194" t="s">
        <v>209</v>
      </c>
      <c r="F190" s="194" t="s">
        <v>327</v>
      </c>
      <c r="G190" s="12"/>
      <c r="H190" s="12"/>
      <c r="I190" s="186"/>
      <c r="J190" s="195">
        <f>BK190</f>
        <v>0</v>
      </c>
      <c r="K190" s="12"/>
      <c r="L190" s="183"/>
      <c r="M190" s="188"/>
      <c r="N190" s="189"/>
      <c r="O190" s="189"/>
      <c r="P190" s="190">
        <f>SUM(P191:P196)</f>
        <v>0</v>
      </c>
      <c r="Q190" s="189"/>
      <c r="R190" s="190">
        <f>SUM(R191:R196)</f>
        <v>0.00093</v>
      </c>
      <c r="S190" s="189"/>
      <c r="T190" s="191">
        <f>SUM(T191:T196)</f>
        <v>0.07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184" t="s">
        <v>88</v>
      </c>
      <c r="AT190" s="192" t="s">
        <v>80</v>
      </c>
      <c r="AU190" s="192" t="s">
        <v>88</v>
      </c>
      <c r="AY190" s="184" t="s">
        <v>166</v>
      </c>
      <c r="BK190" s="193">
        <f>SUM(BK191:BK196)</f>
        <v>0</v>
      </c>
    </row>
    <row r="191" spans="1:65" s="2" customFormat="1" ht="16.5" customHeight="1">
      <c r="A191" s="38"/>
      <c r="B191" s="196"/>
      <c r="C191" s="197" t="s">
        <v>433</v>
      </c>
      <c r="D191" s="197" t="s">
        <v>169</v>
      </c>
      <c r="E191" s="198" t="s">
        <v>1840</v>
      </c>
      <c r="F191" s="199" t="s">
        <v>4116</v>
      </c>
      <c r="G191" s="200" t="s">
        <v>346</v>
      </c>
      <c r="H191" s="201">
        <v>1</v>
      </c>
      <c r="I191" s="202"/>
      <c r="J191" s="203">
        <f>ROUND(I191*H191,2)</f>
        <v>0</v>
      </c>
      <c r="K191" s="199" t="s">
        <v>1</v>
      </c>
      <c r="L191" s="39"/>
      <c r="M191" s="204" t="s">
        <v>1</v>
      </c>
      <c r="N191" s="205" t="s">
        <v>46</v>
      </c>
      <c r="O191" s="77"/>
      <c r="P191" s="206">
        <f>O191*H191</f>
        <v>0</v>
      </c>
      <c r="Q191" s="206">
        <v>0</v>
      </c>
      <c r="R191" s="206">
        <f>Q191*H191</f>
        <v>0</v>
      </c>
      <c r="S191" s="206">
        <v>0</v>
      </c>
      <c r="T191" s="20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08" t="s">
        <v>165</v>
      </c>
      <c r="AT191" s="208" t="s">
        <v>169</v>
      </c>
      <c r="AU191" s="208" t="s">
        <v>90</v>
      </c>
      <c r="AY191" s="19" t="s">
        <v>166</v>
      </c>
      <c r="BE191" s="209">
        <f>IF(N191="základní",J191,0)</f>
        <v>0</v>
      </c>
      <c r="BF191" s="209">
        <f>IF(N191="snížená",J191,0)</f>
        <v>0</v>
      </c>
      <c r="BG191" s="209">
        <f>IF(N191="zákl. přenesená",J191,0)</f>
        <v>0</v>
      </c>
      <c r="BH191" s="209">
        <f>IF(N191="sníž. přenesená",J191,0)</f>
        <v>0</v>
      </c>
      <c r="BI191" s="209">
        <f>IF(N191="nulová",J191,0)</f>
        <v>0</v>
      </c>
      <c r="BJ191" s="19" t="s">
        <v>88</v>
      </c>
      <c r="BK191" s="209">
        <f>ROUND(I191*H191,2)</f>
        <v>0</v>
      </c>
      <c r="BL191" s="19" t="s">
        <v>165</v>
      </c>
      <c r="BM191" s="208" t="s">
        <v>4117</v>
      </c>
    </row>
    <row r="192" spans="1:47" s="2" customFormat="1" ht="12">
      <c r="A192" s="38"/>
      <c r="B192" s="39"/>
      <c r="C192" s="38"/>
      <c r="D192" s="210" t="s">
        <v>174</v>
      </c>
      <c r="E192" s="38"/>
      <c r="F192" s="211" t="s">
        <v>4116</v>
      </c>
      <c r="G192" s="38"/>
      <c r="H192" s="38"/>
      <c r="I192" s="132"/>
      <c r="J192" s="38"/>
      <c r="K192" s="38"/>
      <c r="L192" s="39"/>
      <c r="M192" s="212"/>
      <c r="N192" s="213"/>
      <c r="O192" s="77"/>
      <c r="P192" s="77"/>
      <c r="Q192" s="77"/>
      <c r="R192" s="77"/>
      <c r="S192" s="77"/>
      <c r="T192" s="7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9" t="s">
        <v>174</v>
      </c>
      <c r="AU192" s="19" t="s">
        <v>90</v>
      </c>
    </row>
    <row r="193" spans="1:65" s="2" customFormat="1" ht="16.5" customHeight="1">
      <c r="A193" s="38"/>
      <c r="B193" s="196"/>
      <c r="C193" s="197" t="s">
        <v>438</v>
      </c>
      <c r="D193" s="197" t="s">
        <v>169</v>
      </c>
      <c r="E193" s="198" t="s">
        <v>4118</v>
      </c>
      <c r="F193" s="199" t="s">
        <v>4119</v>
      </c>
      <c r="G193" s="200" t="s">
        <v>346</v>
      </c>
      <c r="H193" s="201">
        <v>1</v>
      </c>
      <c r="I193" s="202"/>
      <c r="J193" s="203">
        <f>ROUND(I193*H193,2)</f>
        <v>0</v>
      </c>
      <c r="K193" s="199" t="s">
        <v>1</v>
      </c>
      <c r="L193" s="39"/>
      <c r="M193" s="204" t="s">
        <v>1</v>
      </c>
      <c r="N193" s="205" t="s">
        <v>46</v>
      </c>
      <c r="O193" s="77"/>
      <c r="P193" s="206">
        <f>O193*H193</f>
        <v>0</v>
      </c>
      <c r="Q193" s="206">
        <v>0</v>
      </c>
      <c r="R193" s="206">
        <f>Q193*H193</f>
        <v>0</v>
      </c>
      <c r="S193" s="206">
        <v>0</v>
      </c>
      <c r="T193" s="20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08" t="s">
        <v>165</v>
      </c>
      <c r="AT193" s="208" t="s">
        <v>169</v>
      </c>
      <c r="AU193" s="208" t="s">
        <v>90</v>
      </c>
      <c r="AY193" s="19" t="s">
        <v>166</v>
      </c>
      <c r="BE193" s="209">
        <f>IF(N193="základní",J193,0)</f>
        <v>0</v>
      </c>
      <c r="BF193" s="209">
        <f>IF(N193="snížená",J193,0)</f>
        <v>0</v>
      </c>
      <c r="BG193" s="209">
        <f>IF(N193="zákl. přenesená",J193,0)</f>
        <v>0</v>
      </c>
      <c r="BH193" s="209">
        <f>IF(N193="sníž. přenesená",J193,0)</f>
        <v>0</v>
      </c>
      <c r="BI193" s="209">
        <f>IF(N193="nulová",J193,0)</f>
        <v>0</v>
      </c>
      <c r="BJ193" s="19" t="s">
        <v>88</v>
      </c>
      <c r="BK193" s="209">
        <f>ROUND(I193*H193,2)</f>
        <v>0</v>
      </c>
      <c r="BL193" s="19" t="s">
        <v>165</v>
      </c>
      <c r="BM193" s="208" t="s">
        <v>4120</v>
      </c>
    </row>
    <row r="194" spans="1:47" s="2" customFormat="1" ht="12">
      <c r="A194" s="38"/>
      <c r="B194" s="39"/>
      <c r="C194" s="38"/>
      <c r="D194" s="210" t="s">
        <v>174</v>
      </c>
      <c r="E194" s="38"/>
      <c r="F194" s="211" t="s">
        <v>4119</v>
      </c>
      <c r="G194" s="38"/>
      <c r="H194" s="38"/>
      <c r="I194" s="132"/>
      <c r="J194" s="38"/>
      <c r="K194" s="38"/>
      <c r="L194" s="39"/>
      <c r="M194" s="212"/>
      <c r="N194" s="213"/>
      <c r="O194" s="77"/>
      <c r="P194" s="77"/>
      <c r="Q194" s="77"/>
      <c r="R194" s="77"/>
      <c r="S194" s="77"/>
      <c r="T194" s="7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9" t="s">
        <v>174</v>
      </c>
      <c r="AU194" s="19" t="s">
        <v>90</v>
      </c>
    </row>
    <row r="195" spans="1:65" s="2" customFormat="1" ht="21.75" customHeight="1">
      <c r="A195" s="38"/>
      <c r="B195" s="196"/>
      <c r="C195" s="197" t="s">
        <v>7</v>
      </c>
      <c r="D195" s="197" t="s">
        <v>169</v>
      </c>
      <c r="E195" s="198" t="s">
        <v>4121</v>
      </c>
      <c r="F195" s="199" t="s">
        <v>4122</v>
      </c>
      <c r="G195" s="200" t="s">
        <v>425</v>
      </c>
      <c r="H195" s="201">
        <v>1</v>
      </c>
      <c r="I195" s="202"/>
      <c r="J195" s="203">
        <f>ROUND(I195*H195,2)</f>
        <v>0</v>
      </c>
      <c r="K195" s="199" t="s">
        <v>280</v>
      </c>
      <c r="L195" s="39"/>
      <c r="M195" s="204" t="s">
        <v>1</v>
      </c>
      <c r="N195" s="205" t="s">
        <v>46</v>
      </c>
      <c r="O195" s="77"/>
      <c r="P195" s="206">
        <f>O195*H195</f>
        <v>0</v>
      </c>
      <c r="Q195" s="206">
        <v>0.00093</v>
      </c>
      <c r="R195" s="206">
        <f>Q195*H195</f>
        <v>0.00093</v>
      </c>
      <c r="S195" s="206">
        <v>0.07</v>
      </c>
      <c r="T195" s="207">
        <f>S195*H195</f>
        <v>0.07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08" t="s">
        <v>165</v>
      </c>
      <c r="AT195" s="208" t="s">
        <v>169</v>
      </c>
      <c r="AU195" s="208" t="s">
        <v>90</v>
      </c>
      <c r="AY195" s="19" t="s">
        <v>166</v>
      </c>
      <c r="BE195" s="209">
        <f>IF(N195="základní",J195,0)</f>
        <v>0</v>
      </c>
      <c r="BF195" s="209">
        <f>IF(N195="snížená",J195,0)</f>
        <v>0</v>
      </c>
      <c r="BG195" s="209">
        <f>IF(N195="zákl. přenesená",J195,0)</f>
        <v>0</v>
      </c>
      <c r="BH195" s="209">
        <f>IF(N195="sníž. přenesená",J195,0)</f>
        <v>0</v>
      </c>
      <c r="BI195" s="209">
        <f>IF(N195="nulová",J195,0)</f>
        <v>0</v>
      </c>
      <c r="BJ195" s="19" t="s">
        <v>88</v>
      </c>
      <c r="BK195" s="209">
        <f>ROUND(I195*H195,2)</f>
        <v>0</v>
      </c>
      <c r="BL195" s="19" t="s">
        <v>165</v>
      </c>
      <c r="BM195" s="208" t="s">
        <v>4123</v>
      </c>
    </row>
    <row r="196" spans="1:47" s="2" customFormat="1" ht="12">
      <c r="A196" s="38"/>
      <c r="B196" s="39"/>
      <c r="C196" s="38"/>
      <c r="D196" s="210" t="s">
        <v>174</v>
      </c>
      <c r="E196" s="38"/>
      <c r="F196" s="211" t="s">
        <v>4124</v>
      </c>
      <c r="G196" s="38"/>
      <c r="H196" s="38"/>
      <c r="I196" s="132"/>
      <c r="J196" s="38"/>
      <c r="K196" s="38"/>
      <c r="L196" s="39"/>
      <c r="M196" s="212"/>
      <c r="N196" s="213"/>
      <c r="O196" s="77"/>
      <c r="P196" s="77"/>
      <c r="Q196" s="77"/>
      <c r="R196" s="77"/>
      <c r="S196" s="77"/>
      <c r="T196" s="7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9" t="s">
        <v>174</v>
      </c>
      <c r="AU196" s="19" t="s">
        <v>90</v>
      </c>
    </row>
    <row r="197" spans="1:63" s="12" customFormat="1" ht="22.8" customHeight="1">
      <c r="A197" s="12"/>
      <c r="B197" s="183"/>
      <c r="C197" s="12"/>
      <c r="D197" s="184" t="s">
        <v>80</v>
      </c>
      <c r="E197" s="194" t="s">
        <v>635</v>
      </c>
      <c r="F197" s="194" t="s">
        <v>636</v>
      </c>
      <c r="G197" s="12"/>
      <c r="H197" s="12"/>
      <c r="I197" s="186"/>
      <c r="J197" s="195">
        <f>BK197</f>
        <v>0</v>
      </c>
      <c r="K197" s="12"/>
      <c r="L197" s="183"/>
      <c r="M197" s="188"/>
      <c r="N197" s="189"/>
      <c r="O197" s="189"/>
      <c r="P197" s="190">
        <f>SUM(P198:P207)</f>
        <v>0</v>
      </c>
      <c r="Q197" s="189"/>
      <c r="R197" s="190">
        <f>SUM(R198:R207)</f>
        <v>0</v>
      </c>
      <c r="S197" s="189"/>
      <c r="T197" s="191">
        <f>SUM(T198:T207)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84" t="s">
        <v>88</v>
      </c>
      <c r="AT197" s="192" t="s">
        <v>80</v>
      </c>
      <c r="AU197" s="192" t="s">
        <v>88</v>
      </c>
      <c r="AY197" s="184" t="s">
        <v>166</v>
      </c>
      <c r="BK197" s="193">
        <f>SUM(BK198:BK207)</f>
        <v>0</v>
      </c>
    </row>
    <row r="198" spans="1:65" s="2" customFormat="1" ht="21.75" customHeight="1">
      <c r="A198" s="38"/>
      <c r="B198" s="196"/>
      <c r="C198" s="197" t="s">
        <v>452</v>
      </c>
      <c r="D198" s="197" t="s">
        <v>169</v>
      </c>
      <c r="E198" s="198" t="s">
        <v>643</v>
      </c>
      <c r="F198" s="199" t="s">
        <v>644</v>
      </c>
      <c r="G198" s="200" t="s">
        <v>289</v>
      </c>
      <c r="H198" s="201">
        <v>0.51</v>
      </c>
      <c r="I198" s="202"/>
      <c r="J198" s="203">
        <f>ROUND(I198*H198,2)</f>
        <v>0</v>
      </c>
      <c r="K198" s="199" t="s">
        <v>280</v>
      </c>
      <c r="L198" s="39"/>
      <c r="M198" s="204" t="s">
        <v>1</v>
      </c>
      <c r="N198" s="205" t="s">
        <v>46</v>
      </c>
      <c r="O198" s="77"/>
      <c r="P198" s="206">
        <f>O198*H198</f>
        <v>0</v>
      </c>
      <c r="Q198" s="206">
        <v>0</v>
      </c>
      <c r="R198" s="206">
        <f>Q198*H198</f>
        <v>0</v>
      </c>
      <c r="S198" s="206">
        <v>0</v>
      </c>
      <c r="T198" s="20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08" t="s">
        <v>165</v>
      </c>
      <c r="AT198" s="208" t="s">
        <v>169</v>
      </c>
      <c r="AU198" s="208" t="s">
        <v>90</v>
      </c>
      <c r="AY198" s="19" t="s">
        <v>166</v>
      </c>
      <c r="BE198" s="209">
        <f>IF(N198="základní",J198,0)</f>
        <v>0</v>
      </c>
      <c r="BF198" s="209">
        <f>IF(N198="snížená",J198,0)</f>
        <v>0</v>
      </c>
      <c r="BG198" s="209">
        <f>IF(N198="zákl. přenesená",J198,0)</f>
        <v>0</v>
      </c>
      <c r="BH198" s="209">
        <f>IF(N198="sníž. přenesená",J198,0)</f>
        <v>0</v>
      </c>
      <c r="BI198" s="209">
        <f>IF(N198="nulová",J198,0)</f>
        <v>0</v>
      </c>
      <c r="BJ198" s="19" t="s">
        <v>88</v>
      </c>
      <c r="BK198" s="209">
        <f>ROUND(I198*H198,2)</f>
        <v>0</v>
      </c>
      <c r="BL198" s="19" t="s">
        <v>165</v>
      </c>
      <c r="BM198" s="208" t="s">
        <v>4125</v>
      </c>
    </row>
    <row r="199" spans="1:47" s="2" customFormat="1" ht="12">
      <c r="A199" s="38"/>
      <c r="B199" s="39"/>
      <c r="C199" s="38"/>
      <c r="D199" s="210" t="s">
        <v>174</v>
      </c>
      <c r="E199" s="38"/>
      <c r="F199" s="211" t="s">
        <v>646</v>
      </c>
      <c r="G199" s="38"/>
      <c r="H199" s="38"/>
      <c r="I199" s="132"/>
      <c r="J199" s="38"/>
      <c r="K199" s="38"/>
      <c r="L199" s="39"/>
      <c r="M199" s="212"/>
      <c r="N199" s="213"/>
      <c r="O199" s="77"/>
      <c r="P199" s="77"/>
      <c r="Q199" s="77"/>
      <c r="R199" s="77"/>
      <c r="S199" s="77"/>
      <c r="T199" s="7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9" t="s">
        <v>174</v>
      </c>
      <c r="AU199" s="19" t="s">
        <v>90</v>
      </c>
    </row>
    <row r="200" spans="1:65" s="2" customFormat="1" ht="21.75" customHeight="1">
      <c r="A200" s="38"/>
      <c r="B200" s="196"/>
      <c r="C200" s="197" t="s">
        <v>459</v>
      </c>
      <c r="D200" s="197" t="s">
        <v>169</v>
      </c>
      <c r="E200" s="198" t="s">
        <v>648</v>
      </c>
      <c r="F200" s="199" t="s">
        <v>649</v>
      </c>
      <c r="G200" s="200" t="s">
        <v>289</v>
      </c>
      <c r="H200" s="201">
        <v>0.51</v>
      </c>
      <c r="I200" s="202"/>
      <c r="J200" s="203">
        <f>ROUND(I200*H200,2)</f>
        <v>0</v>
      </c>
      <c r="K200" s="199" t="s">
        <v>280</v>
      </c>
      <c r="L200" s="39"/>
      <c r="M200" s="204" t="s">
        <v>1</v>
      </c>
      <c r="N200" s="205" t="s">
        <v>46</v>
      </c>
      <c r="O200" s="77"/>
      <c r="P200" s="206">
        <f>O200*H200</f>
        <v>0</v>
      </c>
      <c r="Q200" s="206">
        <v>0</v>
      </c>
      <c r="R200" s="206">
        <f>Q200*H200</f>
        <v>0</v>
      </c>
      <c r="S200" s="206">
        <v>0</v>
      </c>
      <c r="T200" s="20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08" t="s">
        <v>165</v>
      </c>
      <c r="AT200" s="208" t="s">
        <v>169</v>
      </c>
      <c r="AU200" s="208" t="s">
        <v>90</v>
      </c>
      <c r="AY200" s="19" t="s">
        <v>166</v>
      </c>
      <c r="BE200" s="209">
        <f>IF(N200="základní",J200,0)</f>
        <v>0</v>
      </c>
      <c r="BF200" s="209">
        <f>IF(N200="snížená",J200,0)</f>
        <v>0</v>
      </c>
      <c r="BG200" s="209">
        <f>IF(N200="zákl. přenesená",J200,0)</f>
        <v>0</v>
      </c>
      <c r="BH200" s="209">
        <f>IF(N200="sníž. přenesená",J200,0)</f>
        <v>0</v>
      </c>
      <c r="BI200" s="209">
        <f>IF(N200="nulová",J200,0)</f>
        <v>0</v>
      </c>
      <c r="BJ200" s="19" t="s">
        <v>88</v>
      </c>
      <c r="BK200" s="209">
        <f>ROUND(I200*H200,2)</f>
        <v>0</v>
      </c>
      <c r="BL200" s="19" t="s">
        <v>165</v>
      </c>
      <c r="BM200" s="208" t="s">
        <v>4126</v>
      </c>
    </row>
    <row r="201" spans="1:47" s="2" customFormat="1" ht="12">
      <c r="A201" s="38"/>
      <c r="B201" s="39"/>
      <c r="C201" s="38"/>
      <c r="D201" s="210" t="s">
        <v>174</v>
      </c>
      <c r="E201" s="38"/>
      <c r="F201" s="211" t="s">
        <v>651</v>
      </c>
      <c r="G201" s="38"/>
      <c r="H201" s="38"/>
      <c r="I201" s="132"/>
      <c r="J201" s="38"/>
      <c r="K201" s="38"/>
      <c r="L201" s="39"/>
      <c r="M201" s="212"/>
      <c r="N201" s="213"/>
      <c r="O201" s="77"/>
      <c r="P201" s="77"/>
      <c r="Q201" s="77"/>
      <c r="R201" s="77"/>
      <c r="S201" s="77"/>
      <c r="T201" s="7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9" t="s">
        <v>174</v>
      </c>
      <c r="AU201" s="19" t="s">
        <v>90</v>
      </c>
    </row>
    <row r="202" spans="1:65" s="2" customFormat="1" ht="21.75" customHeight="1">
      <c r="A202" s="38"/>
      <c r="B202" s="196"/>
      <c r="C202" s="197" t="s">
        <v>469</v>
      </c>
      <c r="D202" s="197" t="s">
        <v>169</v>
      </c>
      <c r="E202" s="198" t="s">
        <v>4127</v>
      </c>
      <c r="F202" s="199" t="s">
        <v>4128</v>
      </c>
      <c r="G202" s="200" t="s">
        <v>289</v>
      </c>
      <c r="H202" s="201">
        <v>14.79</v>
      </c>
      <c r="I202" s="202"/>
      <c r="J202" s="203">
        <f>ROUND(I202*H202,2)</f>
        <v>0</v>
      </c>
      <c r="K202" s="199" t="s">
        <v>280</v>
      </c>
      <c r="L202" s="39"/>
      <c r="M202" s="204" t="s">
        <v>1</v>
      </c>
      <c r="N202" s="205" t="s">
        <v>46</v>
      </c>
      <c r="O202" s="77"/>
      <c r="P202" s="206">
        <f>O202*H202</f>
        <v>0</v>
      </c>
      <c r="Q202" s="206">
        <v>0</v>
      </c>
      <c r="R202" s="206">
        <f>Q202*H202</f>
        <v>0</v>
      </c>
      <c r="S202" s="206">
        <v>0</v>
      </c>
      <c r="T202" s="207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08" t="s">
        <v>165</v>
      </c>
      <c r="AT202" s="208" t="s">
        <v>169</v>
      </c>
      <c r="AU202" s="208" t="s">
        <v>90</v>
      </c>
      <c r="AY202" s="19" t="s">
        <v>166</v>
      </c>
      <c r="BE202" s="209">
        <f>IF(N202="základní",J202,0)</f>
        <v>0</v>
      </c>
      <c r="BF202" s="209">
        <f>IF(N202="snížená",J202,0)</f>
        <v>0</v>
      </c>
      <c r="BG202" s="209">
        <f>IF(N202="zákl. přenesená",J202,0)</f>
        <v>0</v>
      </c>
      <c r="BH202" s="209">
        <f>IF(N202="sníž. přenesená",J202,0)</f>
        <v>0</v>
      </c>
      <c r="BI202" s="209">
        <f>IF(N202="nulová",J202,0)</f>
        <v>0</v>
      </c>
      <c r="BJ202" s="19" t="s">
        <v>88</v>
      </c>
      <c r="BK202" s="209">
        <f>ROUND(I202*H202,2)</f>
        <v>0</v>
      </c>
      <c r="BL202" s="19" t="s">
        <v>165</v>
      </c>
      <c r="BM202" s="208" t="s">
        <v>4129</v>
      </c>
    </row>
    <row r="203" spans="1:47" s="2" customFormat="1" ht="12">
      <c r="A203" s="38"/>
      <c r="B203" s="39"/>
      <c r="C203" s="38"/>
      <c r="D203" s="210" t="s">
        <v>174</v>
      </c>
      <c r="E203" s="38"/>
      <c r="F203" s="211" t="s">
        <v>4130</v>
      </c>
      <c r="G203" s="38"/>
      <c r="H203" s="38"/>
      <c r="I203" s="132"/>
      <c r="J203" s="38"/>
      <c r="K203" s="38"/>
      <c r="L203" s="39"/>
      <c r="M203" s="212"/>
      <c r="N203" s="213"/>
      <c r="O203" s="77"/>
      <c r="P203" s="77"/>
      <c r="Q203" s="77"/>
      <c r="R203" s="77"/>
      <c r="S203" s="77"/>
      <c r="T203" s="7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9" t="s">
        <v>174</v>
      </c>
      <c r="AU203" s="19" t="s">
        <v>90</v>
      </c>
    </row>
    <row r="204" spans="1:51" s="14" customFormat="1" ht="12">
      <c r="A204" s="14"/>
      <c r="B204" s="226"/>
      <c r="C204" s="14"/>
      <c r="D204" s="210" t="s">
        <v>283</v>
      </c>
      <c r="E204" s="227" t="s">
        <v>1</v>
      </c>
      <c r="F204" s="228" t="s">
        <v>4131</v>
      </c>
      <c r="G204" s="14"/>
      <c r="H204" s="229">
        <v>14.79</v>
      </c>
      <c r="I204" s="230"/>
      <c r="J204" s="14"/>
      <c r="K204" s="14"/>
      <c r="L204" s="226"/>
      <c r="M204" s="231"/>
      <c r="N204" s="232"/>
      <c r="O204" s="232"/>
      <c r="P204" s="232"/>
      <c r="Q204" s="232"/>
      <c r="R204" s="232"/>
      <c r="S204" s="232"/>
      <c r="T204" s="23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27" t="s">
        <v>283</v>
      </c>
      <c r="AU204" s="227" t="s">
        <v>90</v>
      </c>
      <c r="AV204" s="14" t="s">
        <v>90</v>
      </c>
      <c r="AW204" s="14" t="s">
        <v>36</v>
      </c>
      <c r="AX204" s="14" t="s">
        <v>81</v>
      </c>
      <c r="AY204" s="227" t="s">
        <v>166</v>
      </c>
    </row>
    <row r="205" spans="1:51" s="15" customFormat="1" ht="12">
      <c r="A205" s="15"/>
      <c r="B205" s="234"/>
      <c r="C205" s="15"/>
      <c r="D205" s="210" t="s">
        <v>283</v>
      </c>
      <c r="E205" s="235" t="s">
        <v>1</v>
      </c>
      <c r="F205" s="236" t="s">
        <v>286</v>
      </c>
      <c r="G205" s="15"/>
      <c r="H205" s="237">
        <v>14.79</v>
      </c>
      <c r="I205" s="238"/>
      <c r="J205" s="15"/>
      <c r="K205" s="15"/>
      <c r="L205" s="234"/>
      <c r="M205" s="239"/>
      <c r="N205" s="240"/>
      <c r="O205" s="240"/>
      <c r="P205" s="240"/>
      <c r="Q205" s="240"/>
      <c r="R205" s="240"/>
      <c r="S205" s="240"/>
      <c r="T205" s="241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35" t="s">
        <v>283</v>
      </c>
      <c r="AU205" s="235" t="s">
        <v>90</v>
      </c>
      <c r="AV205" s="15" t="s">
        <v>165</v>
      </c>
      <c r="AW205" s="15" t="s">
        <v>36</v>
      </c>
      <c r="AX205" s="15" t="s">
        <v>88</v>
      </c>
      <c r="AY205" s="235" t="s">
        <v>166</v>
      </c>
    </row>
    <row r="206" spans="1:65" s="2" customFormat="1" ht="21.75" customHeight="1">
      <c r="A206" s="38"/>
      <c r="B206" s="196"/>
      <c r="C206" s="197" t="s">
        <v>475</v>
      </c>
      <c r="D206" s="197" t="s">
        <v>169</v>
      </c>
      <c r="E206" s="198" t="s">
        <v>659</v>
      </c>
      <c r="F206" s="199" t="s">
        <v>660</v>
      </c>
      <c r="G206" s="200" t="s">
        <v>289</v>
      </c>
      <c r="H206" s="201">
        <v>0.51</v>
      </c>
      <c r="I206" s="202"/>
      <c r="J206" s="203">
        <f>ROUND(I206*H206,2)</f>
        <v>0</v>
      </c>
      <c r="K206" s="199" t="s">
        <v>280</v>
      </c>
      <c r="L206" s="39"/>
      <c r="M206" s="204" t="s">
        <v>1</v>
      </c>
      <c r="N206" s="205" t="s">
        <v>46</v>
      </c>
      <c r="O206" s="77"/>
      <c r="P206" s="206">
        <f>O206*H206</f>
        <v>0</v>
      </c>
      <c r="Q206" s="206">
        <v>0</v>
      </c>
      <c r="R206" s="206">
        <f>Q206*H206</f>
        <v>0</v>
      </c>
      <c r="S206" s="206">
        <v>0</v>
      </c>
      <c r="T206" s="207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08" t="s">
        <v>165</v>
      </c>
      <c r="AT206" s="208" t="s">
        <v>169</v>
      </c>
      <c r="AU206" s="208" t="s">
        <v>90</v>
      </c>
      <c r="AY206" s="19" t="s">
        <v>166</v>
      </c>
      <c r="BE206" s="209">
        <f>IF(N206="základní",J206,0)</f>
        <v>0</v>
      </c>
      <c r="BF206" s="209">
        <f>IF(N206="snížená",J206,0)</f>
        <v>0</v>
      </c>
      <c r="BG206" s="209">
        <f>IF(N206="zákl. přenesená",J206,0)</f>
        <v>0</v>
      </c>
      <c r="BH206" s="209">
        <f>IF(N206="sníž. přenesená",J206,0)</f>
        <v>0</v>
      </c>
      <c r="BI206" s="209">
        <f>IF(N206="nulová",J206,0)</f>
        <v>0</v>
      </c>
      <c r="BJ206" s="19" t="s">
        <v>88</v>
      </c>
      <c r="BK206" s="209">
        <f>ROUND(I206*H206,2)</f>
        <v>0</v>
      </c>
      <c r="BL206" s="19" t="s">
        <v>165</v>
      </c>
      <c r="BM206" s="208" t="s">
        <v>4132</v>
      </c>
    </row>
    <row r="207" spans="1:47" s="2" customFormat="1" ht="12">
      <c r="A207" s="38"/>
      <c r="B207" s="39"/>
      <c r="C207" s="38"/>
      <c r="D207" s="210" t="s">
        <v>174</v>
      </c>
      <c r="E207" s="38"/>
      <c r="F207" s="211" t="s">
        <v>662</v>
      </c>
      <c r="G207" s="38"/>
      <c r="H207" s="38"/>
      <c r="I207" s="132"/>
      <c r="J207" s="38"/>
      <c r="K207" s="38"/>
      <c r="L207" s="39"/>
      <c r="M207" s="212"/>
      <c r="N207" s="213"/>
      <c r="O207" s="77"/>
      <c r="P207" s="77"/>
      <c r="Q207" s="77"/>
      <c r="R207" s="77"/>
      <c r="S207" s="77"/>
      <c r="T207" s="7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9" t="s">
        <v>174</v>
      </c>
      <c r="AU207" s="19" t="s">
        <v>90</v>
      </c>
    </row>
    <row r="208" spans="1:63" s="12" customFormat="1" ht="22.8" customHeight="1">
      <c r="A208" s="12"/>
      <c r="B208" s="183"/>
      <c r="C208" s="12"/>
      <c r="D208" s="184" t="s">
        <v>80</v>
      </c>
      <c r="E208" s="194" t="s">
        <v>696</v>
      </c>
      <c r="F208" s="194" t="s">
        <v>697</v>
      </c>
      <c r="G208" s="12"/>
      <c r="H208" s="12"/>
      <c r="I208" s="186"/>
      <c r="J208" s="195">
        <f>BK208</f>
        <v>0</v>
      </c>
      <c r="K208" s="12"/>
      <c r="L208" s="183"/>
      <c r="M208" s="188"/>
      <c r="N208" s="189"/>
      <c r="O208" s="189"/>
      <c r="P208" s="190">
        <f>SUM(P209:P210)</f>
        <v>0</v>
      </c>
      <c r="Q208" s="189"/>
      <c r="R208" s="190">
        <f>SUM(R209:R210)</f>
        <v>0</v>
      </c>
      <c r="S208" s="189"/>
      <c r="T208" s="191">
        <f>SUM(T209:T210)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184" t="s">
        <v>88</v>
      </c>
      <c r="AT208" s="192" t="s">
        <v>80</v>
      </c>
      <c r="AU208" s="192" t="s">
        <v>88</v>
      </c>
      <c r="AY208" s="184" t="s">
        <v>166</v>
      </c>
      <c r="BK208" s="193">
        <f>SUM(BK209:BK210)</f>
        <v>0</v>
      </c>
    </row>
    <row r="209" spans="1:65" s="2" customFormat="1" ht="21.75" customHeight="1">
      <c r="A209" s="38"/>
      <c r="B209" s="196"/>
      <c r="C209" s="197" t="s">
        <v>481</v>
      </c>
      <c r="D209" s="197" t="s">
        <v>169</v>
      </c>
      <c r="E209" s="198" t="s">
        <v>4133</v>
      </c>
      <c r="F209" s="199" t="s">
        <v>4134</v>
      </c>
      <c r="G209" s="200" t="s">
        <v>289</v>
      </c>
      <c r="H209" s="201">
        <v>7.531</v>
      </c>
      <c r="I209" s="202"/>
      <c r="J209" s="203">
        <f>ROUND(I209*H209,2)</f>
        <v>0</v>
      </c>
      <c r="K209" s="199" t="s">
        <v>280</v>
      </c>
      <c r="L209" s="39"/>
      <c r="M209" s="204" t="s">
        <v>1</v>
      </c>
      <c r="N209" s="205" t="s">
        <v>46</v>
      </c>
      <c r="O209" s="77"/>
      <c r="P209" s="206">
        <f>O209*H209</f>
        <v>0</v>
      </c>
      <c r="Q209" s="206">
        <v>0</v>
      </c>
      <c r="R209" s="206">
        <f>Q209*H209</f>
        <v>0</v>
      </c>
      <c r="S209" s="206">
        <v>0</v>
      </c>
      <c r="T209" s="207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08" t="s">
        <v>165</v>
      </c>
      <c r="AT209" s="208" t="s">
        <v>169</v>
      </c>
      <c r="AU209" s="208" t="s">
        <v>90</v>
      </c>
      <c r="AY209" s="19" t="s">
        <v>166</v>
      </c>
      <c r="BE209" s="209">
        <f>IF(N209="základní",J209,0)</f>
        <v>0</v>
      </c>
      <c r="BF209" s="209">
        <f>IF(N209="snížená",J209,0)</f>
        <v>0</v>
      </c>
      <c r="BG209" s="209">
        <f>IF(N209="zákl. přenesená",J209,0)</f>
        <v>0</v>
      </c>
      <c r="BH209" s="209">
        <f>IF(N209="sníž. přenesená",J209,0)</f>
        <v>0</v>
      </c>
      <c r="BI209" s="209">
        <f>IF(N209="nulová",J209,0)</f>
        <v>0</v>
      </c>
      <c r="BJ209" s="19" t="s">
        <v>88</v>
      </c>
      <c r="BK209" s="209">
        <f>ROUND(I209*H209,2)</f>
        <v>0</v>
      </c>
      <c r="BL209" s="19" t="s">
        <v>165</v>
      </c>
      <c r="BM209" s="208" t="s">
        <v>4135</v>
      </c>
    </row>
    <row r="210" spans="1:47" s="2" customFormat="1" ht="12">
      <c r="A210" s="38"/>
      <c r="B210" s="39"/>
      <c r="C210" s="38"/>
      <c r="D210" s="210" t="s">
        <v>174</v>
      </c>
      <c r="E210" s="38"/>
      <c r="F210" s="211" t="s">
        <v>4136</v>
      </c>
      <c r="G210" s="38"/>
      <c r="H210" s="38"/>
      <c r="I210" s="132"/>
      <c r="J210" s="38"/>
      <c r="K210" s="38"/>
      <c r="L210" s="39"/>
      <c r="M210" s="212"/>
      <c r="N210" s="213"/>
      <c r="O210" s="77"/>
      <c r="P210" s="77"/>
      <c r="Q210" s="77"/>
      <c r="R210" s="77"/>
      <c r="S210" s="77"/>
      <c r="T210" s="7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9" t="s">
        <v>174</v>
      </c>
      <c r="AU210" s="19" t="s">
        <v>90</v>
      </c>
    </row>
    <row r="211" spans="1:63" s="12" customFormat="1" ht="25.9" customHeight="1">
      <c r="A211" s="12"/>
      <c r="B211" s="183"/>
      <c r="C211" s="12"/>
      <c r="D211" s="184" t="s">
        <v>80</v>
      </c>
      <c r="E211" s="185" t="s">
        <v>703</v>
      </c>
      <c r="F211" s="185" t="s">
        <v>704</v>
      </c>
      <c r="G211" s="12"/>
      <c r="H211" s="12"/>
      <c r="I211" s="186"/>
      <c r="J211" s="187">
        <f>BK211</f>
        <v>0</v>
      </c>
      <c r="K211" s="12"/>
      <c r="L211" s="183"/>
      <c r="M211" s="188"/>
      <c r="N211" s="189"/>
      <c r="O211" s="189"/>
      <c r="P211" s="190">
        <f>P212</f>
        <v>0</v>
      </c>
      <c r="Q211" s="189"/>
      <c r="R211" s="190">
        <f>R212</f>
        <v>0</v>
      </c>
      <c r="S211" s="189"/>
      <c r="T211" s="191">
        <f>T212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184" t="s">
        <v>90</v>
      </c>
      <c r="AT211" s="192" t="s">
        <v>80</v>
      </c>
      <c r="AU211" s="192" t="s">
        <v>81</v>
      </c>
      <c r="AY211" s="184" t="s">
        <v>166</v>
      </c>
      <c r="BK211" s="193">
        <f>BK212</f>
        <v>0</v>
      </c>
    </row>
    <row r="212" spans="1:63" s="12" customFormat="1" ht="22.8" customHeight="1">
      <c r="A212" s="12"/>
      <c r="B212" s="183"/>
      <c r="C212" s="12"/>
      <c r="D212" s="184" t="s">
        <v>80</v>
      </c>
      <c r="E212" s="194" t="s">
        <v>705</v>
      </c>
      <c r="F212" s="194" t="s">
        <v>706</v>
      </c>
      <c r="G212" s="12"/>
      <c r="H212" s="12"/>
      <c r="I212" s="186"/>
      <c r="J212" s="195">
        <f>BK212</f>
        <v>0</v>
      </c>
      <c r="K212" s="12"/>
      <c r="L212" s="183"/>
      <c r="M212" s="188"/>
      <c r="N212" s="189"/>
      <c r="O212" s="189"/>
      <c r="P212" s="190">
        <f>SUM(P213:P214)</f>
        <v>0</v>
      </c>
      <c r="Q212" s="189"/>
      <c r="R212" s="190">
        <f>SUM(R213:R214)</f>
        <v>0</v>
      </c>
      <c r="S212" s="189"/>
      <c r="T212" s="191">
        <f>SUM(T213:T214)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184" t="s">
        <v>90</v>
      </c>
      <c r="AT212" s="192" t="s">
        <v>80</v>
      </c>
      <c r="AU212" s="192" t="s">
        <v>88</v>
      </c>
      <c r="AY212" s="184" t="s">
        <v>166</v>
      </c>
      <c r="BK212" s="193">
        <f>SUM(BK213:BK214)</f>
        <v>0</v>
      </c>
    </row>
    <row r="213" spans="1:65" s="2" customFormat="1" ht="16.5" customHeight="1">
      <c r="A213" s="38"/>
      <c r="B213" s="196"/>
      <c r="C213" s="197" t="s">
        <v>487</v>
      </c>
      <c r="D213" s="197" t="s">
        <v>169</v>
      </c>
      <c r="E213" s="198" t="s">
        <v>4137</v>
      </c>
      <c r="F213" s="199" t="s">
        <v>4138</v>
      </c>
      <c r="G213" s="200" t="s">
        <v>172</v>
      </c>
      <c r="H213" s="201">
        <v>1</v>
      </c>
      <c r="I213" s="202"/>
      <c r="J213" s="203">
        <f>ROUND(I213*H213,2)</f>
        <v>0</v>
      </c>
      <c r="K213" s="199" t="s">
        <v>1</v>
      </c>
      <c r="L213" s="39"/>
      <c r="M213" s="204" t="s">
        <v>1</v>
      </c>
      <c r="N213" s="205" t="s">
        <v>46</v>
      </c>
      <c r="O213" s="77"/>
      <c r="P213" s="206">
        <f>O213*H213</f>
        <v>0</v>
      </c>
      <c r="Q213" s="206">
        <v>0</v>
      </c>
      <c r="R213" s="206">
        <f>Q213*H213</f>
        <v>0</v>
      </c>
      <c r="S213" s="206">
        <v>0</v>
      </c>
      <c r="T213" s="207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08" t="s">
        <v>243</v>
      </c>
      <c r="AT213" s="208" t="s">
        <v>169</v>
      </c>
      <c r="AU213" s="208" t="s">
        <v>90</v>
      </c>
      <c r="AY213" s="19" t="s">
        <v>166</v>
      </c>
      <c r="BE213" s="209">
        <f>IF(N213="základní",J213,0)</f>
        <v>0</v>
      </c>
      <c r="BF213" s="209">
        <f>IF(N213="snížená",J213,0)</f>
        <v>0</v>
      </c>
      <c r="BG213" s="209">
        <f>IF(N213="zákl. přenesená",J213,0)</f>
        <v>0</v>
      </c>
      <c r="BH213" s="209">
        <f>IF(N213="sníž. přenesená",J213,0)</f>
        <v>0</v>
      </c>
      <c r="BI213" s="209">
        <f>IF(N213="nulová",J213,0)</f>
        <v>0</v>
      </c>
      <c r="BJ213" s="19" t="s">
        <v>88</v>
      </c>
      <c r="BK213" s="209">
        <f>ROUND(I213*H213,2)</f>
        <v>0</v>
      </c>
      <c r="BL213" s="19" t="s">
        <v>243</v>
      </c>
      <c r="BM213" s="208" t="s">
        <v>4139</v>
      </c>
    </row>
    <row r="214" spans="1:47" s="2" customFormat="1" ht="12">
      <c r="A214" s="38"/>
      <c r="B214" s="39"/>
      <c r="C214" s="38"/>
      <c r="D214" s="210" t="s">
        <v>174</v>
      </c>
      <c r="E214" s="38"/>
      <c r="F214" s="211" t="s">
        <v>4138</v>
      </c>
      <c r="G214" s="38"/>
      <c r="H214" s="38"/>
      <c r="I214" s="132"/>
      <c r="J214" s="38"/>
      <c r="K214" s="38"/>
      <c r="L214" s="39"/>
      <c r="M214" s="263"/>
      <c r="N214" s="264"/>
      <c r="O214" s="216"/>
      <c r="P214" s="216"/>
      <c r="Q214" s="216"/>
      <c r="R214" s="216"/>
      <c r="S214" s="216"/>
      <c r="T214" s="26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9" t="s">
        <v>174</v>
      </c>
      <c r="AU214" s="19" t="s">
        <v>90</v>
      </c>
    </row>
    <row r="215" spans="1:31" s="2" customFormat="1" ht="6.95" customHeight="1">
      <c r="A215" s="38"/>
      <c r="B215" s="60"/>
      <c r="C215" s="61"/>
      <c r="D215" s="61"/>
      <c r="E215" s="61"/>
      <c r="F215" s="61"/>
      <c r="G215" s="61"/>
      <c r="H215" s="61"/>
      <c r="I215" s="156"/>
      <c r="J215" s="61"/>
      <c r="K215" s="61"/>
      <c r="L215" s="39"/>
      <c r="M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</row>
  </sheetData>
  <autoFilter ref="C130:K21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129"/>
      <c r="J3" s="21"/>
      <c r="K3" s="21"/>
      <c r="L3" s="22"/>
      <c r="AT3" s="19" t="s">
        <v>90</v>
      </c>
    </row>
    <row r="4" spans="2:46" s="1" customFormat="1" ht="24.95" customHeight="1">
      <c r="B4" s="22"/>
      <c r="D4" s="23" t="s">
        <v>138</v>
      </c>
      <c r="I4" s="128"/>
      <c r="L4" s="22"/>
      <c r="M4" s="130" t="s">
        <v>10</v>
      </c>
      <c r="AT4" s="19" t="s">
        <v>3</v>
      </c>
    </row>
    <row r="5" spans="2:12" s="1" customFormat="1" ht="6.95" customHeight="1">
      <c r="B5" s="22"/>
      <c r="I5" s="128"/>
      <c r="L5" s="22"/>
    </row>
    <row r="6" spans="2:12" s="1" customFormat="1" ht="12" customHeight="1">
      <c r="B6" s="22"/>
      <c r="D6" s="32" t="s">
        <v>16</v>
      </c>
      <c r="I6" s="128"/>
      <c r="L6" s="22"/>
    </row>
    <row r="7" spans="2:12" s="1" customFormat="1" ht="16.5" customHeight="1">
      <c r="B7" s="22"/>
      <c r="E7" s="131" t="str">
        <f>'Rekapitulace stavby'!K6</f>
        <v xml:space="preserve">SPŠ a SOU Pelhřimov  - stavební úpravy auly vč. jejího zázemí</v>
      </c>
      <c r="F7" s="32"/>
      <c r="G7" s="32"/>
      <c r="H7" s="32"/>
      <c r="I7" s="128"/>
      <c r="L7" s="22"/>
    </row>
    <row r="8" spans="2:12" s="1" customFormat="1" ht="12" customHeight="1">
      <c r="B8" s="22"/>
      <c r="D8" s="32" t="s">
        <v>139</v>
      </c>
      <c r="I8" s="128"/>
      <c r="L8" s="22"/>
    </row>
    <row r="9" spans="1:31" s="2" customFormat="1" ht="16.5" customHeight="1">
      <c r="A9" s="38"/>
      <c r="B9" s="39"/>
      <c r="C9" s="38"/>
      <c r="D9" s="38"/>
      <c r="E9" s="131" t="s">
        <v>140</v>
      </c>
      <c r="F9" s="38"/>
      <c r="G9" s="38"/>
      <c r="H9" s="38"/>
      <c r="I9" s="132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141</v>
      </c>
      <c r="E10" s="38"/>
      <c r="F10" s="38"/>
      <c r="G10" s="38"/>
      <c r="H10" s="38"/>
      <c r="I10" s="132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140</v>
      </c>
      <c r="F11" s="38"/>
      <c r="G11" s="38"/>
      <c r="H11" s="38"/>
      <c r="I11" s="132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132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133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133" t="s">
        <v>22</v>
      </c>
      <c r="J14" s="69" t="str">
        <f>'Rekapitulace stavby'!AN8</f>
        <v>10. 1. 2020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132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133" t="s">
        <v>25</v>
      </c>
      <c r="J16" s="27" t="s">
        <v>26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27</v>
      </c>
      <c r="F17" s="38"/>
      <c r="G17" s="38"/>
      <c r="H17" s="38"/>
      <c r="I17" s="133" t="s">
        <v>28</v>
      </c>
      <c r="J17" s="27" t="s">
        <v>29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132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30</v>
      </c>
      <c r="E19" s="38"/>
      <c r="F19" s="38"/>
      <c r="G19" s="38"/>
      <c r="H19" s="38"/>
      <c r="I19" s="133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133" t="s">
        <v>28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132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32</v>
      </c>
      <c r="E22" s="38"/>
      <c r="F22" s="38"/>
      <c r="G22" s="38"/>
      <c r="H22" s="38"/>
      <c r="I22" s="133" t="s">
        <v>25</v>
      </c>
      <c r="J22" s="27" t="s">
        <v>33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34</v>
      </c>
      <c r="F23" s="38"/>
      <c r="G23" s="38"/>
      <c r="H23" s="38"/>
      <c r="I23" s="133" t="s">
        <v>28</v>
      </c>
      <c r="J23" s="27" t="s">
        <v>35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132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37</v>
      </c>
      <c r="E25" s="38"/>
      <c r="F25" s="38"/>
      <c r="G25" s="38"/>
      <c r="H25" s="38"/>
      <c r="I25" s="133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133" t="s">
        <v>28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132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39</v>
      </c>
      <c r="E28" s="38"/>
      <c r="F28" s="38"/>
      <c r="G28" s="38"/>
      <c r="H28" s="38"/>
      <c r="I28" s="132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274.5" customHeight="1">
      <c r="A29" s="134"/>
      <c r="B29" s="135"/>
      <c r="C29" s="134"/>
      <c r="D29" s="134"/>
      <c r="E29" s="36" t="s">
        <v>142</v>
      </c>
      <c r="F29" s="36"/>
      <c r="G29" s="36"/>
      <c r="H29" s="36"/>
      <c r="I29" s="136"/>
      <c r="J29" s="134"/>
      <c r="K29" s="134"/>
      <c r="L29" s="137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132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138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9" t="s">
        <v>41</v>
      </c>
      <c r="E32" s="38"/>
      <c r="F32" s="38"/>
      <c r="G32" s="38"/>
      <c r="H32" s="38"/>
      <c r="I32" s="132"/>
      <c r="J32" s="96">
        <f>ROUND(J122,2)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138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43</v>
      </c>
      <c r="G34" s="38"/>
      <c r="H34" s="38"/>
      <c r="I34" s="140" t="s">
        <v>42</v>
      </c>
      <c r="J34" s="43" t="s">
        <v>44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41" t="s">
        <v>45</v>
      </c>
      <c r="E35" s="32" t="s">
        <v>46</v>
      </c>
      <c r="F35" s="142">
        <f>ROUND((SUM(BE122:BE159)),2)</f>
        <v>0</v>
      </c>
      <c r="G35" s="38"/>
      <c r="H35" s="38"/>
      <c r="I35" s="143">
        <v>0.21</v>
      </c>
      <c r="J35" s="142">
        <f>ROUND(((SUM(BE122:BE159))*I35),2)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47</v>
      </c>
      <c r="F36" s="142">
        <f>ROUND((SUM(BF122:BF159)),2)</f>
        <v>0</v>
      </c>
      <c r="G36" s="38"/>
      <c r="H36" s="38"/>
      <c r="I36" s="143">
        <v>0.15</v>
      </c>
      <c r="J36" s="142">
        <f>ROUND(((SUM(BF122:BF159))*I36),2)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48</v>
      </c>
      <c r="F37" s="142">
        <f>ROUND((SUM(BG122:BG159)),2)</f>
        <v>0</v>
      </c>
      <c r="G37" s="38"/>
      <c r="H37" s="38"/>
      <c r="I37" s="143">
        <v>0.21</v>
      </c>
      <c r="J37" s="142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49</v>
      </c>
      <c r="F38" s="142">
        <f>ROUND((SUM(BH122:BH159)),2)</f>
        <v>0</v>
      </c>
      <c r="G38" s="38"/>
      <c r="H38" s="38"/>
      <c r="I38" s="143">
        <v>0.15</v>
      </c>
      <c r="J38" s="142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50</v>
      </c>
      <c r="F39" s="142">
        <f>ROUND((SUM(BI122:BI159)),2)</f>
        <v>0</v>
      </c>
      <c r="G39" s="38"/>
      <c r="H39" s="38"/>
      <c r="I39" s="143">
        <v>0</v>
      </c>
      <c r="J39" s="142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132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44"/>
      <c r="D41" s="145" t="s">
        <v>51</v>
      </c>
      <c r="E41" s="81"/>
      <c r="F41" s="81"/>
      <c r="G41" s="146" t="s">
        <v>52</v>
      </c>
      <c r="H41" s="147" t="s">
        <v>53</v>
      </c>
      <c r="I41" s="148"/>
      <c r="J41" s="149">
        <f>SUM(J32:J39)</f>
        <v>0</v>
      </c>
      <c r="K41" s="150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132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I43" s="128"/>
      <c r="L43" s="22"/>
    </row>
    <row r="44" spans="2:12" s="1" customFormat="1" ht="14.4" customHeight="1">
      <c r="B44" s="22"/>
      <c r="I44" s="128"/>
      <c r="L44" s="22"/>
    </row>
    <row r="45" spans="2:12" s="1" customFormat="1" ht="14.4" customHeight="1">
      <c r="B45" s="22"/>
      <c r="I45" s="128"/>
      <c r="L45" s="22"/>
    </row>
    <row r="46" spans="2:12" s="1" customFormat="1" ht="14.4" customHeight="1">
      <c r="B46" s="22"/>
      <c r="I46" s="128"/>
      <c r="L46" s="22"/>
    </row>
    <row r="47" spans="2:12" s="1" customFormat="1" ht="14.4" customHeight="1">
      <c r="B47" s="22"/>
      <c r="I47" s="128"/>
      <c r="L47" s="22"/>
    </row>
    <row r="48" spans="2:12" s="1" customFormat="1" ht="14.4" customHeight="1">
      <c r="B48" s="22"/>
      <c r="I48" s="128"/>
      <c r="L48" s="22"/>
    </row>
    <row r="49" spans="2:12" s="1" customFormat="1" ht="14.4" customHeight="1">
      <c r="B49" s="22"/>
      <c r="I49" s="128"/>
      <c r="L49" s="22"/>
    </row>
    <row r="50" spans="2:12" s="2" customFormat="1" ht="14.4" customHeight="1">
      <c r="B50" s="55"/>
      <c r="D50" s="56" t="s">
        <v>54</v>
      </c>
      <c r="E50" s="57"/>
      <c r="F50" s="57"/>
      <c r="G50" s="56" t="s">
        <v>55</v>
      </c>
      <c r="H50" s="57"/>
      <c r="I50" s="151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56</v>
      </c>
      <c r="E61" s="41"/>
      <c r="F61" s="152" t="s">
        <v>57</v>
      </c>
      <c r="G61" s="58" t="s">
        <v>56</v>
      </c>
      <c r="H61" s="41"/>
      <c r="I61" s="153"/>
      <c r="J61" s="154" t="s">
        <v>57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58</v>
      </c>
      <c r="E65" s="59"/>
      <c r="F65" s="59"/>
      <c r="G65" s="56" t="s">
        <v>59</v>
      </c>
      <c r="H65" s="59"/>
      <c r="I65" s="155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56</v>
      </c>
      <c r="E76" s="41"/>
      <c r="F76" s="152" t="s">
        <v>57</v>
      </c>
      <c r="G76" s="58" t="s">
        <v>56</v>
      </c>
      <c r="H76" s="41"/>
      <c r="I76" s="153"/>
      <c r="J76" s="154" t="s">
        <v>57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156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157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143</v>
      </c>
      <c r="D82" s="38"/>
      <c r="E82" s="38"/>
      <c r="F82" s="38"/>
      <c r="G82" s="38"/>
      <c r="H82" s="38"/>
      <c r="I82" s="132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132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132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31" t="str">
        <f>E7</f>
        <v xml:space="preserve">SPŠ a SOU Pelhřimov  - stavební úpravy auly vč. jejího zázemí</v>
      </c>
      <c r="F85" s="32"/>
      <c r="G85" s="32"/>
      <c r="H85" s="32"/>
      <c r="I85" s="132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139</v>
      </c>
      <c r="I86" s="128"/>
      <c r="L86" s="22"/>
    </row>
    <row r="87" spans="1:31" s="2" customFormat="1" ht="16.5" customHeight="1">
      <c r="A87" s="38"/>
      <c r="B87" s="39"/>
      <c r="C87" s="38"/>
      <c r="D87" s="38"/>
      <c r="E87" s="131" t="s">
        <v>140</v>
      </c>
      <c r="F87" s="38"/>
      <c r="G87" s="38"/>
      <c r="H87" s="38"/>
      <c r="I87" s="132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141</v>
      </c>
      <c r="D88" s="38"/>
      <c r="E88" s="38"/>
      <c r="F88" s="38"/>
      <c r="G88" s="38"/>
      <c r="H88" s="38"/>
      <c r="I88" s="132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VRN - Vedlejší a ostatní rozpočtové náklady</v>
      </c>
      <c r="F89" s="38"/>
      <c r="G89" s="38"/>
      <c r="H89" s="38"/>
      <c r="I89" s="132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132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>Pelhřimov, ul. Růžová č.p. 34</v>
      </c>
      <c r="G91" s="38"/>
      <c r="H91" s="38"/>
      <c r="I91" s="133" t="s">
        <v>22</v>
      </c>
      <c r="J91" s="69" t="str">
        <f>IF(J14="","",J14)</f>
        <v>10. 1. 2020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132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KRAJ VYSOČINA</v>
      </c>
      <c r="G93" s="38"/>
      <c r="H93" s="38"/>
      <c r="I93" s="133" t="s">
        <v>32</v>
      </c>
      <c r="J93" s="36" t="str">
        <f>E23</f>
        <v>PROJEKT CENTRUM NOVA s.r.o.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30</v>
      </c>
      <c r="D94" s="38"/>
      <c r="E94" s="38"/>
      <c r="F94" s="27" t="str">
        <f>IF(E20="","",E20)</f>
        <v>Vyplň údaj</v>
      </c>
      <c r="G94" s="38"/>
      <c r="H94" s="38"/>
      <c r="I94" s="133" t="s">
        <v>37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132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58" t="s">
        <v>144</v>
      </c>
      <c r="D96" s="144"/>
      <c r="E96" s="144"/>
      <c r="F96" s="144"/>
      <c r="G96" s="144"/>
      <c r="H96" s="144"/>
      <c r="I96" s="159"/>
      <c r="J96" s="160" t="s">
        <v>145</v>
      </c>
      <c r="K96" s="144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132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61" t="s">
        <v>146</v>
      </c>
      <c r="D98" s="38"/>
      <c r="E98" s="38"/>
      <c r="F98" s="38"/>
      <c r="G98" s="38"/>
      <c r="H98" s="38"/>
      <c r="I98" s="132"/>
      <c r="J98" s="96">
        <f>J122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147</v>
      </c>
    </row>
    <row r="99" spans="1:31" s="9" customFormat="1" ht="24.95" customHeight="1">
      <c r="A99" s="9"/>
      <c r="B99" s="162"/>
      <c r="C99" s="9"/>
      <c r="D99" s="163" t="s">
        <v>148</v>
      </c>
      <c r="E99" s="164"/>
      <c r="F99" s="164"/>
      <c r="G99" s="164"/>
      <c r="H99" s="164"/>
      <c r="I99" s="165"/>
      <c r="J99" s="166">
        <f>J123</f>
        <v>0</v>
      </c>
      <c r="K99" s="9"/>
      <c r="L99" s="16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67"/>
      <c r="C100" s="10"/>
      <c r="D100" s="168" t="s">
        <v>149</v>
      </c>
      <c r="E100" s="169"/>
      <c r="F100" s="169"/>
      <c r="G100" s="169"/>
      <c r="H100" s="169"/>
      <c r="I100" s="170"/>
      <c r="J100" s="171">
        <f>J124</f>
        <v>0</v>
      </c>
      <c r="K100" s="10"/>
      <c r="L100" s="16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38"/>
      <c r="D101" s="38"/>
      <c r="E101" s="38"/>
      <c r="F101" s="38"/>
      <c r="G101" s="38"/>
      <c r="H101" s="38"/>
      <c r="I101" s="132"/>
      <c r="J101" s="38"/>
      <c r="K101" s="38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0"/>
      <c r="C102" s="61"/>
      <c r="D102" s="61"/>
      <c r="E102" s="61"/>
      <c r="F102" s="61"/>
      <c r="G102" s="61"/>
      <c r="H102" s="61"/>
      <c r="I102" s="156"/>
      <c r="J102" s="61"/>
      <c r="K102" s="61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2"/>
      <c r="C106" s="63"/>
      <c r="D106" s="63"/>
      <c r="E106" s="63"/>
      <c r="F106" s="63"/>
      <c r="G106" s="63"/>
      <c r="H106" s="63"/>
      <c r="I106" s="157"/>
      <c r="J106" s="63"/>
      <c r="K106" s="63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150</v>
      </c>
      <c r="D107" s="38"/>
      <c r="E107" s="38"/>
      <c r="F107" s="38"/>
      <c r="G107" s="38"/>
      <c r="H107" s="38"/>
      <c r="I107" s="132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38"/>
      <c r="D108" s="38"/>
      <c r="E108" s="38"/>
      <c r="F108" s="38"/>
      <c r="G108" s="38"/>
      <c r="H108" s="38"/>
      <c r="I108" s="132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38"/>
      <c r="E109" s="38"/>
      <c r="F109" s="38"/>
      <c r="G109" s="38"/>
      <c r="H109" s="38"/>
      <c r="I109" s="132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38"/>
      <c r="D110" s="38"/>
      <c r="E110" s="131" t="str">
        <f>E7</f>
        <v xml:space="preserve">SPŠ a SOU Pelhřimov  - stavební úpravy auly vč. jejího zázemí</v>
      </c>
      <c r="F110" s="32"/>
      <c r="G110" s="32"/>
      <c r="H110" s="32"/>
      <c r="I110" s="132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2"/>
      <c r="C111" s="32" t="s">
        <v>139</v>
      </c>
      <c r="I111" s="128"/>
      <c r="L111" s="22"/>
    </row>
    <row r="112" spans="1:31" s="2" customFormat="1" ht="16.5" customHeight="1">
      <c r="A112" s="38"/>
      <c r="B112" s="39"/>
      <c r="C112" s="38"/>
      <c r="D112" s="38"/>
      <c r="E112" s="131" t="s">
        <v>140</v>
      </c>
      <c r="F112" s="38"/>
      <c r="G112" s="38"/>
      <c r="H112" s="38"/>
      <c r="I112" s="132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141</v>
      </c>
      <c r="D113" s="38"/>
      <c r="E113" s="38"/>
      <c r="F113" s="38"/>
      <c r="G113" s="38"/>
      <c r="H113" s="38"/>
      <c r="I113" s="132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38"/>
      <c r="D114" s="38"/>
      <c r="E114" s="67" t="str">
        <f>E11</f>
        <v>VRN - Vedlejší a ostatní rozpočtové náklady</v>
      </c>
      <c r="F114" s="38"/>
      <c r="G114" s="38"/>
      <c r="H114" s="38"/>
      <c r="I114" s="132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38"/>
      <c r="D115" s="38"/>
      <c r="E115" s="38"/>
      <c r="F115" s="38"/>
      <c r="G115" s="38"/>
      <c r="H115" s="38"/>
      <c r="I115" s="132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38"/>
      <c r="E116" s="38"/>
      <c r="F116" s="27" t="str">
        <f>F14</f>
        <v>Pelhřimov, ul. Růžová č.p. 34</v>
      </c>
      <c r="G116" s="38"/>
      <c r="H116" s="38"/>
      <c r="I116" s="133" t="s">
        <v>22</v>
      </c>
      <c r="J116" s="69" t="str">
        <f>IF(J14="","",J14)</f>
        <v>10. 1. 2020</v>
      </c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38"/>
      <c r="D117" s="38"/>
      <c r="E117" s="38"/>
      <c r="F117" s="38"/>
      <c r="G117" s="38"/>
      <c r="H117" s="38"/>
      <c r="I117" s="132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40.05" customHeight="1">
      <c r="A118" s="38"/>
      <c r="B118" s="39"/>
      <c r="C118" s="32" t="s">
        <v>24</v>
      </c>
      <c r="D118" s="38"/>
      <c r="E118" s="38"/>
      <c r="F118" s="27" t="str">
        <f>E17</f>
        <v>KRAJ VYSOČINA</v>
      </c>
      <c r="G118" s="38"/>
      <c r="H118" s="38"/>
      <c r="I118" s="133" t="s">
        <v>32</v>
      </c>
      <c r="J118" s="36" t="str">
        <f>E23</f>
        <v>PROJEKT CENTRUM NOVA s.r.o.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30</v>
      </c>
      <c r="D119" s="38"/>
      <c r="E119" s="38"/>
      <c r="F119" s="27" t="str">
        <f>IF(E20="","",E20)</f>
        <v>Vyplň údaj</v>
      </c>
      <c r="G119" s="38"/>
      <c r="H119" s="38"/>
      <c r="I119" s="133" t="s">
        <v>37</v>
      </c>
      <c r="J119" s="36" t="str">
        <f>E26</f>
        <v xml:space="preserve"> 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38"/>
      <c r="D120" s="38"/>
      <c r="E120" s="38"/>
      <c r="F120" s="38"/>
      <c r="G120" s="38"/>
      <c r="H120" s="38"/>
      <c r="I120" s="132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72"/>
      <c r="B121" s="173"/>
      <c r="C121" s="174" t="s">
        <v>151</v>
      </c>
      <c r="D121" s="175" t="s">
        <v>66</v>
      </c>
      <c r="E121" s="175" t="s">
        <v>62</v>
      </c>
      <c r="F121" s="175" t="s">
        <v>63</v>
      </c>
      <c r="G121" s="175" t="s">
        <v>152</v>
      </c>
      <c r="H121" s="175" t="s">
        <v>153</v>
      </c>
      <c r="I121" s="176" t="s">
        <v>154</v>
      </c>
      <c r="J121" s="175" t="s">
        <v>145</v>
      </c>
      <c r="K121" s="177" t="s">
        <v>155</v>
      </c>
      <c r="L121" s="178"/>
      <c r="M121" s="86" t="s">
        <v>1</v>
      </c>
      <c r="N121" s="87" t="s">
        <v>45</v>
      </c>
      <c r="O121" s="87" t="s">
        <v>156</v>
      </c>
      <c r="P121" s="87" t="s">
        <v>157</v>
      </c>
      <c r="Q121" s="87" t="s">
        <v>158</v>
      </c>
      <c r="R121" s="87" t="s">
        <v>159</v>
      </c>
      <c r="S121" s="87" t="s">
        <v>160</v>
      </c>
      <c r="T121" s="88" t="s">
        <v>161</v>
      </c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</row>
    <row r="122" spans="1:63" s="2" customFormat="1" ht="22.8" customHeight="1">
      <c r="A122" s="38"/>
      <c r="B122" s="39"/>
      <c r="C122" s="93" t="s">
        <v>162</v>
      </c>
      <c r="D122" s="38"/>
      <c r="E122" s="38"/>
      <c r="F122" s="38"/>
      <c r="G122" s="38"/>
      <c r="H122" s="38"/>
      <c r="I122" s="132"/>
      <c r="J122" s="179">
        <f>BK122</f>
        <v>0</v>
      </c>
      <c r="K122" s="38"/>
      <c r="L122" s="39"/>
      <c r="M122" s="89"/>
      <c r="N122" s="73"/>
      <c r="O122" s="90"/>
      <c r="P122" s="180">
        <f>P123</f>
        <v>0</v>
      </c>
      <c r="Q122" s="90"/>
      <c r="R122" s="180">
        <f>R123</f>
        <v>0</v>
      </c>
      <c r="S122" s="90"/>
      <c r="T122" s="181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9" t="s">
        <v>80</v>
      </c>
      <c r="AU122" s="19" t="s">
        <v>147</v>
      </c>
      <c r="BK122" s="182">
        <f>BK123</f>
        <v>0</v>
      </c>
    </row>
    <row r="123" spans="1:63" s="12" customFormat="1" ht="25.9" customHeight="1">
      <c r="A123" s="12"/>
      <c r="B123" s="183"/>
      <c r="C123" s="12"/>
      <c r="D123" s="184" t="s">
        <v>80</v>
      </c>
      <c r="E123" s="185" t="s">
        <v>163</v>
      </c>
      <c r="F123" s="185" t="s">
        <v>164</v>
      </c>
      <c r="G123" s="12"/>
      <c r="H123" s="12"/>
      <c r="I123" s="186"/>
      <c r="J123" s="187">
        <f>BK123</f>
        <v>0</v>
      </c>
      <c r="K123" s="12"/>
      <c r="L123" s="183"/>
      <c r="M123" s="188"/>
      <c r="N123" s="189"/>
      <c r="O123" s="189"/>
      <c r="P123" s="190">
        <f>P124</f>
        <v>0</v>
      </c>
      <c r="Q123" s="189"/>
      <c r="R123" s="190">
        <f>R124</f>
        <v>0</v>
      </c>
      <c r="S123" s="189"/>
      <c r="T123" s="191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84" t="s">
        <v>165</v>
      </c>
      <c r="AT123" s="192" t="s">
        <v>80</v>
      </c>
      <c r="AU123" s="192" t="s">
        <v>81</v>
      </c>
      <c r="AY123" s="184" t="s">
        <v>166</v>
      </c>
      <c r="BK123" s="193">
        <f>BK124</f>
        <v>0</v>
      </c>
    </row>
    <row r="124" spans="1:63" s="12" customFormat="1" ht="22.8" customHeight="1">
      <c r="A124" s="12"/>
      <c r="B124" s="183"/>
      <c r="C124" s="12"/>
      <c r="D124" s="184" t="s">
        <v>80</v>
      </c>
      <c r="E124" s="194" t="s">
        <v>167</v>
      </c>
      <c r="F124" s="194" t="s">
        <v>168</v>
      </c>
      <c r="G124" s="12"/>
      <c r="H124" s="12"/>
      <c r="I124" s="186"/>
      <c r="J124" s="195">
        <f>BK124</f>
        <v>0</v>
      </c>
      <c r="K124" s="12"/>
      <c r="L124" s="183"/>
      <c r="M124" s="188"/>
      <c r="N124" s="189"/>
      <c r="O124" s="189"/>
      <c r="P124" s="190">
        <f>SUM(P125:P159)</f>
        <v>0</v>
      </c>
      <c r="Q124" s="189"/>
      <c r="R124" s="190">
        <f>SUM(R125:R159)</f>
        <v>0</v>
      </c>
      <c r="S124" s="189"/>
      <c r="T124" s="191">
        <f>SUM(T125:T159)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84" t="s">
        <v>165</v>
      </c>
      <c r="AT124" s="192" t="s">
        <v>80</v>
      </c>
      <c r="AU124" s="192" t="s">
        <v>88</v>
      </c>
      <c r="AY124" s="184" t="s">
        <v>166</v>
      </c>
      <c r="BK124" s="193">
        <f>SUM(BK125:BK159)</f>
        <v>0</v>
      </c>
    </row>
    <row r="125" spans="1:65" s="2" customFormat="1" ht="16.5" customHeight="1">
      <c r="A125" s="38"/>
      <c r="B125" s="196"/>
      <c r="C125" s="197" t="s">
        <v>88</v>
      </c>
      <c r="D125" s="197" t="s">
        <v>169</v>
      </c>
      <c r="E125" s="198" t="s">
        <v>170</v>
      </c>
      <c r="F125" s="199" t="s">
        <v>171</v>
      </c>
      <c r="G125" s="200" t="s">
        <v>172</v>
      </c>
      <c r="H125" s="201">
        <v>1</v>
      </c>
      <c r="I125" s="202"/>
      <c r="J125" s="203">
        <f>ROUND(I125*H125,2)</f>
        <v>0</v>
      </c>
      <c r="K125" s="199" t="s">
        <v>1</v>
      </c>
      <c r="L125" s="39"/>
      <c r="M125" s="204" t="s">
        <v>1</v>
      </c>
      <c r="N125" s="205" t="s">
        <v>46</v>
      </c>
      <c r="O125" s="77"/>
      <c r="P125" s="206">
        <f>O125*H125</f>
        <v>0</v>
      </c>
      <c r="Q125" s="206">
        <v>0</v>
      </c>
      <c r="R125" s="206">
        <f>Q125*H125</f>
        <v>0</v>
      </c>
      <c r="S125" s="206">
        <v>0</v>
      </c>
      <c r="T125" s="20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08" t="s">
        <v>165</v>
      </c>
      <c r="AT125" s="208" t="s">
        <v>169</v>
      </c>
      <c r="AU125" s="208" t="s">
        <v>90</v>
      </c>
      <c r="AY125" s="19" t="s">
        <v>166</v>
      </c>
      <c r="BE125" s="209">
        <f>IF(N125="základní",J125,0)</f>
        <v>0</v>
      </c>
      <c r="BF125" s="209">
        <f>IF(N125="snížená",J125,0)</f>
        <v>0</v>
      </c>
      <c r="BG125" s="209">
        <f>IF(N125="zákl. přenesená",J125,0)</f>
        <v>0</v>
      </c>
      <c r="BH125" s="209">
        <f>IF(N125="sníž. přenesená",J125,0)</f>
        <v>0</v>
      </c>
      <c r="BI125" s="209">
        <f>IF(N125="nulová",J125,0)</f>
        <v>0</v>
      </c>
      <c r="BJ125" s="19" t="s">
        <v>88</v>
      </c>
      <c r="BK125" s="209">
        <f>ROUND(I125*H125,2)</f>
        <v>0</v>
      </c>
      <c r="BL125" s="19" t="s">
        <v>165</v>
      </c>
      <c r="BM125" s="208" t="s">
        <v>173</v>
      </c>
    </row>
    <row r="126" spans="1:47" s="2" customFormat="1" ht="12">
      <c r="A126" s="38"/>
      <c r="B126" s="39"/>
      <c r="C126" s="38"/>
      <c r="D126" s="210" t="s">
        <v>174</v>
      </c>
      <c r="E126" s="38"/>
      <c r="F126" s="211" t="s">
        <v>175</v>
      </c>
      <c r="G126" s="38"/>
      <c r="H126" s="38"/>
      <c r="I126" s="132"/>
      <c r="J126" s="38"/>
      <c r="K126" s="38"/>
      <c r="L126" s="39"/>
      <c r="M126" s="212"/>
      <c r="N126" s="213"/>
      <c r="O126" s="77"/>
      <c r="P126" s="77"/>
      <c r="Q126" s="77"/>
      <c r="R126" s="77"/>
      <c r="S126" s="77"/>
      <c r="T126" s="7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9" t="s">
        <v>174</v>
      </c>
      <c r="AU126" s="19" t="s">
        <v>90</v>
      </c>
    </row>
    <row r="127" spans="1:65" s="2" customFormat="1" ht="16.5" customHeight="1">
      <c r="A127" s="38"/>
      <c r="B127" s="196"/>
      <c r="C127" s="197" t="s">
        <v>90</v>
      </c>
      <c r="D127" s="197" t="s">
        <v>169</v>
      </c>
      <c r="E127" s="198" t="s">
        <v>176</v>
      </c>
      <c r="F127" s="199" t="s">
        <v>177</v>
      </c>
      <c r="G127" s="200" t="s">
        <v>172</v>
      </c>
      <c r="H127" s="201">
        <v>1</v>
      </c>
      <c r="I127" s="202"/>
      <c r="J127" s="203">
        <f>ROUND(I127*H127,2)</f>
        <v>0</v>
      </c>
      <c r="K127" s="199" t="s">
        <v>1</v>
      </c>
      <c r="L127" s="39"/>
      <c r="M127" s="204" t="s">
        <v>1</v>
      </c>
      <c r="N127" s="205" t="s">
        <v>46</v>
      </c>
      <c r="O127" s="77"/>
      <c r="P127" s="206">
        <f>O127*H127</f>
        <v>0</v>
      </c>
      <c r="Q127" s="206">
        <v>0</v>
      </c>
      <c r="R127" s="206">
        <f>Q127*H127</f>
        <v>0</v>
      </c>
      <c r="S127" s="206">
        <v>0</v>
      </c>
      <c r="T127" s="20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08" t="s">
        <v>165</v>
      </c>
      <c r="AT127" s="208" t="s">
        <v>169</v>
      </c>
      <c r="AU127" s="208" t="s">
        <v>90</v>
      </c>
      <c r="AY127" s="19" t="s">
        <v>166</v>
      </c>
      <c r="BE127" s="209">
        <f>IF(N127="základní",J127,0)</f>
        <v>0</v>
      </c>
      <c r="BF127" s="209">
        <f>IF(N127="snížená",J127,0)</f>
        <v>0</v>
      </c>
      <c r="BG127" s="209">
        <f>IF(N127="zákl. přenesená",J127,0)</f>
        <v>0</v>
      </c>
      <c r="BH127" s="209">
        <f>IF(N127="sníž. přenesená",J127,0)</f>
        <v>0</v>
      </c>
      <c r="BI127" s="209">
        <f>IF(N127="nulová",J127,0)</f>
        <v>0</v>
      </c>
      <c r="BJ127" s="19" t="s">
        <v>88</v>
      </c>
      <c r="BK127" s="209">
        <f>ROUND(I127*H127,2)</f>
        <v>0</v>
      </c>
      <c r="BL127" s="19" t="s">
        <v>165</v>
      </c>
      <c r="BM127" s="208" t="s">
        <v>178</v>
      </c>
    </row>
    <row r="128" spans="1:47" s="2" customFormat="1" ht="12">
      <c r="A128" s="38"/>
      <c r="B128" s="39"/>
      <c r="C128" s="38"/>
      <c r="D128" s="210" t="s">
        <v>174</v>
      </c>
      <c r="E128" s="38"/>
      <c r="F128" s="211" t="s">
        <v>179</v>
      </c>
      <c r="G128" s="38"/>
      <c r="H128" s="38"/>
      <c r="I128" s="132"/>
      <c r="J128" s="38"/>
      <c r="K128" s="38"/>
      <c r="L128" s="39"/>
      <c r="M128" s="212"/>
      <c r="N128" s="213"/>
      <c r="O128" s="77"/>
      <c r="P128" s="77"/>
      <c r="Q128" s="77"/>
      <c r="R128" s="77"/>
      <c r="S128" s="77"/>
      <c r="T128" s="7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9" t="s">
        <v>174</v>
      </c>
      <c r="AU128" s="19" t="s">
        <v>90</v>
      </c>
    </row>
    <row r="129" spans="1:65" s="2" customFormat="1" ht="21.75" customHeight="1">
      <c r="A129" s="38"/>
      <c r="B129" s="196"/>
      <c r="C129" s="197" t="s">
        <v>180</v>
      </c>
      <c r="D129" s="197" t="s">
        <v>169</v>
      </c>
      <c r="E129" s="198" t="s">
        <v>181</v>
      </c>
      <c r="F129" s="199" t="s">
        <v>182</v>
      </c>
      <c r="G129" s="200" t="s">
        <v>172</v>
      </c>
      <c r="H129" s="201">
        <v>1</v>
      </c>
      <c r="I129" s="202"/>
      <c r="J129" s="203">
        <f>ROUND(I129*H129,2)</f>
        <v>0</v>
      </c>
      <c r="K129" s="199" t="s">
        <v>1</v>
      </c>
      <c r="L129" s="39"/>
      <c r="M129" s="204" t="s">
        <v>1</v>
      </c>
      <c r="N129" s="205" t="s">
        <v>46</v>
      </c>
      <c r="O129" s="77"/>
      <c r="P129" s="206">
        <f>O129*H129</f>
        <v>0</v>
      </c>
      <c r="Q129" s="206">
        <v>0</v>
      </c>
      <c r="R129" s="206">
        <f>Q129*H129</f>
        <v>0</v>
      </c>
      <c r="S129" s="206">
        <v>0</v>
      </c>
      <c r="T129" s="20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08" t="s">
        <v>165</v>
      </c>
      <c r="AT129" s="208" t="s">
        <v>169</v>
      </c>
      <c r="AU129" s="208" t="s">
        <v>90</v>
      </c>
      <c r="AY129" s="19" t="s">
        <v>166</v>
      </c>
      <c r="BE129" s="209">
        <f>IF(N129="základní",J129,0)</f>
        <v>0</v>
      </c>
      <c r="BF129" s="209">
        <f>IF(N129="snížená",J129,0)</f>
        <v>0</v>
      </c>
      <c r="BG129" s="209">
        <f>IF(N129="zákl. přenesená",J129,0)</f>
        <v>0</v>
      </c>
      <c r="BH129" s="209">
        <f>IF(N129="sníž. přenesená",J129,0)</f>
        <v>0</v>
      </c>
      <c r="BI129" s="209">
        <f>IF(N129="nulová",J129,0)</f>
        <v>0</v>
      </c>
      <c r="BJ129" s="19" t="s">
        <v>88</v>
      </c>
      <c r="BK129" s="209">
        <f>ROUND(I129*H129,2)</f>
        <v>0</v>
      </c>
      <c r="BL129" s="19" t="s">
        <v>165</v>
      </c>
      <c r="BM129" s="208" t="s">
        <v>183</v>
      </c>
    </row>
    <row r="130" spans="1:47" s="2" customFormat="1" ht="12">
      <c r="A130" s="38"/>
      <c r="B130" s="39"/>
      <c r="C130" s="38"/>
      <c r="D130" s="210" t="s">
        <v>174</v>
      </c>
      <c r="E130" s="38"/>
      <c r="F130" s="211" t="s">
        <v>184</v>
      </c>
      <c r="G130" s="38"/>
      <c r="H130" s="38"/>
      <c r="I130" s="132"/>
      <c r="J130" s="38"/>
      <c r="K130" s="38"/>
      <c r="L130" s="39"/>
      <c r="M130" s="212"/>
      <c r="N130" s="213"/>
      <c r="O130" s="77"/>
      <c r="P130" s="77"/>
      <c r="Q130" s="77"/>
      <c r="R130" s="77"/>
      <c r="S130" s="77"/>
      <c r="T130" s="7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9" t="s">
        <v>174</v>
      </c>
      <c r="AU130" s="19" t="s">
        <v>90</v>
      </c>
    </row>
    <row r="131" spans="1:65" s="2" customFormat="1" ht="21.75" customHeight="1">
      <c r="A131" s="38"/>
      <c r="B131" s="196"/>
      <c r="C131" s="197" t="s">
        <v>165</v>
      </c>
      <c r="D131" s="197" t="s">
        <v>169</v>
      </c>
      <c r="E131" s="198" t="s">
        <v>185</v>
      </c>
      <c r="F131" s="199" t="s">
        <v>186</v>
      </c>
      <c r="G131" s="200" t="s">
        <v>172</v>
      </c>
      <c r="H131" s="201">
        <v>1</v>
      </c>
      <c r="I131" s="202"/>
      <c r="J131" s="203">
        <f>ROUND(I131*H131,2)</f>
        <v>0</v>
      </c>
      <c r="K131" s="199" t="s">
        <v>1</v>
      </c>
      <c r="L131" s="39"/>
      <c r="M131" s="204" t="s">
        <v>1</v>
      </c>
      <c r="N131" s="205" t="s">
        <v>46</v>
      </c>
      <c r="O131" s="77"/>
      <c r="P131" s="206">
        <f>O131*H131</f>
        <v>0</v>
      </c>
      <c r="Q131" s="206">
        <v>0</v>
      </c>
      <c r="R131" s="206">
        <f>Q131*H131</f>
        <v>0</v>
      </c>
      <c r="S131" s="206">
        <v>0</v>
      </c>
      <c r="T131" s="20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08" t="s">
        <v>165</v>
      </c>
      <c r="AT131" s="208" t="s">
        <v>169</v>
      </c>
      <c r="AU131" s="208" t="s">
        <v>90</v>
      </c>
      <c r="AY131" s="19" t="s">
        <v>166</v>
      </c>
      <c r="BE131" s="209">
        <f>IF(N131="základní",J131,0)</f>
        <v>0</v>
      </c>
      <c r="BF131" s="209">
        <f>IF(N131="snížená",J131,0)</f>
        <v>0</v>
      </c>
      <c r="BG131" s="209">
        <f>IF(N131="zákl. přenesená",J131,0)</f>
        <v>0</v>
      </c>
      <c r="BH131" s="209">
        <f>IF(N131="sníž. přenesená",J131,0)</f>
        <v>0</v>
      </c>
      <c r="BI131" s="209">
        <f>IF(N131="nulová",J131,0)</f>
        <v>0</v>
      </c>
      <c r="BJ131" s="19" t="s">
        <v>88</v>
      </c>
      <c r="BK131" s="209">
        <f>ROUND(I131*H131,2)</f>
        <v>0</v>
      </c>
      <c r="BL131" s="19" t="s">
        <v>165</v>
      </c>
      <c r="BM131" s="208" t="s">
        <v>187</v>
      </c>
    </row>
    <row r="132" spans="1:47" s="2" customFormat="1" ht="12">
      <c r="A132" s="38"/>
      <c r="B132" s="39"/>
      <c r="C132" s="38"/>
      <c r="D132" s="210" t="s">
        <v>174</v>
      </c>
      <c r="E132" s="38"/>
      <c r="F132" s="211" t="s">
        <v>188</v>
      </c>
      <c r="G132" s="38"/>
      <c r="H132" s="38"/>
      <c r="I132" s="132"/>
      <c r="J132" s="38"/>
      <c r="K132" s="38"/>
      <c r="L132" s="39"/>
      <c r="M132" s="212"/>
      <c r="N132" s="213"/>
      <c r="O132" s="77"/>
      <c r="P132" s="77"/>
      <c r="Q132" s="77"/>
      <c r="R132" s="77"/>
      <c r="S132" s="77"/>
      <c r="T132" s="7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9" t="s">
        <v>174</v>
      </c>
      <c r="AU132" s="19" t="s">
        <v>90</v>
      </c>
    </row>
    <row r="133" spans="1:65" s="2" customFormat="1" ht="21.75" customHeight="1">
      <c r="A133" s="38"/>
      <c r="B133" s="196"/>
      <c r="C133" s="197" t="s">
        <v>189</v>
      </c>
      <c r="D133" s="197" t="s">
        <v>169</v>
      </c>
      <c r="E133" s="198" t="s">
        <v>190</v>
      </c>
      <c r="F133" s="199" t="s">
        <v>191</v>
      </c>
      <c r="G133" s="200" t="s">
        <v>172</v>
      </c>
      <c r="H133" s="201">
        <v>1</v>
      </c>
      <c r="I133" s="202"/>
      <c r="J133" s="203">
        <f>ROUND(I133*H133,2)</f>
        <v>0</v>
      </c>
      <c r="K133" s="199" t="s">
        <v>1</v>
      </c>
      <c r="L133" s="39"/>
      <c r="M133" s="204" t="s">
        <v>1</v>
      </c>
      <c r="N133" s="205" t="s">
        <v>46</v>
      </c>
      <c r="O133" s="77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08" t="s">
        <v>165</v>
      </c>
      <c r="AT133" s="208" t="s">
        <v>169</v>
      </c>
      <c r="AU133" s="208" t="s">
        <v>90</v>
      </c>
      <c r="AY133" s="19" t="s">
        <v>166</v>
      </c>
      <c r="BE133" s="209">
        <f>IF(N133="základní",J133,0)</f>
        <v>0</v>
      </c>
      <c r="BF133" s="209">
        <f>IF(N133="snížená",J133,0)</f>
        <v>0</v>
      </c>
      <c r="BG133" s="209">
        <f>IF(N133="zákl. přenesená",J133,0)</f>
        <v>0</v>
      </c>
      <c r="BH133" s="209">
        <f>IF(N133="sníž. přenesená",J133,0)</f>
        <v>0</v>
      </c>
      <c r="BI133" s="209">
        <f>IF(N133="nulová",J133,0)</f>
        <v>0</v>
      </c>
      <c r="BJ133" s="19" t="s">
        <v>88</v>
      </c>
      <c r="BK133" s="209">
        <f>ROUND(I133*H133,2)</f>
        <v>0</v>
      </c>
      <c r="BL133" s="19" t="s">
        <v>165</v>
      </c>
      <c r="BM133" s="208" t="s">
        <v>192</v>
      </c>
    </row>
    <row r="134" spans="1:47" s="2" customFormat="1" ht="12">
      <c r="A134" s="38"/>
      <c r="B134" s="39"/>
      <c r="C134" s="38"/>
      <c r="D134" s="210" t="s">
        <v>174</v>
      </c>
      <c r="E134" s="38"/>
      <c r="F134" s="211" t="s">
        <v>193</v>
      </c>
      <c r="G134" s="38"/>
      <c r="H134" s="38"/>
      <c r="I134" s="132"/>
      <c r="J134" s="38"/>
      <c r="K134" s="38"/>
      <c r="L134" s="39"/>
      <c r="M134" s="212"/>
      <c r="N134" s="213"/>
      <c r="O134" s="77"/>
      <c r="P134" s="77"/>
      <c r="Q134" s="77"/>
      <c r="R134" s="77"/>
      <c r="S134" s="77"/>
      <c r="T134" s="7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9" t="s">
        <v>174</v>
      </c>
      <c r="AU134" s="19" t="s">
        <v>90</v>
      </c>
    </row>
    <row r="135" spans="1:65" s="2" customFormat="1" ht="16.5" customHeight="1">
      <c r="A135" s="38"/>
      <c r="B135" s="196"/>
      <c r="C135" s="197" t="s">
        <v>194</v>
      </c>
      <c r="D135" s="197" t="s">
        <v>169</v>
      </c>
      <c r="E135" s="198" t="s">
        <v>195</v>
      </c>
      <c r="F135" s="199" t="s">
        <v>196</v>
      </c>
      <c r="G135" s="200" t="s">
        <v>172</v>
      </c>
      <c r="H135" s="201">
        <v>1</v>
      </c>
      <c r="I135" s="202"/>
      <c r="J135" s="203">
        <f>ROUND(I135*H135,2)</f>
        <v>0</v>
      </c>
      <c r="K135" s="199" t="s">
        <v>1</v>
      </c>
      <c r="L135" s="39"/>
      <c r="M135" s="204" t="s">
        <v>1</v>
      </c>
      <c r="N135" s="205" t="s">
        <v>46</v>
      </c>
      <c r="O135" s="77"/>
      <c r="P135" s="206">
        <f>O135*H135</f>
        <v>0</v>
      </c>
      <c r="Q135" s="206">
        <v>0</v>
      </c>
      <c r="R135" s="206">
        <f>Q135*H135</f>
        <v>0</v>
      </c>
      <c r="S135" s="206">
        <v>0</v>
      </c>
      <c r="T135" s="20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08" t="s">
        <v>165</v>
      </c>
      <c r="AT135" s="208" t="s">
        <v>169</v>
      </c>
      <c r="AU135" s="208" t="s">
        <v>90</v>
      </c>
      <c r="AY135" s="19" t="s">
        <v>166</v>
      </c>
      <c r="BE135" s="209">
        <f>IF(N135="základní",J135,0)</f>
        <v>0</v>
      </c>
      <c r="BF135" s="209">
        <f>IF(N135="snížená",J135,0)</f>
        <v>0</v>
      </c>
      <c r="BG135" s="209">
        <f>IF(N135="zákl. přenesená",J135,0)</f>
        <v>0</v>
      </c>
      <c r="BH135" s="209">
        <f>IF(N135="sníž. přenesená",J135,0)</f>
        <v>0</v>
      </c>
      <c r="BI135" s="209">
        <f>IF(N135="nulová",J135,0)</f>
        <v>0</v>
      </c>
      <c r="BJ135" s="19" t="s">
        <v>88</v>
      </c>
      <c r="BK135" s="209">
        <f>ROUND(I135*H135,2)</f>
        <v>0</v>
      </c>
      <c r="BL135" s="19" t="s">
        <v>165</v>
      </c>
      <c r="BM135" s="208" t="s">
        <v>197</v>
      </c>
    </row>
    <row r="136" spans="1:47" s="2" customFormat="1" ht="12">
      <c r="A136" s="38"/>
      <c r="B136" s="39"/>
      <c r="C136" s="38"/>
      <c r="D136" s="210" t="s">
        <v>174</v>
      </c>
      <c r="E136" s="38"/>
      <c r="F136" s="211" t="s">
        <v>198</v>
      </c>
      <c r="G136" s="38"/>
      <c r="H136" s="38"/>
      <c r="I136" s="132"/>
      <c r="J136" s="38"/>
      <c r="K136" s="38"/>
      <c r="L136" s="39"/>
      <c r="M136" s="212"/>
      <c r="N136" s="213"/>
      <c r="O136" s="77"/>
      <c r="P136" s="77"/>
      <c r="Q136" s="77"/>
      <c r="R136" s="77"/>
      <c r="S136" s="77"/>
      <c r="T136" s="7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9" t="s">
        <v>174</v>
      </c>
      <c r="AU136" s="19" t="s">
        <v>90</v>
      </c>
    </row>
    <row r="137" spans="1:65" s="2" customFormat="1" ht="21.75" customHeight="1">
      <c r="A137" s="38"/>
      <c r="B137" s="196"/>
      <c r="C137" s="197" t="s">
        <v>199</v>
      </c>
      <c r="D137" s="197" t="s">
        <v>169</v>
      </c>
      <c r="E137" s="198" t="s">
        <v>200</v>
      </c>
      <c r="F137" s="199" t="s">
        <v>201</v>
      </c>
      <c r="G137" s="200" t="s">
        <v>172</v>
      </c>
      <c r="H137" s="201">
        <v>1</v>
      </c>
      <c r="I137" s="202"/>
      <c r="J137" s="203">
        <f>ROUND(I137*H137,2)</f>
        <v>0</v>
      </c>
      <c r="K137" s="199" t="s">
        <v>1</v>
      </c>
      <c r="L137" s="39"/>
      <c r="M137" s="204" t="s">
        <v>1</v>
      </c>
      <c r="N137" s="205" t="s">
        <v>46</v>
      </c>
      <c r="O137" s="77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08" t="s">
        <v>165</v>
      </c>
      <c r="AT137" s="208" t="s">
        <v>169</v>
      </c>
      <c r="AU137" s="208" t="s">
        <v>90</v>
      </c>
      <c r="AY137" s="19" t="s">
        <v>166</v>
      </c>
      <c r="BE137" s="209">
        <f>IF(N137="základní",J137,0)</f>
        <v>0</v>
      </c>
      <c r="BF137" s="209">
        <f>IF(N137="snížená",J137,0)</f>
        <v>0</v>
      </c>
      <c r="BG137" s="209">
        <f>IF(N137="zákl. přenesená",J137,0)</f>
        <v>0</v>
      </c>
      <c r="BH137" s="209">
        <f>IF(N137="sníž. přenesená",J137,0)</f>
        <v>0</v>
      </c>
      <c r="BI137" s="209">
        <f>IF(N137="nulová",J137,0)</f>
        <v>0</v>
      </c>
      <c r="BJ137" s="19" t="s">
        <v>88</v>
      </c>
      <c r="BK137" s="209">
        <f>ROUND(I137*H137,2)</f>
        <v>0</v>
      </c>
      <c r="BL137" s="19" t="s">
        <v>165</v>
      </c>
      <c r="BM137" s="208" t="s">
        <v>202</v>
      </c>
    </row>
    <row r="138" spans="1:47" s="2" customFormat="1" ht="12">
      <c r="A138" s="38"/>
      <c r="B138" s="39"/>
      <c r="C138" s="38"/>
      <c r="D138" s="210" t="s">
        <v>174</v>
      </c>
      <c r="E138" s="38"/>
      <c r="F138" s="211" t="s">
        <v>203</v>
      </c>
      <c r="G138" s="38"/>
      <c r="H138" s="38"/>
      <c r="I138" s="132"/>
      <c r="J138" s="38"/>
      <c r="K138" s="38"/>
      <c r="L138" s="39"/>
      <c r="M138" s="212"/>
      <c r="N138" s="213"/>
      <c r="O138" s="77"/>
      <c r="P138" s="77"/>
      <c r="Q138" s="77"/>
      <c r="R138" s="77"/>
      <c r="S138" s="77"/>
      <c r="T138" s="7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9" t="s">
        <v>174</v>
      </c>
      <c r="AU138" s="19" t="s">
        <v>90</v>
      </c>
    </row>
    <row r="139" spans="1:65" s="2" customFormat="1" ht="16.5" customHeight="1">
      <c r="A139" s="38"/>
      <c r="B139" s="196"/>
      <c r="C139" s="197" t="s">
        <v>204</v>
      </c>
      <c r="D139" s="197" t="s">
        <v>169</v>
      </c>
      <c r="E139" s="198" t="s">
        <v>205</v>
      </c>
      <c r="F139" s="199" t="s">
        <v>206</v>
      </c>
      <c r="G139" s="200" t="s">
        <v>172</v>
      </c>
      <c r="H139" s="201">
        <v>1</v>
      </c>
      <c r="I139" s="202"/>
      <c r="J139" s="203">
        <f>ROUND(I139*H139,2)</f>
        <v>0</v>
      </c>
      <c r="K139" s="199" t="s">
        <v>1</v>
      </c>
      <c r="L139" s="39"/>
      <c r="M139" s="204" t="s">
        <v>1</v>
      </c>
      <c r="N139" s="205" t="s">
        <v>46</v>
      </c>
      <c r="O139" s="77"/>
      <c r="P139" s="206">
        <f>O139*H139</f>
        <v>0</v>
      </c>
      <c r="Q139" s="206">
        <v>0</v>
      </c>
      <c r="R139" s="206">
        <f>Q139*H139</f>
        <v>0</v>
      </c>
      <c r="S139" s="206">
        <v>0</v>
      </c>
      <c r="T139" s="20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08" t="s">
        <v>165</v>
      </c>
      <c r="AT139" s="208" t="s">
        <v>169</v>
      </c>
      <c r="AU139" s="208" t="s">
        <v>90</v>
      </c>
      <c r="AY139" s="19" t="s">
        <v>166</v>
      </c>
      <c r="BE139" s="209">
        <f>IF(N139="základní",J139,0)</f>
        <v>0</v>
      </c>
      <c r="BF139" s="209">
        <f>IF(N139="snížená",J139,0)</f>
        <v>0</v>
      </c>
      <c r="BG139" s="209">
        <f>IF(N139="zákl. přenesená",J139,0)</f>
        <v>0</v>
      </c>
      <c r="BH139" s="209">
        <f>IF(N139="sníž. přenesená",J139,0)</f>
        <v>0</v>
      </c>
      <c r="BI139" s="209">
        <f>IF(N139="nulová",J139,0)</f>
        <v>0</v>
      </c>
      <c r="BJ139" s="19" t="s">
        <v>88</v>
      </c>
      <c r="BK139" s="209">
        <f>ROUND(I139*H139,2)</f>
        <v>0</v>
      </c>
      <c r="BL139" s="19" t="s">
        <v>165</v>
      </c>
      <c r="BM139" s="208" t="s">
        <v>207</v>
      </c>
    </row>
    <row r="140" spans="1:47" s="2" customFormat="1" ht="12">
      <c r="A140" s="38"/>
      <c r="B140" s="39"/>
      <c r="C140" s="38"/>
      <c r="D140" s="210" t="s">
        <v>174</v>
      </c>
      <c r="E140" s="38"/>
      <c r="F140" s="211" t="s">
        <v>208</v>
      </c>
      <c r="G140" s="38"/>
      <c r="H140" s="38"/>
      <c r="I140" s="132"/>
      <c r="J140" s="38"/>
      <c r="K140" s="38"/>
      <c r="L140" s="39"/>
      <c r="M140" s="212"/>
      <c r="N140" s="213"/>
      <c r="O140" s="77"/>
      <c r="P140" s="77"/>
      <c r="Q140" s="77"/>
      <c r="R140" s="77"/>
      <c r="S140" s="77"/>
      <c r="T140" s="7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9" t="s">
        <v>174</v>
      </c>
      <c r="AU140" s="19" t="s">
        <v>90</v>
      </c>
    </row>
    <row r="141" spans="1:65" s="2" customFormat="1" ht="16.5" customHeight="1">
      <c r="A141" s="38"/>
      <c r="B141" s="196"/>
      <c r="C141" s="197" t="s">
        <v>209</v>
      </c>
      <c r="D141" s="197" t="s">
        <v>169</v>
      </c>
      <c r="E141" s="198" t="s">
        <v>210</v>
      </c>
      <c r="F141" s="199" t="s">
        <v>211</v>
      </c>
      <c r="G141" s="200" t="s">
        <v>172</v>
      </c>
      <c r="H141" s="201">
        <v>1</v>
      </c>
      <c r="I141" s="202"/>
      <c r="J141" s="203">
        <f>ROUND(I141*H141,2)</f>
        <v>0</v>
      </c>
      <c r="K141" s="199" t="s">
        <v>1</v>
      </c>
      <c r="L141" s="39"/>
      <c r="M141" s="204" t="s">
        <v>1</v>
      </c>
      <c r="N141" s="205" t="s">
        <v>46</v>
      </c>
      <c r="O141" s="77"/>
      <c r="P141" s="206">
        <f>O141*H141</f>
        <v>0</v>
      </c>
      <c r="Q141" s="206">
        <v>0</v>
      </c>
      <c r="R141" s="206">
        <f>Q141*H141</f>
        <v>0</v>
      </c>
      <c r="S141" s="206">
        <v>0</v>
      </c>
      <c r="T141" s="20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8" t="s">
        <v>165</v>
      </c>
      <c r="AT141" s="208" t="s">
        <v>169</v>
      </c>
      <c r="AU141" s="208" t="s">
        <v>90</v>
      </c>
      <c r="AY141" s="19" t="s">
        <v>166</v>
      </c>
      <c r="BE141" s="209">
        <f>IF(N141="základní",J141,0)</f>
        <v>0</v>
      </c>
      <c r="BF141" s="209">
        <f>IF(N141="snížená",J141,0)</f>
        <v>0</v>
      </c>
      <c r="BG141" s="209">
        <f>IF(N141="zákl. přenesená",J141,0)</f>
        <v>0</v>
      </c>
      <c r="BH141" s="209">
        <f>IF(N141="sníž. přenesená",J141,0)</f>
        <v>0</v>
      </c>
      <c r="BI141" s="209">
        <f>IF(N141="nulová",J141,0)</f>
        <v>0</v>
      </c>
      <c r="BJ141" s="19" t="s">
        <v>88</v>
      </c>
      <c r="BK141" s="209">
        <f>ROUND(I141*H141,2)</f>
        <v>0</v>
      </c>
      <c r="BL141" s="19" t="s">
        <v>165</v>
      </c>
      <c r="BM141" s="208" t="s">
        <v>212</v>
      </c>
    </row>
    <row r="142" spans="1:47" s="2" customFormat="1" ht="12">
      <c r="A142" s="38"/>
      <c r="B142" s="39"/>
      <c r="C142" s="38"/>
      <c r="D142" s="210" t="s">
        <v>174</v>
      </c>
      <c r="E142" s="38"/>
      <c r="F142" s="211" t="s">
        <v>213</v>
      </c>
      <c r="G142" s="38"/>
      <c r="H142" s="38"/>
      <c r="I142" s="132"/>
      <c r="J142" s="38"/>
      <c r="K142" s="38"/>
      <c r="L142" s="39"/>
      <c r="M142" s="212"/>
      <c r="N142" s="213"/>
      <c r="O142" s="77"/>
      <c r="P142" s="77"/>
      <c r="Q142" s="77"/>
      <c r="R142" s="77"/>
      <c r="S142" s="77"/>
      <c r="T142" s="7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9" t="s">
        <v>174</v>
      </c>
      <c r="AU142" s="19" t="s">
        <v>90</v>
      </c>
    </row>
    <row r="143" spans="1:65" s="2" customFormat="1" ht="16.5" customHeight="1">
      <c r="A143" s="38"/>
      <c r="B143" s="196"/>
      <c r="C143" s="197" t="s">
        <v>214</v>
      </c>
      <c r="D143" s="197" t="s">
        <v>169</v>
      </c>
      <c r="E143" s="198" t="s">
        <v>215</v>
      </c>
      <c r="F143" s="199" t="s">
        <v>216</v>
      </c>
      <c r="G143" s="200" t="s">
        <v>172</v>
      </c>
      <c r="H143" s="201">
        <v>1</v>
      </c>
      <c r="I143" s="202"/>
      <c r="J143" s="203">
        <f>ROUND(I143*H143,2)</f>
        <v>0</v>
      </c>
      <c r="K143" s="199" t="s">
        <v>1</v>
      </c>
      <c r="L143" s="39"/>
      <c r="M143" s="204" t="s">
        <v>1</v>
      </c>
      <c r="N143" s="205" t="s">
        <v>46</v>
      </c>
      <c r="O143" s="77"/>
      <c r="P143" s="206">
        <f>O143*H143</f>
        <v>0</v>
      </c>
      <c r="Q143" s="206">
        <v>0</v>
      </c>
      <c r="R143" s="206">
        <f>Q143*H143</f>
        <v>0</v>
      </c>
      <c r="S143" s="206">
        <v>0</v>
      </c>
      <c r="T143" s="20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08" t="s">
        <v>165</v>
      </c>
      <c r="AT143" s="208" t="s">
        <v>169</v>
      </c>
      <c r="AU143" s="208" t="s">
        <v>90</v>
      </c>
      <c r="AY143" s="19" t="s">
        <v>166</v>
      </c>
      <c r="BE143" s="209">
        <f>IF(N143="základní",J143,0)</f>
        <v>0</v>
      </c>
      <c r="BF143" s="209">
        <f>IF(N143="snížená",J143,0)</f>
        <v>0</v>
      </c>
      <c r="BG143" s="209">
        <f>IF(N143="zákl. přenesená",J143,0)</f>
        <v>0</v>
      </c>
      <c r="BH143" s="209">
        <f>IF(N143="sníž. přenesená",J143,0)</f>
        <v>0</v>
      </c>
      <c r="BI143" s="209">
        <f>IF(N143="nulová",J143,0)</f>
        <v>0</v>
      </c>
      <c r="BJ143" s="19" t="s">
        <v>88</v>
      </c>
      <c r="BK143" s="209">
        <f>ROUND(I143*H143,2)</f>
        <v>0</v>
      </c>
      <c r="BL143" s="19" t="s">
        <v>165</v>
      </c>
      <c r="BM143" s="208" t="s">
        <v>217</v>
      </c>
    </row>
    <row r="144" spans="1:47" s="2" customFormat="1" ht="12">
      <c r="A144" s="38"/>
      <c r="B144" s="39"/>
      <c r="C144" s="38"/>
      <c r="D144" s="210" t="s">
        <v>174</v>
      </c>
      <c r="E144" s="38"/>
      <c r="F144" s="211" t="s">
        <v>218</v>
      </c>
      <c r="G144" s="38"/>
      <c r="H144" s="38"/>
      <c r="I144" s="132"/>
      <c r="J144" s="38"/>
      <c r="K144" s="38"/>
      <c r="L144" s="39"/>
      <c r="M144" s="212"/>
      <c r="N144" s="213"/>
      <c r="O144" s="77"/>
      <c r="P144" s="77"/>
      <c r="Q144" s="77"/>
      <c r="R144" s="77"/>
      <c r="S144" s="77"/>
      <c r="T144" s="7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9" t="s">
        <v>174</v>
      </c>
      <c r="AU144" s="19" t="s">
        <v>90</v>
      </c>
    </row>
    <row r="145" spans="1:65" s="2" customFormat="1" ht="16.5" customHeight="1">
      <c r="A145" s="38"/>
      <c r="B145" s="196"/>
      <c r="C145" s="197" t="s">
        <v>219</v>
      </c>
      <c r="D145" s="197" t="s">
        <v>169</v>
      </c>
      <c r="E145" s="198" t="s">
        <v>220</v>
      </c>
      <c r="F145" s="199" t="s">
        <v>221</v>
      </c>
      <c r="G145" s="200" t="s">
        <v>172</v>
      </c>
      <c r="H145" s="201">
        <v>1</v>
      </c>
      <c r="I145" s="202"/>
      <c r="J145" s="203">
        <f>ROUND(I145*H145,2)</f>
        <v>0</v>
      </c>
      <c r="K145" s="199" t="s">
        <v>1</v>
      </c>
      <c r="L145" s="39"/>
      <c r="M145" s="204" t="s">
        <v>1</v>
      </c>
      <c r="N145" s="205" t="s">
        <v>46</v>
      </c>
      <c r="O145" s="77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08" t="s">
        <v>165</v>
      </c>
      <c r="AT145" s="208" t="s">
        <v>169</v>
      </c>
      <c r="AU145" s="208" t="s">
        <v>90</v>
      </c>
      <c r="AY145" s="19" t="s">
        <v>166</v>
      </c>
      <c r="BE145" s="209">
        <f>IF(N145="základní",J145,0)</f>
        <v>0</v>
      </c>
      <c r="BF145" s="209">
        <f>IF(N145="snížená",J145,0)</f>
        <v>0</v>
      </c>
      <c r="BG145" s="209">
        <f>IF(N145="zákl. přenesená",J145,0)</f>
        <v>0</v>
      </c>
      <c r="BH145" s="209">
        <f>IF(N145="sníž. přenesená",J145,0)</f>
        <v>0</v>
      </c>
      <c r="BI145" s="209">
        <f>IF(N145="nulová",J145,0)</f>
        <v>0</v>
      </c>
      <c r="BJ145" s="19" t="s">
        <v>88</v>
      </c>
      <c r="BK145" s="209">
        <f>ROUND(I145*H145,2)</f>
        <v>0</v>
      </c>
      <c r="BL145" s="19" t="s">
        <v>165</v>
      </c>
      <c r="BM145" s="208" t="s">
        <v>222</v>
      </c>
    </row>
    <row r="146" spans="1:47" s="2" customFormat="1" ht="12">
      <c r="A146" s="38"/>
      <c r="B146" s="39"/>
      <c r="C146" s="38"/>
      <c r="D146" s="210" t="s">
        <v>174</v>
      </c>
      <c r="E146" s="38"/>
      <c r="F146" s="211" t="s">
        <v>223</v>
      </c>
      <c r="G146" s="38"/>
      <c r="H146" s="38"/>
      <c r="I146" s="132"/>
      <c r="J146" s="38"/>
      <c r="K146" s="38"/>
      <c r="L146" s="39"/>
      <c r="M146" s="212"/>
      <c r="N146" s="213"/>
      <c r="O146" s="77"/>
      <c r="P146" s="77"/>
      <c r="Q146" s="77"/>
      <c r="R146" s="77"/>
      <c r="S146" s="77"/>
      <c r="T146" s="7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9" t="s">
        <v>174</v>
      </c>
      <c r="AU146" s="19" t="s">
        <v>90</v>
      </c>
    </row>
    <row r="147" spans="1:65" s="2" customFormat="1" ht="21.75" customHeight="1">
      <c r="A147" s="38"/>
      <c r="B147" s="196"/>
      <c r="C147" s="197" t="s">
        <v>224</v>
      </c>
      <c r="D147" s="197" t="s">
        <v>169</v>
      </c>
      <c r="E147" s="198" t="s">
        <v>225</v>
      </c>
      <c r="F147" s="199" t="s">
        <v>226</v>
      </c>
      <c r="G147" s="200" t="s">
        <v>172</v>
      </c>
      <c r="H147" s="201">
        <v>1</v>
      </c>
      <c r="I147" s="202"/>
      <c r="J147" s="203">
        <f>ROUND(I147*H147,2)</f>
        <v>0</v>
      </c>
      <c r="K147" s="199" t="s">
        <v>1</v>
      </c>
      <c r="L147" s="39"/>
      <c r="M147" s="204" t="s">
        <v>1</v>
      </c>
      <c r="N147" s="205" t="s">
        <v>46</v>
      </c>
      <c r="O147" s="77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08" t="s">
        <v>165</v>
      </c>
      <c r="AT147" s="208" t="s">
        <v>169</v>
      </c>
      <c r="AU147" s="208" t="s">
        <v>90</v>
      </c>
      <c r="AY147" s="19" t="s">
        <v>166</v>
      </c>
      <c r="BE147" s="209">
        <f>IF(N147="základní",J147,0)</f>
        <v>0</v>
      </c>
      <c r="BF147" s="209">
        <f>IF(N147="snížená",J147,0)</f>
        <v>0</v>
      </c>
      <c r="BG147" s="209">
        <f>IF(N147="zákl. přenesená",J147,0)</f>
        <v>0</v>
      </c>
      <c r="BH147" s="209">
        <f>IF(N147="sníž. přenesená",J147,0)</f>
        <v>0</v>
      </c>
      <c r="BI147" s="209">
        <f>IF(N147="nulová",J147,0)</f>
        <v>0</v>
      </c>
      <c r="BJ147" s="19" t="s">
        <v>88</v>
      </c>
      <c r="BK147" s="209">
        <f>ROUND(I147*H147,2)</f>
        <v>0</v>
      </c>
      <c r="BL147" s="19" t="s">
        <v>165</v>
      </c>
      <c r="BM147" s="208" t="s">
        <v>227</v>
      </c>
    </row>
    <row r="148" spans="1:47" s="2" customFormat="1" ht="12">
      <c r="A148" s="38"/>
      <c r="B148" s="39"/>
      <c r="C148" s="38"/>
      <c r="D148" s="210" t="s">
        <v>174</v>
      </c>
      <c r="E148" s="38"/>
      <c r="F148" s="211" t="s">
        <v>228</v>
      </c>
      <c r="G148" s="38"/>
      <c r="H148" s="38"/>
      <c r="I148" s="132"/>
      <c r="J148" s="38"/>
      <c r="K148" s="38"/>
      <c r="L148" s="39"/>
      <c r="M148" s="212"/>
      <c r="N148" s="213"/>
      <c r="O148" s="77"/>
      <c r="P148" s="77"/>
      <c r="Q148" s="77"/>
      <c r="R148" s="77"/>
      <c r="S148" s="77"/>
      <c r="T148" s="7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9" t="s">
        <v>174</v>
      </c>
      <c r="AU148" s="19" t="s">
        <v>90</v>
      </c>
    </row>
    <row r="149" spans="1:65" s="2" customFormat="1" ht="21.75" customHeight="1">
      <c r="A149" s="38"/>
      <c r="B149" s="196"/>
      <c r="C149" s="197" t="s">
        <v>229</v>
      </c>
      <c r="D149" s="197" t="s">
        <v>169</v>
      </c>
      <c r="E149" s="198" t="s">
        <v>230</v>
      </c>
      <c r="F149" s="199" t="s">
        <v>231</v>
      </c>
      <c r="G149" s="200" t="s">
        <v>172</v>
      </c>
      <c r="H149" s="201">
        <v>1</v>
      </c>
      <c r="I149" s="202"/>
      <c r="J149" s="203">
        <f>ROUND(I149*H149,2)</f>
        <v>0</v>
      </c>
      <c r="K149" s="199" t="s">
        <v>1</v>
      </c>
      <c r="L149" s="39"/>
      <c r="M149" s="204" t="s">
        <v>1</v>
      </c>
      <c r="N149" s="205" t="s">
        <v>46</v>
      </c>
      <c r="O149" s="77"/>
      <c r="P149" s="206">
        <f>O149*H149</f>
        <v>0</v>
      </c>
      <c r="Q149" s="206">
        <v>0</v>
      </c>
      <c r="R149" s="206">
        <f>Q149*H149</f>
        <v>0</v>
      </c>
      <c r="S149" s="206">
        <v>0</v>
      </c>
      <c r="T149" s="20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08" t="s">
        <v>165</v>
      </c>
      <c r="AT149" s="208" t="s">
        <v>169</v>
      </c>
      <c r="AU149" s="208" t="s">
        <v>90</v>
      </c>
      <c r="AY149" s="19" t="s">
        <v>166</v>
      </c>
      <c r="BE149" s="209">
        <f>IF(N149="základní",J149,0)</f>
        <v>0</v>
      </c>
      <c r="BF149" s="209">
        <f>IF(N149="snížená",J149,0)</f>
        <v>0</v>
      </c>
      <c r="BG149" s="209">
        <f>IF(N149="zákl. přenesená",J149,0)</f>
        <v>0</v>
      </c>
      <c r="BH149" s="209">
        <f>IF(N149="sníž. přenesená",J149,0)</f>
        <v>0</v>
      </c>
      <c r="BI149" s="209">
        <f>IF(N149="nulová",J149,0)</f>
        <v>0</v>
      </c>
      <c r="BJ149" s="19" t="s">
        <v>88</v>
      </c>
      <c r="BK149" s="209">
        <f>ROUND(I149*H149,2)</f>
        <v>0</v>
      </c>
      <c r="BL149" s="19" t="s">
        <v>165</v>
      </c>
      <c r="BM149" s="208" t="s">
        <v>232</v>
      </c>
    </row>
    <row r="150" spans="1:47" s="2" customFormat="1" ht="12">
      <c r="A150" s="38"/>
      <c r="B150" s="39"/>
      <c r="C150" s="38"/>
      <c r="D150" s="210" t="s">
        <v>174</v>
      </c>
      <c r="E150" s="38"/>
      <c r="F150" s="211" t="s">
        <v>233</v>
      </c>
      <c r="G150" s="38"/>
      <c r="H150" s="38"/>
      <c r="I150" s="132"/>
      <c r="J150" s="38"/>
      <c r="K150" s="38"/>
      <c r="L150" s="39"/>
      <c r="M150" s="212"/>
      <c r="N150" s="213"/>
      <c r="O150" s="77"/>
      <c r="P150" s="77"/>
      <c r="Q150" s="77"/>
      <c r="R150" s="77"/>
      <c r="S150" s="77"/>
      <c r="T150" s="7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9" t="s">
        <v>174</v>
      </c>
      <c r="AU150" s="19" t="s">
        <v>90</v>
      </c>
    </row>
    <row r="151" spans="1:65" s="2" customFormat="1" ht="21.75" customHeight="1">
      <c r="A151" s="38"/>
      <c r="B151" s="196"/>
      <c r="C151" s="197" t="s">
        <v>234</v>
      </c>
      <c r="D151" s="197" t="s">
        <v>169</v>
      </c>
      <c r="E151" s="198" t="s">
        <v>235</v>
      </c>
      <c r="F151" s="199" t="s">
        <v>236</v>
      </c>
      <c r="G151" s="200" t="s">
        <v>172</v>
      </c>
      <c r="H151" s="201">
        <v>1</v>
      </c>
      <c r="I151" s="202"/>
      <c r="J151" s="203">
        <f>ROUND(I151*H151,2)</f>
        <v>0</v>
      </c>
      <c r="K151" s="199" t="s">
        <v>1</v>
      </c>
      <c r="L151" s="39"/>
      <c r="M151" s="204" t="s">
        <v>1</v>
      </c>
      <c r="N151" s="205" t="s">
        <v>46</v>
      </c>
      <c r="O151" s="77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08" t="s">
        <v>165</v>
      </c>
      <c r="AT151" s="208" t="s">
        <v>169</v>
      </c>
      <c r="AU151" s="208" t="s">
        <v>90</v>
      </c>
      <c r="AY151" s="19" t="s">
        <v>166</v>
      </c>
      <c r="BE151" s="209">
        <f>IF(N151="základní",J151,0)</f>
        <v>0</v>
      </c>
      <c r="BF151" s="209">
        <f>IF(N151="snížená",J151,0)</f>
        <v>0</v>
      </c>
      <c r="BG151" s="209">
        <f>IF(N151="zákl. přenesená",J151,0)</f>
        <v>0</v>
      </c>
      <c r="BH151" s="209">
        <f>IF(N151="sníž. přenesená",J151,0)</f>
        <v>0</v>
      </c>
      <c r="BI151" s="209">
        <f>IF(N151="nulová",J151,0)</f>
        <v>0</v>
      </c>
      <c r="BJ151" s="19" t="s">
        <v>88</v>
      </c>
      <c r="BK151" s="209">
        <f>ROUND(I151*H151,2)</f>
        <v>0</v>
      </c>
      <c r="BL151" s="19" t="s">
        <v>165</v>
      </c>
      <c r="BM151" s="208" t="s">
        <v>237</v>
      </c>
    </row>
    <row r="152" spans="1:47" s="2" customFormat="1" ht="12">
      <c r="A152" s="38"/>
      <c r="B152" s="39"/>
      <c r="C152" s="38"/>
      <c r="D152" s="210" t="s">
        <v>174</v>
      </c>
      <c r="E152" s="38"/>
      <c r="F152" s="211" t="s">
        <v>238</v>
      </c>
      <c r="G152" s="38"/>
      <c r="H152" s="38"/>
      <c r="I152" s="132"/>
      <c r="J152" s="38"/>
      <c r="K152" s="38"/>
      <c r="L152" s="39"/>
      <c r="M152" s="212"/>
      <c r="N152" s="213"/>
      <c r="O152" s="77"/>
      <c r="P152" s="77"/>
      <c r="Q152" s="77"/>
      <c r="R152" s="77"/>
      <c r="S152" s="77"/>
      <c r="T152" s="7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9" t="s">
        <v>174</v>
      </c>
      <c r="AU152" s="19" t="s">
        <v>90</v>
      </c>
    </row>
    <row r="153" spans="1:65" s="2" customFormat="1" ht="21.75" customHeight="1">
      <c r="A153" s="38"/>
      <c r="B153" s="196"/>
      <c r="C153" s="197" t="s">
        <v>8</v>
      </c>
      <c r="D153" s="197" t="s">
        <v>169</v>
      </c>
      <c r="E153" s="198" t="s">
        <v>239</v>
      </c>
      <c r="F153" s="199" t="s">
        <v>240</v>
      </c>
      <c r="G153" s="200" t="s">
        <v>172</v>
      </c>
      <c r="H153" s="201">
        <v>1</v>
      </c>
      <c r="I153" s="202"/>
      <c r="J153" s="203">
        <f>ROUND(I153*H153,2)</f>
        <v>0</v>
      </c>
      <c r="K153" s="199" t="s">
        <v>1</v>
      </c>
      <c r="L153" s="39"/>
      <c r="M153" s="204" t="s">
        <v>1</v>
      </c>
      <c r="N153" s="205" t="s">
        <v>46</v>
      </c>
      <c r="O153" s="77"/>
      <c r="P153" s="206">
        <f>O153*H153</f>
        <v>0</v>
      </c>
      <c r="Q153" s="206">
        <v>0</v>
      </c>
      <c r="R153" s="206">
        <f>Q153*H153</f>
        <v>0</v>
      </c>
      <c r="S153" s="206">
        <v>0</v>
      </c>
      <c r="T153" s="20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08" t="s">
        <v>165</v>
      </c>
      <c r="AT153" s="208" t="s">
        <v>169</v>
      </c>
      <c r="AU153" s="208" t="s">
        <v>90</v>
      </c>
      <c r="AY153" s="19" t="s">
        <v>166</v>
      </c>
      <c r="BE153" s="209">
        <f>IF(N153="základní",J153,0)</f>
        <v>0</v>
      </c>
      <c r="BF153" s="209">
        <f>IF(N153="snížená",J153,0)</f>
        <v>0</v>
      </c>
      <c r="BG153" s="209">
        <f>IF(N153="zákl. přenesená",J153,0)</f>
        <v>0</v>
      </c>
      <c r="BH153" s="209">
        <f>IF(N153="sníž. přenesená",J153,0)</f>
        <v>0</v>
      </c>
      <c r="BI153" s="209">
        <f>IF(N153="nulová",J153,0)</f>
        <v>0</v>
      </c>
      <c r="BJ153" s="19" t="s">
        <v>88</v>
      </c>
      <c r="BK153" s="209">
        <f>ROUND(I153*H153,2)</f>
        <v>0</v>
      </c>
      <c r="BL153" s="19" t="s">
        <v>165</v>
      </c>
      <c r="BM153" s="208" t="s">
        <v>241</v>
      </c>
    </row>
    <row r="154" spans="1:47" s="2" customFormat="1" ht="12">
      <c r="A154" s="38"/>
      <c r="B154" s="39"/>
      <c r="C154" s="38"/>
      <c r="D154" s="210" t="s">
        <v>174</v>
      </c>
      <c r="E154" s="38"/>
      <c r="F154" s="211" t="s">
        <v>242</v>
      </c>
      <c r="G154" s="38"/>
      <c r="H154" s="38"/>
      <c r="I154" s="132"/>
      <c r="J154" s="38"/>
      <c r="K154" s="38"/>
      <c r="L154" s="39"/>
      <c r="M154" s="212"/>
      <c r="N154" s="213"/>
      <c r="O154" s="77"/>
      <c r="P154" s="77"/>
      <c r="Q154" s="77"/>
      <c r="R154" s="77"/>
      <c r="S154" s="77"/>
      <c r="T154" s="7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9" t="s">
        <v>174</v>
      </c>
      <c r="AU154" s="19" t="s">
        <v>90</v>
      </c>
    </row>
    <row r="155" spans="1:65" s="2" customFormat="1" ht="21.75" customHeight="1">
      <c r="A155" s="38"/>
      <c r="B155" s="196"/>
      <c r="C155" s="197" t="s">
        <v>243</v>
      </c>
      <c r="D155" s="197" t="s">
        <v>169</v>
      </c>
      <c r="E155" s="198" t="s">
        <v>244</v>
      </c>
      <c r="F155" s="199" t="s">
        <v>245</v>
      </c>
      <c r="G155" s="200" t="s">
        <v>246</v>
      </c>
      <c r="H155" s="201">
        <v>1</v>
      </c>
      <c r="I155" s="202"/>
      <c r="J155" s="203">
        <f>ROUND(I155*H155,2)</f>
        <v>0</v>
      </c>
      <c r="K155" s="199" t="s">
        <v>1</v>
      </c>
      <c r="L155" s="39"/>
      <c r="M155" s="204" t="s">
        <v>1</v>
      </c>
      <c r="N155" s="205" t="s">
        <v>46</v>
      </c>
      <c r="O155" s="77"/>
      <c r="P155" s="206">
        <f>O155*H155</f>
        <v>0</v>
      </c>
      <c r="Q155" s="206">
        <v>0</v>
      </c>
      <c r="R155" s="206">
        <f>Q155*H155</f>
        <v>0</v>
      </c>
      <c r="S155" s="206">
        <v>0</v>
      </c>
      <c r="T155" s="20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08" t="s">
        <v>165</v>
      </c>
      <c r="AT155" s="208" t="s">
        <v>169</v>
      </c>
      <c r="AU155" s="208" t="s">
        <v>90</v>
      </c>
      <c r="AY155" s="19" t="s">
        <v>166</v>
      </c>
      <c r="BE155" s="209">
        <f>IF(N155="základní",J155,0)</f>
        <v>0</v>
      </c>
      <c r="BF155" s="209">
        <f>IF(N155="snížená",J155,0)</f>
        <v>0</v>
      </c>
      <c r="BG155" s="209">
        <f>IF(N155="zákl. přenesená",J155,0)</f>
        <v>0</v>
      </c>
      <c r="BH155" s="209">
        <f>IF(N155="sníž. přenesená",J155,0)</f>
        <v>0</v>
      </c>
      <c r="BI155" s="209">
        <f>IF(N155="nulová",J155,0)</f>
        <v>0</v>
      </c>
      <c r="BJ155" s="19" t="s">
        <v>88</v>
      </c>
      <c r="BK155" s="209">
        <f>ROUND(I155*H155,2)</f>
        <v>0</v>
      </c>
      <c r="BL155" s="19" t="s">
        <v>165</v>
      </c>
      <c r="BM155" s="208" t="s">
        <v>247</v>
      </c>
    </row>
    <row r="156" spans="1:47" s="2" customFormat="1" ht="12">
      <c r="A156" s="38"/>
      <c r="B156" s="39"/>
      <c r="C156" s="38"/>
      <c r="D156" s="210" t="s">
        <v>174</v>
      </c>
      <c r="E156" s="38"/>
      <c r="F156" s="211" t="s">
        <v>248</v>
      </c>
      <c r="G156" s="38"/>
      <c r="H156" s="38"/>
      <c r="I156" s="132"/>
      <c r="J156" s="38"/>
      <c r="K156" s="38"/>
      <c r="L156" s="39"/>
      <c r="M156" s="212"/>
      <c r="N156" s="213"/>
      <c r="O156" s="77"/>
      <c r="P156" s="77"/>
      <c r="Q156" s="77"/>
      <c r="R156" s="77"/>
      <c r="S156" s="77"/>
      <c r="T156" s="7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9" t="s">
        <v>174</v>
      </c>
      <c r="AU156" s="19" t="s">
        <v>90</v>
      </c>
    </row>
    <row r="157" spans="1:65" s="2" customFormat="1" ht="16.5" customHeight="1">
      <c r="A157" s="38"/>
      <c r="B157" s="196"/>
      <c r="C157" s="197" t="s">
        <v>249</v>
      </c>
      <c r="D157" s="197" t="s">
        <v>169</v>
      </c>
      <c r="E157" s="198" t="s">
        <v>250</v>
      </c>
      <c r="F157" s="199" t="s">
        <v>251</v>
      </c>
      <c r="G157" s="200" t="s">
        <v>172</v>
      </c>
      <c r="H157" s="201">
        <v>1</v>
      </c>
      <c r="I157" s="202"/>
      <c r="J157" s="203">
        <f>ROUND(I157*H157,2)</f>
        <v>0</v>
      </c>
      <c r="K157" s="199" t="s">
        <v>1</v>
      </c>
      <c r="L157" s="39"/>
      <c r="M157" s="204" t="s">
        <v>1</v>
      </c>
      <c r="N157" s="205" t="s">
        <v>46</v>
      </c>
      <c r="O157" s="77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08" t="s">
        <v>165</v>
      </c>
      <c r="AT157" s="208" t="s">
        <v>169</v>
      </c>
      <c r="AU157" s="208" t="s">
        <v>90</v>
      </c>
      <c r="AY157" s="19" t="s">
        <v>166</v>
      </c>
      <c r="BE157" s="209">
        <f>IF(N157="základní",J157,0)</f>
        <v>0</v>
      </c>
      <c r="BF157" s="209">
        <f>IF(N157="snížená",J157,0)</f>
        <v>0</v>
      </c>
      <c r="BG157" s="209">
        <f>IF(N157="zákl. přenesená",J157,0)</f>
        <v>0</v>
      </c>
      <c r="BH157" s="209">
        <f>IF(N157="sníž. přenesená",J157,0)</f>
        <v>0</v>
      </c>
      <c r="BI157" s="209">
        <f>IF(N157="nulová",J157,0)</f>
        <v>0</v>
      </c>
      <c r="BJ157" s="19" t="s">
        <v>88</v>
      </c>
      <c r="BK157" s="209">
        <f>ROUND(I157*H157,2)</f>
        <v>0</v>
      </c>
      <c r="BL157" s="19" t="s">
        <v>165</v>
      </c>
      <c r="BM157" s="208" t="s">
        <v>252</v>
      </c>
    </row>
    <row r="158" spans="1:47" s="2" customFormat="1" ht="12">
      <c r="A158" s="38"/>
      <c r="B158" s="39"/>
      <c r="C158" s="38"/>
      <c r="D158" s="210" t="s">
        <v>174</v>
      </c>
      <c r="E158" s="38"/>
      <c r="F158" s="211" t="s">
        <v>253</v>
      </c>
      <c r="G158" s="38"/>
      <c r="H158" s="38"/>
      <c r="I158" s="132"/>
      <c r="J158" s="38"/>
      <c r="K158" s="38"/>
      <c r="L158" s="39"/>
      <c r="M158" s="212"/>
      <c r="N158" s="213"/>
      <c r="O158" s="77"/>
      <c r="P158" s="77"/>
      <c r="Q158" s="77"/>
      <c r="R158" s="77"/>
      <c r="S158" s="77"/>
      <c r="T158" s="7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9" t="s">
        <v>174</v>
      </c>
      <c r="AU158" s="19" t="s">
        <v>90</v>
      </c>
    </row>
    <row r="159" spans="1:65" s="2" customFormat="1" ht="21.75" customHeight="1">
      <c r="A159" s="38"/>
      <c r="B159" s="196"/>
      <c r="C159" s="197" t="s">
        <v>254</v>
      </c>
      <c r="D159" s="197" t="s">
        <v>169</v>
      </c>
      <c r="E159" s="198" t="s">
        <v>255</v>
      </c>
      <c r="F159" s="199" t="s">
        <v>256</v>
      </c>
      <c r="G159" s="200" t="s">
        <v>172</v>
      </c>
      <c r="H159" s="201">
        <v>1</v>
      </c>
      <c r="I159" s="202"/>
      <c r="J159" s="203">
        <f>ROUND(I159*H159,2)</f>
        <v>0</v>
      </c>
      <c r="K159" s="199" t="s">
        <v>1</v>
      </c>
      <c r="L159" s="39"/>
      <c r="M159" s="214" t="s">
        <v>1</v>
      </c>
      <c r="N159" s="215" t="s">
        <v>46</v>
      </c>
      <c r="O159" s="216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08" t="s">
        <v>165</v>
      </c>
      <c r="AT159" s="208" t="s">
        <v>169</v>
      </c>
      <c r="AU159" s="208" t="s">
        <v>90</v>
      </c>
      <c r="AY159" s="19" t="s">
        <v>166</v>
      </c>
      <c r="BE159" s="209">
        <f>IF(N159="základní",J159,0)</f>
        <v>0</v>
      </c>
      <c r="BF159" s="209">
        <f>IF(N159="snížená",J159,0)</f>
        <v>0</v>
      </c>
      <c r="BG159" s="209">
        <f>IF(N159="zákl. přenesená",J159,0)</f>
        <v>0</v>
      </c>
      <c r="BH159" s="209">
        <f>IF(N159="sníž. přenesená",J159,0)</f>
        <v>0</v>
      </c>
      <c r="BI159" s="209">
        <f>IF(N159="nulová",J159,0)</f>
        <v>0</v>
      </c>
      <c r="BJ159" s="19" t="s">
        <v>88</v>
      </c>
      <c r="BK159" s="209">
        <f>ROUND(I159*H159,2)</f>
        <v>0</v>
      </c>
      <c r="BL159" s="19" t="s">
        <v>165</v>
      </c>
      <c r="BM159" s="208" t="s">
        <v>257</v>
      </c>
    </row>
    <row r="160" spans="1:31" s="2" customFormat="1" ht="6.95" customHeight="1">
      <c r="A160" s="38"/>
      <c r="B160" s="60"/>
      <c r="C160" s="61"/>
      <c r="D160" s="61"/>
      <c r="E160" s="61"/>
      <c r="F160" s="61"/>
      <c r="G160" s="61"/>
      <c r="H160" s="61"/>
      <c r="I160" s="156"/>
      <c r="J160" s="61"/>
      <c r="K160" s="61"/>
      <c r="L160" s="39"/>
      <c r="M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</row>
  </sheetData>
  <autoFilter ref="C121:K15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101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129"/>
      <c r="J3" s="21"/>
      <c r="K3" s="21"/>
      <c r="L3" s="22"/>
      <c r="AT3" s="19" t="s">
        <v>90</v>
      </c>
    </row>
    <row r="4" spans="2:46" s="1" customFormat="1" ht="24.95" customHeight="1">
      <c r="B4" s="22"/>
      <c r="D4" s="23" t="s">
        <v>138</v>
      </c>
      <c r="I4" s="128"/>
      <c r="L4" s="22"/>
      <c r="M4" s="130" t="s">
        <v>10</v>
      </c>
      <c r="AT4" s="19" t="s">
        <v>3</v>
      </c>
    </row>
    <row r="5" spans="2:12" s="1" customFormat="1" ht="6.95" customHeight="1">
      <c r="B5" s="22"/>
      <c r="I5" s="128"/>
      <c r="L5" s="22"/>
    </row>
    <row r="6" spans="2:12" s="1" customFormat="1" ht="12" customHeight="1">
      <c r="B6" s="22"/>
      <c r="D6" s="32" t="s">
        <v>16</v>
      </c>
      <c r="I6" s="128"/>
      <c r="L6" s="22"/>
    </row>
    <row r="7" spans="2:12" s="1" customFormat="1" ht="16.5" customHeight="1">
      <c r="B7" s="22"/>
      <c r="E7" s="131" t="str">
        <f>'Rekapitulace stavby'!K6</f>
        <v xml:space="preserve">SPŠ a SOU Pelhřimov  - stavební úpravy auly vč. jejího zázemí</v>
      </c>
      <c r="F7" s="32"/>
      <c r="G7" s="32"/>
      <c r="H7" s="32"/>
      <c r="I7" s="128"/>
      <c r="L7" s="22"/>
    </row>
    <row r="8" spans="2:12" s="1" customFormat="1" ht="12" customHeight="1">
      <c r="B8" s="22"/>
      <c r="D8" s="32" t="s">
        <v>139</v>
      </c>
      <c r="I8" s="128"/>
      <c r="L8" s="22"/>
    </row>
    <row r="9" spans="1:31" s="2" customFormat="1" ht="16.5" customHeight="1">
      <c r="A9" s="38"/>
      <c r="B9" s="39"/>
      <c r="C9" s="38"/>
      <c r="D9" s="38"/>
      <c r="E9" s="131" t="s">
        <v>258</v>
      </c>
      <c r="F9" s="38"/>
      <c r="G9" s="38"/>
      <c r="H9" s="38"/>
      <c r="I9" s="132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141</v>
      </c>
      <c r="E10" s="38"/>
      <c r="F10" s="38"/>
      <c r="G10" s="38"/>
      <c r="H10" s="38"/>
      <c r="I10" s="132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259</v>
      </c>
      <c r="F11" s="38"/>
      <c r="G11" s="38"/>
      <c r="H11" s="38"/>
      <c r="I11" s="132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132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98</v>
      </c>
      <c r="G13" s="38"/>
      <c r="H13" s="38"/>
      <c r="I13" s="133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133" t="s">
        <v>22</v>
      </c>
      <c r="J14" s="69" t="str">
        <f>'Rekapitulace stavby'!AN8</f>
        <v>10. 1. 2020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132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133" t="s">
        <v>25</v>
      </c>
      <c r="J16" s="27" t="s">
        <v>26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27</v>
      </c>
      <c r="F17" s="38"/>
      <c r="G17" s="38"/>
      <c r="H17" s="38"/>
      <c r="I17" s="133" t="s">
        <v>28</v>
      </c>
      <c r="J17" s="27" t="s">
        <v>29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132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30</v>
      </c>
      <c r="E19" s="38"/>
      <c r="F19" s="38"/>
      <c r="G19" s="38"/>
      <c r="H19" s="38"/>
      <c r="I19" s="133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133" t="s">
        <v>28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132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32</v>
      </c>
      <c r="E22" s="38"/>
      <c r="F22" s="38"/>
      <c r="G22" s="38"/>
      <c r="H22" s="38"/>
      <c r="I22" s="133" t="s">
        <v>25</v>
      </c>
      <c r="J22" s="27" t="s">
        <v>33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34</v>
      </c>
      <c r="F23" s="38"/>
      <c r="G23" s="38"/>
      <c r="H23" s="38"/>
      <c r="I23" s="133" t="s">
        <v>28</v>
      </c>
      <c r="J23" s="27" t="s">
        <v>35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132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37</v>
      </c>
      <c r="E25" s="38"/>
      <c r="F25" s="38"/>
      <c r="G25" s="38"/>
      <c r="H25" s="38"/>
      <c r="I25" s="133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133" t="s">
        <v>28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132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39</v>
      </c>
      <c r="E28" s="38"/>
      <c r="F28" s="38"/>
      <c r="G28" s="38"/>
      <c r="H28" s="38"/>
      <c r="I28" s="132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310.5" customHeight="1">
      <c r="A29" s="134"/>
      <c r="B29" s="135"/>
      <c r="C29" s="134"/>
      <c r="D29" s="134"/>
      <c r="E29" s="36" t="s">
        <v>260</v>
      </c>
      <c r="F29" s="36"/>
      <c r="G29" s="36"/>
      <c r="H29" s="36"/>
      <c r="I29" s="136"/>
      <c r="J29" s="134"/>
      <c r="K29" s="134"/>
      <c r="L29" s="137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132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138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9" t="s">
        <v>41</v>
      </c>
      <c r="E32" s="38"/>
      <c r="F32" s="38"/>
      <c r="G32" s="38"/>
      <c r="H32" s="38"/>
      <c r="I32" s="132"/>
      <c r="J32" s="96">
        <f>ROUND(J133,2)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138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43</v>
      </c>
      <c r="G34" s="38"/>
      <c r="H34" s="38"/>
      <c r="I34" s="140" t="s">
        <v>42</v>
      </c>
      <c r="J34" s="43" t="s">
        <v>44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41" t="s">
        <v>45</v>
      </c>
      <c r="E35" s="32" t="s">
        <v>46</v>
      </c>
      <c r="F35" s="142">
        <f>ROUND((SUM(BE133:BE680)),2)</f>
        <v>0</v>
      </c>
      <c r="G35" s="38"/>
      <c r="H35" s="38"/>
      <c r="I35" s="143">
        <v>0.21</v>
      </c>
      <c r="J35" s="142">
        <f>ROUND(((SUM(BE133:BE680))*I35),2)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47</v>
      </c>
      <c r="F36" s="142">
        <f>ROUND((SUM(BF133:BF680)),2)</f>
        <v>0</v>
      </c>
      <c r="G36" s="38"/>
      <c r="H36" s="38"/>
      <c r="I36" s="143">
        <v>0.15</v>
      </c>
      <c r="J36" s="142">
        <f>ROUND(((SUM(BF133:BF680))*I36),2)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48</v>
      </c>
      <c r="F37" s="142">
        <f>ROUND((SUM(BG133:BG680)),2)</f>
        <v>0</v>
      </c>
      <c r="G37" s="38"/>
      <c r="H37" s="38"/>
      <c r="I37" s="143">
        <v>0.21</v>
      </c>
      <c r="J37" s="142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49</v>
      </c>
      <c r="F38" s="142">
        <f>ROUND((SUM(BH133:BH680)),2)</f>
        <v>0</v>
      </c>
      <c r="G38" s="38"/>
      <c r="H38" s="38"/>
      <c r="I38" s="143">
        <v>0.15</v>
      </c>
      <c r="J38" s="142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50</v>
      </c>
      <c r="F39" s="142">
        <f>ROUND((SUM(BI133:BI680)),2)</f>
        <v>0</v>
      </c>
      <c r="G39" s="38"/>
      <c r="H39" s="38"/>
      <c r="I39" s="143">
        <v>0</v>
      </c>
      <c r="J39" s="142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132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44"/>
      <c r="D41" s="145" t="s">
        <v>51</v>
      </c>
      <c r="E41" s="81"/>
      <c r="F41" s="81"/>
      <c r="G41" s="146" t="s">
        <v>52</v>
      </c>
      <c r="H41" s="147" t="s">
        <v>53</v>
      </c>
      <c r="I41" s="148"/>
      <c r="J41" s="149">
        <f>SUM(J32:J39)</f>
        <v>0</v>
      </c>
      <c r="K41" s="150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132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I43" s="128"/>
      <c r="L43" s="22"/>
    </row>
    <row r="44" spans="2:12" s="1" customFormat="1" ht="14.4" customHeight="1">
      <c r="B44" s="22"/>
      <c r="I44" s="128"/>
      <c r="L44" s="22"/>
    </row>
    <row r="45" spans="2:12" s="1" customFormat="1" ht="14.4" customHeight="1">
      <c r="B45" s="22"/>
      <c r="I45" s="128"/>
      <c r="L45" s="22"/>
    </row>
    <row r="46" spans="2:12" s="1" customFormat="1" ht="14.4" customHeight="1">
      <c r="B46" s="22"/>
      <c r="I46" s="128"/>
      <c r="L46" s="22"/>
    </row>
    <row r="47" spans="2:12" s="1" customFormat="1" ht="14.4" customHeight="1">
      <c r="B47" s="22"/>
      <c r="I47" s="128"/>
      <c r="L47" s="22"/>
    </row>
    <row r="48" spans="2:12" s="1" customFormat="1" ht="14.4" customHeight="1">
      <c r="B48" s="22"/>
      <c r="I48" s="128"/>
      <c r="L48" s="22"/>
    </row>
    <row r="49" spans="2:12" s="1" customFormat="1" ht="14.4" customHeight="1">
      <c r="B49" s="22"/>
      <c r="I49" s="128"/>
      <c r="L49" s="22"/>
    </row>
    <row r="50" spans="2:12" s="2" customFormat="1" ht="14.4" customHeight="1">
      <c r="B50" s="55"/>
      <c r="D50" s="56" t="s">
        <v>54</v>
      </c>
      <c r="E50" s="57"/>
      <c r="F50" s="57"/>
      <c r="G50" s="56" t="s">
        <v>55</v>
      </c>
      <c r="H50" s="57"/>
      <c r="I50" s="151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56</v>
      </c>
      <c r="E61" s="41"/>
      <c r="F61" s="152" t="s">
        <v>57</v>
      </c>
      <c r="G61" s="58" t="s">
        <v>56</v>
      </c>
      <c r="H61" s="41"/>
      <c r="I61" s="153"/>
      <c r="J61" s="154" t="s">
        <v>57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58</v>
      </c>
      <c r="E65" s="59"/>
      <c r="F65" s="59"/>
      <c r="G65" s="56" t="s">
        <v>59</v>
      </c>
      <c r="H65" s="59"/>
      <c r="I65" s="155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56</v>
      </c>
      <c r="E76" s="41"/>
      <c r="F76" s="152" t="s">
        <v>57</v>
      </c>
      <c r="G76" s="58" t="s">
        <v>56</v>
      </c>
      <c r="H76" s="41"/>
      <c r="I76" s="153"/>
      <c r="J76" s="154" t="s">
        <v>57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156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157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143</v>
      </c>
      <c r="D82" s="38"/>
      <c r="E82" s="38"/>
      <c r="F82" s="38"/>
      <c r="G82" s="38"/>
      <c r="H82" s="38"/>
      <c r="I82" s="132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132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132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31" t="str">
        <f>E7</f>
        <v xml:space="preserve">SPŠ a SOU Pelhřimov  - stavební úpravy auly vč. jejího zázemí</v>
      </c>
      <c r="F85" s="32"/>
      <c r="G85" s="32"/>
      <c r="H85" s="32"/>
      <c r="I85" s="132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139</v>
      </c>
      <c r="I86" s="128"/>
      <c r="L86" s="22"/>
    </row>
    <row r="87" spans="1:31" s="2" customFormat="1" ht="16.5" customHeight="1">
      <c r="A87" s="38"/>
      <c r="B87" s="39"/>
      <c r="C87" s="38"/>
      <c r="D87" s="38"/>
      <c r="E87" s="131" t="s">
        <v>258</v>
      </c>
      <c r="F87" s="38"/>
      <c r="G87" s="38"/>
      <c r="H87" s="38"/>
      <c r="I87" s="132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141</v>
      </c>
      <c r="D88" s="38"/>
      <c r="E88" s="38"/>
      <c r="F88" s="38"/>
      <c r="G88" s="38"/>
      <c r="H88" s="38"/>
      <c r="I88" s="132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01_00 - Bourací práce</v>
      </c>
      <c r="F89" s="38"/>
      <c r="G89" s="38"/>
      <c r="H89" s="38"/>
      <c r="I89" s="132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132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>Pelhřimov, ul. Růžová č.p. 34</v>
      </c>
      <c r="G91" s="38"/>
      <c r="H91" s="38"/>
      <c r="I91" s="133" t="s">
        <v>22</v>
      </c>
      <c r="J91" s="69" t="str">
        <f>IF(J14="","",J14)</f>
        <v>10. 1. 2020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132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KRAJ VYSOČINA</v>
      </c>
      <c r="G93" s="38"/>
      <c r="H93" s="38"/>
      <c r="I93" s="133" t="s">
        <v>32</v>
      </c>
      <c r="J93" s="36" t="str">
        <f>E23</f>
        <v>PROJEKT CENTRUM NOVA s.r.o.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30</v>
      </c>
      <c r="D94" s="38"/>
      <c r="E94" s="38"/>
      <c r="F94" s="27" t="str">
        <f>IF(E20="","",E20)</f>
        <v>Vyplň údaj</v>
      </c>
      <c r="G94" s="38"/>
      <c r="H94" s="38"/>
      <c r="I94" s="133" t="s">
        <v>37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132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58" t="s">
        <v>144</v>
      </c>
      <c r="D96" s="144"/>
      <c r="E96" s="144"/>
      <c r="F96" s="144"/>
      <c r="G96" s="144"/>
      <c r="H96" s="144"/>
      <c r="I96" s="159"/>
      <c r="J96" s="160" t="s">
        <v>145</v>
      </c>
      <c r="K96" s="144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132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61" t="s">
        <v>146</v>
      </c>
      <c r="D98" s="38"/>
      <c r="E98" s="38"/>
      <c r="F98" s="38"/>
      <c r="G98" s="38"/>
      <c r="H98" s="38"/>
      <c r="I98" s="132"/>
      <c r="J98" s="96">
        <f>J133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147</v>
      </c>
    </row>
    <row r="99" spans="1:31" s="9" customFormat="1" ht="24.95" customHeight="1">
      <c r="A99" s="9"/>
      <c r="B99" s="162"/>
      <c r="C99" s="9"/>
      <c r="D99" s="163" t="s">
        <v>261</v>
      </c>
      <c r="E99" s="164"/>
      <c r="F99" s="164"/>
      <c r="G99" s="164"/>
      <c r="H99" s="164"/>
      <c r="I99" s="165"/>
      <c r="J99" s="166">
        <f>J134</f>
        <v>0</v>
      </c>
      <c r="K99" s="9"/>
      <c r="L99" s="16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67"/>
      <c r="C100" s="10"/>
      <c r="D100" s="168" t="s">
        <v>262</v>
      </c>
      <c r="E100" s="169"/>
      <c r="F100" s="169"/>
      <c r="G100" s="169"/>
      <c r="H100" s="169"/>
      <c r="I100" s="170"/>
      <c r="J100" s="171">
        <f>J135</f>
        <v>0</v>
      </c>
      <c r="K100" s="10"/>
      <c r="L100" s="16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67"/>
      <c r="C101" s="10"/>
      <c r="D101" s="168" t="s">
        <v>263</v>
      </c>
      <c r="E101" s="169"/>
      <c r="F101" s="169"/>
      <c r="G101" s="169"/>
      <c r="H101" s="169"/>
      <c r="I101" s="170"/>
      <c r="J101" s="171">
        <f>J163</f>
        <v>0</v>
      </c>
      <c r="K101" s="10"/>
      <c r="L101" s="16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67"/>
      <c r="C102" s="10"/>
      <c r="D102" s="168" t="s">
        <v>264</v>
      </c>
      <c r="E102" s="169"/>
      <c r="F102" s="169"/>
      <c r="G102" s="169"/>
      <c r="H102" s="169"/>
      <c r="I102" s="170"/>
      <c r="J102" s="171">
        <f>J180</f>
        <v>0</v>
      </c>
      <c r="K102" s="10"/>
      <c r="L102" s="16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67"/>
      <c r="C103" s="10"/>
      <c r="D103" s="168" t="s">
        <v>265</v>
      </c>
      <c r="E103" s="169"/>
      <c r="F103" s="169"/>
      <c r="G103" s="169"/>
      <c r="H103" s="169"/>
      <c r="I103" s="170"/>
      <c r="J103" s="171">
        <f>J511</f>
        <v>0</v>
      </c>
      <c r="K103" s="10"/>
      <c r="L103" s="16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67"/>
      <c r="C104" s="10"/>
      <c r="D104" s="168" t="s">
        <v>266</v>
      </c>
      <c r="E104" s="169"/>
      <c r="F104" s="169"/>
      <c r="G104" s="169"/>
      <c r="H104" s="169"/>
      <c r="I104" s="170"/>
      <c r="J104" s="171">
        <f>J552</f>
        <v>0</v>
      </c>
      <c r="K104" s="10"/>
      <c r="L104" s="16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62"/>
      <c r="C105" s="9"/>
      <c r="D105" s="163" t="s">
        <v>267</v>
      </c>
      <c r="E105" s="164"/>
      <c r="F105" s="164"/>
      <c r="G105" s="164"/>
      <c r="H105" s="164"/>
      <c r="I105" s="165"/>
      <c r="J105" s="166">
        <f>J555</f>
        <v>0</v>
      </c>
      <c r="K105" s="9"/>
      <c r="L105" s="162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67"/>
      <c r="C106" s="10"/>
      <c r="D106" s="168" t="s">
        <v>268</v>
      </c>
      <c r="E106" s="169"/>
      <c r="F106" s="169"/>
      <c r="G106" s="169"/>
      <c r="H106" s="169"/>
      <c r="I106" s="170"/>
      <c r="J106" s="171">
        <f>J556</f>
        <v>0</v>
      </c>
      <c r="K106" s="10"/>
      <c r="L106" s="16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67"/>
      <c r="C107" s="10"/>
      <c r="D107" s="168" t="s">
        <v>269</v>
      </c>
      <c r="E107" s="169"/>
      <c r="F107" s="169"/>
      <c r="G107" s="169"/>
      <c r="H107" s="169"/>
      <c r="I107" s="170"/>
      <c r="J107" s="171">
        <f>J566</f>
        <v>0</v>
      </c>
      <c r="K107" s="10"/>
      <c r="L107" s="16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67"/>
      <c r="C108" s="10"/>
      <c r="D108" s="168" t="s">
        <v>270</v>
      </c>
      <c r="E108" s="169"/>
      <c r="F108" s="169"/>
      <c r="G108" s="169"/>
      <c r="H108" s="169"/>
      <c r="I108" s="170"/>
      <c r="J108" s="171">
        <f>J579</f>
        <v>0</v>
      </c>
      <c r="K108" s="10"/>
      <c r="L108" s="16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67"/>
      <c r="C109" s="10"/>
      <c r="D109" s="168" t="s">
        <v>271</v>
      </c>
      <c r="E109" s="169"/>
      <c r="F109" s="169"/>
      <c r="G109" s="169"/>
      <c r="H109" s="169"/>
      <c r="I109" s="170"/>
      <c r="J109" s="171">
        <f>J608</f>
        <v>0</v>
      </c>
      <c r="K109" s="10"/>
      <c r="L109" s="16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67"/>
      <c r="C110" s="10"/>
      <c r="D110" s="168" t="s">
        <v>272</v>
      </c>
      <c r="E110" s="169"/>
      <c r="F110" s="169"/>
      <c r="G110" s="169"/>
      <c r="H110" s="169"/>
      <c r="I110" s="170"/>
      <c r="J110" s="171">
        <f>J629</f>
        <v>0</v>
      </c>
      <c r="K110" s="10"/>
      <c r="L110" s="16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67"/>
      <c r="C111" s="10"/>
      <c r="D111" s="168" t="s">
        <v>273</v>
      </c>
      <c r="E111" s="169"/>
      <c r="F111" s="169"/>
      <c r="G111" s="169"/>
      <c r="H111" s="169"/>
      <c r="I111" s="170"/>
      <c r="J111" s="171">
        <f>J639</f>
        <v>0</v>
      </c>
      <c r="K111" s="10"/>
      <c r="L111" s="16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8"/>
      <c r="B112" s="39"/>
      <c r="C112" s="38"/>
      <c r="D112" s="38"/>
      <c r="E112" s="38"/>
      <c r="F112" s="38"/>
      <c r="G112" s="38"/>
      <c r="H112" s="38"/>
      <c r="I112" s="132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60"/>
      <c r="C113" s="61"/>
      <c r="D113" s="61"/>
      <c r="E113" s="61"/>
      <c r="F113" s="61"/>
      <c r="G113" s="61"/>
      <c r="H113" s="61"/>
      <c r="I113" s="156"/>
      <c r="J113" s="61"/>
      <c r="K113" s="61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7" spans="1:31" s="2" customFormat="1" ht="6.95" customHeight="1">
      <c r="A117" s="38"/>
      <c r="B117" s="62"/>
      <c r="C117" s="63"/>
      <c r="D117" s="63"/>
      <c r="E117" s="63"/>
      <c r="F117" s="63"/>
      <c r="G117" s="63"/>
      <c r="H117" s="63"/>
      <c r="I117" s="157"/>
      <c r="J117" s="63"/>
      <c r="K117" s="63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4.95" customHeight="1">
      <c r="A118" s="38"/>
      <c r="B118" s="39"/>
      <c r="C118" s="23" t="s">
        <v>150</v>
      </c>
      <c r="D118" s="38"/>
      <c r="E118" s="38"/>
      <c r="F118" s="38"/>
      <c r="G118" s="38"/>
      <c r="H118" s="38"/>
      <c r="I118" s="132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38"/>
      <c r="D119" s="38"/>
      <c r="E119" s="38"/>
      <c r="F119" s="38"/>
      <c r="G119" s="38"/>
      <c r="H119" s="38"/>
      <c r="I119" s="132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16</v>
      </c>
      <c r="D120" s="38"/>
      <c r="E120" s="38"/>
      <c r="F120" s="38"/>
      <c r="G120" s="38"/>
      <c r="H120" s="38"/>
      <c r="I120" s="132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38"/>
      <c r="D121" s="38"/>
      <c r="E121" s="131" t="str">
        <f>E7</f>
        <v xml:space="preserve">SPŠ a SOU Pelhřimov  - stavební úpravy auly vč. jejího zázemí</v>
      </c>
      <c r="F121" s="32"/>
      <c r="G121" s="32"/>
      <c r="H121" s="32"/>
      <c r="I121" s="132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2:12" s="1" customFormat="1" ht="12" customHeight="1">
      <c r="B122" s="22"/>
      <c r="C122" s="32" t="s">
        <v>139</v>
      </c>
      <c r="I122" s="128"/>
      <c r="L122" s="22"/>
    </row>
    <row r="123" spans="1:31" s="2" customFormat="1" ht="16.5" customHeight="1">
      <c r="A123" s="38"/>
      <c r="B123" s="39"/>
      <c r="C123" s="38"/>
      <c r="D123" s="38"/>
      <c r="E123" s="131" t="s">
        <v>258</v>
      </c>
      <c r="F123" s="38"/>
      <c r="G123" s="38"/>
      <c r="H123" s="38"/>
      <c r="I123" s="132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141</v>
      </c>
      <c r="D124" s="38"/>
      <c r="E124" s="38"/>
      <c r="F124" s="38"/>
      <c r="G124" s="38"/>
      <c r="H124" s="38"/>
      <c r="I124" s="132"/>
      <c r="J124" s="38"/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38"/>
      <c r="D125" s="38"/>
      <c r="E125" s="67" t="str">
        <f>E11</f>
        <v>01_00 - Bourací práce</v>
      </c>
      <c r="F125" s="38"/>
      <c r="G125" s="38"/>
      <c r="H125" s="38"/>
      <c r="I125" s="132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38"/>
      <c r="D126" s="38"/>
      <c r="E126" s="38"/>
      <c r="F126" s="38"/>
      <c r="G126" s="38"/>
      <c r="H126" s="38"/>
      <c r="I126" s="132"/>
      <c r="J126" s="38"/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20</v>
      </c>
      <c r="D127" s="38"/>
      <c r="E127" s="38"/>
      <c r="F127" s="27" t="str">
        <f>F14</f>
        <v>Pelhřimov, ul. Růžová č.p. 34</v>
      </c>
      <c r="G127" s="38"/>
      <c r="H127" s="38"/>
      <c r="I127" s="133" t="s">
        <v>22</v>
      </c>
      <c r="J127" s="69" t="str">
        <f>IF(J14="","",J14)</f>
        <v>10. 1. 2020</v>
      </c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38"/>
      <c r="D128" s="38"/>
      <c r="E128" s="38"/>
      <c r="F128" s="38"/>
      <c r="G128" s="38"/>
      <c r="H128" s="38"/>
      <c r="I128" s="132"/>
      <c r="J128" s="38"/>
      <c r="K128" s="38"/>
      <c r="L128" s="55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40.05" customHeight="1">
      <c r="A129" s="38"/>
      <c r="B129" s="39"/>
      <c r="C129" s="32" t="s">
        <v>24</v>
      </c>
      <c r="D129" s="38"/>
      <c r="E129" s="38"/>
      <c r="F129" s="27" t="str">
        <f>E17</f>
        <v>KRAJ VYSOČINA</v>
      </c>
      <c r="G129" s="38"/>
      <c r="H129" s="38"/>
      <c r="I129" s="133" t="s">
        <v>32</v>
      </c>
      <c r="J129" s="36" t="str">
        <f>E23</f>
        <v>PROJEKT CENTRUM NOVA s.r.o.</v>
      </c>
      <c r="K129" s="38"/>
      <c r="L129" s="55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5.15" customHeight="1">
      <c r="A130" s="38"/>
      <c r="B130" s="39"/>
      <c r="C130" s="32" t="s">
        <v>30</v>
      </c>
      <c r="D130" s="38"/>
      <c r="E130" s="38"/>
      <c r="F130" s="27" t="str">
        <f>IF(E20="","",E20)</f>
        <v>Vyplň údaj</v>
      </c>
      <c r="G130" s="38"/>
      <c r="H130" s="38"/>
      <c r="I130" s="133" t="s">
        <v>37</v>
      </c>
      <c r="J130" s="36" t="str">
        <f>E26</f>
        <v xml:space="preserve"> </v>
      </c>
      <c r="K130" s="38"/>
      <c r="L130" s="55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0.3" customHeight="1">
      <c r="A131" s="38"/>
      <c r="B131" s="39"/>
      <c r="C131" s="38"/>
      <c r="D131" s="38"/>
      <c r="E131" s="38"/>
      <c r="F131" s="38"/>
      <c r="G131" s="38"/>
      <c r="H131" s="38"/>
      <c r="I131" s="132"/>
      <c r="J131" s="38"/>
      <c r="K131" s="38"/>
      <c r="L131" s="55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11" customFormat="1" ht="29.25" customHeight="1">
      <c r="A132" s="172"/>
      <c r="B132" s="173"/>
      <c r="C132" s="174" t="s">
        <v>151</v>
      </c>
      <c r="D132" s="175" t="s">
        <v>66</v>
      </c>
      <c r="E132" s="175" t="s">
        <v>62</v>
      </c>
      <c r="F132" s="175" t="s">
        <v>63</v>
      </c>
      <c r="G132" s="175" t="s">
        <v>152</v>
      </c>
      <c r="H132" s="175" t="s">
        <v>153</v>
      </c>
      <c r="I132" s="176" t="s">
        <v>154</v>
      </c>
      <c r="J132" s="175" t="s">
        <v>145</v>
      </c>
      <c r="K132" s="177" t="s">
        <v>155</v>
      </c>
      <c r="L132" s="178"/>
      <c r="M132" s="86" t="s">
        <v>1</v>
      </c>
      <c r="N132" s="87" t="s">
        <v>45</v>
      </c>
      <c r="O132" s="87" t="s">
        <v>156</v>
      </c>
      <c r="P132" s="87" t="s">
        <v>157</v>
      </c>
      <c r="Q132" s="87" t="s">
        <v>158</v>
      </c>
      <c r="R132" s="87" t="s">
        <v>159</v>
      </c>
      <c r="S132" s="87" t="s">
        <v>160</v>
      </c>
      <c r="T132" s="88" t="s">
        <v>161</v>
      </c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</row>
    <row r="133" spans="1:63" s="2" customFormat="1" ht="22.8" customHeight="1">
      <c r="A133" s="38"/>
      <c r="B133" s="39"/>
      <c r="C133" s="93" t="s">
        <v>162</v>
      </c>
      <c r="D133" s="38"/>
      <c r="E133" s="38"/>
      <c r="F133" s="38"/>
      <c r="G133" s="38"/>
      <c r="H133" s="38"/>
      <c r="I133" s="132"/>
      <c r="J133" s="179">
        <f>BK133</f>
        <v>0</v>
      </c>
      <c r="K133" s="38"/>
      <c r="L133" s="39"/>
      <c r="M133" s="89"/>
      <c r="N133" s="73"/>
      <c r="O133" s="90"/>
      <c r="P133" s="180">
        <f>P134+P555</f>
        <v>0</v>
      </c>
      <c r="Q133" s="90"/>
      <c r="R133" s="180">
        <f>R134+R555</f>
        <v>4.754006919999999</v>
      </c>
      <c r="S133" s="90"/>
      <c r="T133" s="181">
        <f>T134+T555</f>
        <v>189.21182582000006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9" t="s">
        <v>80</v>
      </c>
      <c r="AU133" s="19" t="s">
        <v>147</v>
      </c>
      <c r="BK133" s="182">
        <f>BK134+BK555</f>
        <v>0</v>
      </c>
    </row>
    <row r="134" spans="1:63" s="12" customFormat="1" ht="25.9" customHeight="1">
      <c r="A134" s="12"/>
      <c r="B134" s="183"/>
      <c r="C134" s="12"/>
      <c r="D134" s="184" t="s">
        <v>80</v>
      </c>
      <c r="E134" s="185" t="s">
        <v>274</v>
      </c>
      <c r="F134" s="185" t="s">
        <v>275</v>
      </c>
      <c r="G134" s="12"/>
      <c r="H134" s="12"/>
      <c r="I134" s="186"/>
      <c r="J134" s="187">
        <f>BK134</f>
        <v>0</v>
      </c>
      <c r="K134" s="12"/>
      <c r="L134" s="183"/>
      <c r="M134" s="188"/>
      <c r="N134" s="189"/>
      <c r="O134" s="189"/>
      <c r="P134" s="190">
        <f>P135+P163+P180+P511+P552</f>
        <v>0</v>
      </c>
      <c r="Q134" s="189"/>
      <c r="R134" s="190">
        <f>R135+R163+R180+R511+R552</f>
        <v>3.3829329199999996</v>
      </c>
      <c r="S134" s="189"/>
      <c r="T134" s="191">
        <f>T135+T163+T180+T511+T552</f>
        <v>180.86239800000007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84" t="s">
        <v>88</v>
      </c>
      <c r="AT134" s="192" t="s">
        <v>80</v>
      </c>
      <c r="AU134" s="192" t="s">
        <v>81</v>
      </c>
      <c r="AY134" s="184" t="s">
        <v>166</v>
      </c>
      <c r="BK134" s="193">
        <f>BK135+BK163+BK180+BK511+BK552</f>
        <v>0</v>
      </c>
    </row>
    <row r="135" spans="1:63" s="12" customFormat="1" ht="22.8" customHeight="1">
      <c r="A135" s="12"/>
      <c r="B135" s="183"/>
      <c r="C135" s="12"/>
      <c r="D135" s="184" t="s">
        <v>80</v>
      </c>
      <c r="E135" s="194" t="s">
        <v>180</v>
      </c>
      <c r="F135" s="194" t="s">
        <v>276</v>
      </c>
      <c r="G135" s="12"/>
      <c r="H135" s="12"/>
      <c r="I135" s="186"/>
      <c r="J135" s="195">
        <f>BK135</f>
        <v>0</v>
      </c>
      <c r="K135" s="12"/>
      <c r="L135" s="183"/>
      <c r="M135" s="188"/>
      <c r="N135" s="189"/>
      <c r="O135" s="189"/>
      <c r="P135" s="190">
        <f>SUM(P136:P162)</f>
        <v>0</v>
      </c>
      <c r="Q135" s="189"/>
      <c r="R135" s="190">
        <f>SUM(R136:R162)</f>
        <v>0.9914141200000001</v>
      </c>
      <c r="S135" s="189"/>
      <c r="T135" s="191">
        <f>SUM(T136:T162)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84" t="s">
        <v>88</v>
      </c>
      <c r="AT135" s="192" t="s">
        <v>80</v>
      </c>
      <c r="AU135" s="192" t="s">
        <v>88</v>
      </c>
      <c r="AY135" s="184" t="s">
        <v>166</v>
      </c>
      <c r="BK135" s="193">
        <f>SUM(BK136:BK162)</f>
        <v>0</v>
      </c>
    </row>
    <row r="136" spans="1:65" s="2" customFormat="1" ht="16.5" customHeight="1">
      <c r="A136" s="38"/>
      <c r="B136" s="196"/>
      <c r="C136" s="197" t="s">
        <v>88</v>
      </c>
      <c r="D136" s="197" t="s">
        <v>169</v>
      </c>
      <c r="E136" s="198" t="s">
        <v>277</v>
      </c>
      <c r="F136" s="199" t="s">
        <v>278</v>
      </c>
      <c r="G136" s="200" t="s">
        <v>279</v>
      </c>
      <c r="H136" s="201">
        <v>0.279</v>
      </c>
      <c r="I136" s="202"/>
      <c r="J136" s="203">
        <f>ROUND(I136*H136,2)</f>
        <v>0</v>
      </c>
      <c r="K136" s="199" t="s">
        <v>280</v>
      </c>
      <c r="L136" s="39"/>
      <c r="M136" s="204" t="s">
        <v>1</v>
      </c>
      <c r="N136" s="205" t="s">
        <v>46</v>
      </c>
      <c r="O136" s="77"/>
      <c r="P136" s="206">
        <f>O136*H136</f>
        <v>0</v>
      </c>
      <c r="Q136" s="206">
        <v>1.94302</v>
      </c>
      <c r="R136" s="206">
        <f>Q136*H136</f>
        <v>0.54210258</v>
      </c>
      <c r="S136" s="206">
        <v>0</v>
      </c>
      <c r="T136" s="20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08" t="s">
        <v>165</v>
      </c>
      <c r="AT136" s="208" t="s">
        <v>169</v>
      </c>
      <c r="AU136" s="208" t="s">
        <v>90</v>
      </c>
      <c r="AY136" s="19" t="s">
        <v>166</v>
      </c>
      <c r="BE136" s="209">
        <f>IF(N136="základní",J136,0)</f>
        <v>0</v>
      </c>
      <c r="BF136" s="209">
        <f>IF(N136="snížená",J136,0)</f>
        <v>0</v>
      </c>
      <c r="BG136" s="209">
        <f>IF(N136="zákl. přenesená",J136,0)</f>
        <v>0</v>
      </c>
      <c r="BH136" s="209">
        <f>IF(N136="sníž. přenesená",J136,0)</f>
        <v>0</v>
      </c>
      <c r="BI136" s="209">
        <f>IF(N136="nulová",J136,0)</f>
        <v>0</v>
      </c>
      <c r="BJ136" s="19" t="s">
        <v>88</v>
      </c>
      <c r="BK136" s="209">
        <f>ROUND(I136*H136,2)</f>
        <v>0</v>
      </c>
      <c r="BL136" s="19" t="s">
        <v>165</v>
      </c>
      <c r="BM136" s="208" t="s">
        <v>281</v>
      </c>
    </row>
    <row r="137" spans="1:47" s="2" customFormat="1" ht="12">
      <c r="A137" s="38"/>
      <c r="B137" s="39"/>
      <c r="C137" s="38"/>
      <c r="D137" s="210" t="s">
        <v>174</v>
      </c>
      <c r="E137" s="38"/>
      <c r="F137" s="211" t="s">
        <v>282</v>
      </c>
      <c r="G137" s="38"/>
      <c r="H137" s="38"/>
      <c r="I137" s="132"/>
      <c r="J137" s="38"/>
      <c r="K137" s="38"/>
      <c r="L137" s="39"/>
      <c r="M137" s="212"/>
      <c r="N137" s="213"/>
      <c r="O137" s="77"/>
      <c r="P137" s="77"/>
      <c r="Q137" s="77"/>
      <c r="R137" s="77"/>
      <c r="S137" s="77"/>
      <c r="T137" s="7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9" t="s">
        <v>174</v>
      </c>
      <c r="AU137" s="19" t="s">
        <v>90</v>
      </c>
    </row>
    <row r="138" spans="1:51" s="13" customFormat="1" ht="12">
      <c r="A138" s="13"/>
      <c r="B138" s="219"/>
      <c r="C138" s="13"/>
      <c r="D138" s="210" t="s">
        <v>283</v>
      </c>
      <c r="E138" s="220" t="s">
        <v>1</v>
      </c>
      <c r="F138" s="221" t="s">
        <v>284</v>
      </c>
      <c r="G138" s="13"/>
      <c r="H138" s="220" t="s">
        <v>1</v>
      </c>
      <c r="I138" s="222"/>
      <c r="J138" s="13"/>
      <c r="K138" s="13"/>
      <c r="L138" s="219"/>
      <c r="M138" s="223"/>
      <c r="N138" s="224"/>
      <c r="O138" s="224"/>
      <c r="P138" s="224"/>
      <c r="Q138" s="224"/>
      <c r="R138" s="224"/>
      <c r="S138" s="224"/>
      <c r="T138" s="22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20" t="s">
        <v>283</v>
      </c>
      <c r="AU138" s="220" t="s">
        <v>90</v>
      </c>
      <c r="AV138" s="13" t="s">
        <v>88</v>
      </c>
      <c r="AW138" s="13" t="s">
        <v>36</v>
      </c>
      <c r="AX138" s="13" t="s">
        <v>81</v>
      </c>
      <c r="AY138" s="220" t="s">
        <v>166</v>
      </c>
    </row>
    <row r="139" spans="1:51" s="14" customFormat="1" ht="12">
      <c r="A139" s="14"/>
      <c r="B139" s="226"/>
      <c r="C139" s="14"/>
      <c r="D139" s="210" t="s">
        <v>283</v>
      </c>
      <c r="E139" s="227" t="s">
        <v>1</v>
      </c>
      <c r="F139" s="228" t="s">
        <v>285</v>
      </c>
      <c r="G139" s="14"/>
      <c r="H139" s="229">
        <v>0.279</v>
      </c>
      <c r="I139" s="230"/>
      <c r="J139" s="14"/>
      <c r="K139" s="14"/>
      <c r="L139" s="226"/>
      <c r="M139" s="231"/>
      <c r="N139" s="232"/>
      <c r="O139" s="232"/>
      <c r="P139" s="232"/>
      <c r="Q139" s="232"/>
      <c r="R139" s="232"/>
      <c r="S139" s="232"/>
      <c r="T139" s="23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27" t="s">
        <v>283</v>
      </c>
      <c r="AU139" s="227" t="s">
        <v>90</v>
      </c>
      <c r="AV139" s="14" t="s">
        <v>90</v>
      </c>
      <c r="AW139" s="14" t="s">
        <v>36</v>
      </c>
      <c r="AX139" s="14" t="s">
        <v>81</v>
      </c>
      <c r="AY139" s="227" t="s">
        <v>166</v>
      </c>
    </row>
    <row r="140" spans="1:51" s="15" customFormat="1" ht="12">
      <c r="A140" s="15"/>
      <c r="B140" s="234"/>
      <c r="C140" s="15"/>
      <c r="D140" s="210" t="s">
        <v>283</v>
      </c>
      <c r="E140" s="235" t="s">
        <v>1</v>
      </c>
      <c r="F140" s="236" t="s">
        <v>286</v>
      </c>
      <c r="G140" s="15"/>
      <c r="H140" s="237">
        <v>0.279</v>
      </c>
      <c r="I140" s="238"/>
      <c r="J140" s="15"/>
      <c r="K140" s="15"/>
      <c r="L140" s="234"/>
      <c r="M140" s="239"/>
      <c r="N140" s="240"/>
      <c r="O140" s="240"/>
      <c r="P140" s="240"/>
      <c r="Q140" s="240"/>
      <c r="R140" s="240"/>
      <c r="S140" s="240"/>
      <c r="T140" s="241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35" t="s">
        <v>283</v>
      </c>
      <c r="AU140" s="235" t="s">
        <v>90</v>
      </c>
      <c r="AV140" s="15" t="s">
        <v>165</v>
      </c>
      <c r="AW140" s="15" t="s">
        <v>36</v>
      </c>
      <c r="AX140" s="15" t="s">
        <v>88</v>
      </c>
      <c r="AY140" s="235" t="s">
        <v>166</v>
      </c>
    </row>
    <row r="141" spans="1:65" s="2" customFormat="1" ht="21.75" customHeight="1">
      <c r="A141" s="38"/>
      <c r="B141" s="196"/>
      <c r="C141" s="197" t="s">
        <v>90</v>
      </c>
      <c r="D141" s="197" t="s">
        <v>169</v>
      </c>
      <c r="E141" s="198" t="s">
        <v>287</v>
      </c>
      <c r="F141" s="199" t="s">
        <v>288</v>
      </c>
      <c r="G141" s="200" t="s">
        <v>289</v>
      </c>
      <c r="H141" s="201">
        <v>0.142</v>
      </c>
      <c r="I141" s="202"/>
      <c r="J141" s="203">
        <f>ROUND(I141*H141,2)</f>
        <v>0</v>
      </c>
      <c r="K141" s="199" t="s">
        <v>280</v>
      </c>
      <c r="L141" s="39"/>
      <c r="M141" s="204" t="s">
        <v>1</v>
      </c>
      <c r="N141" s="205" t="s">
        <v>46</v>
      </c>
      <c r="O141" s="77"/>
      <c r="P141" s="206">
        <f>O141*H141</f>
        <v>0</v>
      </c>
      <c r="Q141" s="206">
        <v>1.09</v>
      </c>
      <c r="R141" s="206">
        <f>Q141*H141</f>
        <v>0.15478</v>
      </c>
      <c r="S141" s="206">
        <v>0</v>
      </c>
      <c r="T141" s="20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8" t="s">
        <v>165</v>
      </c>
      <c r="AT141" s="208" t="s">
        <v>169</v>
      </c>
      <c r="AU141" s="208" t="s">
        <v>90</v>
      </c>
      <c r="AY141" s="19" t="s">
        <v>166</v>
      </c>
      <c r="BE141" s="209">
        <f>IF(N141="základní",J141,0)</f>
        <v>0</v>
      </c>
      <c r="BF141" s="209">
        <f>IF(N141="snížená",J141,0)</f>
        <v>0</v>
      </c>
      <c r="BG141" s="209">
        <f>IF(N141="zákl. přenesená",J141,0)</f>
        <v>0</v>
      </c>
      <c r="BH141" s="209">
        <f>IF(N141="sníž. přenesená",J141,0)</f>
        <v>0</v>
      </c>
      <c r="BI141" s="209">
        <f>IF(N141="nulová",J141,0)</f>
        <v>0</v>
      </c>
      <c r="BJ141" s="19" t="s">
        <v>88</v>
      </c>
      <c r="BK141" s="209">
        <f>ROUND(I141*H141,2)</f>
        <v>0</v>
      </c>
      <c r="BL141" s="19" t="s">
        <v>165</v>
      </c>
      <c r="BM141" s="208" t="s">
        <v>290</v>
      </c>
    </row>
    <row r="142" spans="1:47" s="2" customFormat="1" ht="12">
      <c r="A142" s="38"/>
      <c r="B142" s="39"/>
      <c r="C142" s="38"/>
      <c r="D142" s="210" t="s">
        <v>174</v>
      </c>
      <c r="E142" s="38"/>
      <c r="F142" s="211" t="s">
        <v>291</v>
      </c>
      <c r="G142" s="38"/>
      <c r="H142" s="38"/>
      <c r="I142" s="132"/>
      <c r="J142" s="38"/>
      <c r="K142" s="38"/>
      <c r="L142" s="39"/>
      <c r="M142" s="212"/>
      <c r="N142" s="213"/>
      <c r="O142" s="77"/>
      <c r="P142" s="77"/>
      <c r="Q142" s="77"/>
      <c r="R142" s="77"/>
      <c r="S142" s="77"/>
      <c r="T142" s="7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9" t="s">
        <v>174</v>
      </c>
      <c r="AU142" s="19" t="s">
        <v>90</v>
      </c>
    </row>
    <row r="143" spans="1:51" s="13" customFormat="1" ht="12">
      <c r="A143" s="13"/>
      <c r="B143" s="219"/>
      <c r="C143" s="13"/>
      <c r="D143" s="210" t="s">
        <v>283</v>
      </c>
      <c r="E143" s="220" t="s">
        <v>1</v>
      </c>
      <c r="F143" s="221" t="s">
        <v>292</v>
      </c>
      <c r="G143" s="13"/>
      <c r="H143" s="220" t="s">
        <v>1</v>
      </c>
      <c r="I143" s="222"/>
      <c r="J143" s="13"/>
      <c r="K143" s="13"/>
      <c r="L143" s="219"/>
      <c r="M143" s="223"/>
      <c r="N143" s="224"/>
      <c r="O143" s="224"/>
      <c r="P143" s="224"/>
      <c r="Q143" s="224"/>
      <c r="R143" s="224"/>
      <c r="S143" s="224"/>
      <c r="T143" s="22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20" t="s">
        <v>283</v>
      </c>
      <c r="AU143" s="220" t="s">
        <v>90</v>
      </c>
      <c r="AV143" s="13" t="s">
        <v>88</v>
      </c>
      <c r="AW143" s="13" t="s">
        <v>36</v>
      </c>
      <c r="AX143" s="13" t="s">
        <v>81</v>
      </c>
      <c r="AY143" s="220" t="s">
        <v>166</v>
      </c>
    </row>
    <row r="144" spans="1:51" s="14" customFormat="1" ht="12">
      <c r="A144" s="14"/>
      <c r="B144" s="226"/>
      <c r="C144" s="14"/>
      <c r="D144" s="210" t="s">
        <v>283</v>
      </c>
      <c r="E144" s="227" t="s">
        <v>1</v>
      </c>
      <c r="F144" s="228" t="s">
        <v>293</v>
      </c>
      <c r="G144" s="14"/>
      <c r="H144" s="229">
        <v>0.013</v>
      </c>
      <c r="I144" s="230"/>
      <c r="J144" s="14"/>
      <c r="K144" s="14"/>
      <c r="L144" s="226"/>
      <c r="M144" s="231"/>
      <c r="N144" s="232"/>
      <c r="O144" s="232"/>
      <c r="P144" s="232"/>
      <c r="Q144" s="232"/>
      <c r="R144" s="232"/>
      <c r="S144" s="232"/>
      <c r="T144" s="23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27" t="s">
        <v>283</v>
      </c>
      <c r="AU144" s="227" t="s">
        <v>90</v>
      </c>
      <c r="AV144" s="14" t="s">
        <v>90</v>
      </c>
      <c r="AW144" s="14" t="s">
        <v>36</v>
      </c>
      <c r="AX144" s="14" t="s">
        <v>81</v>
      </c>
      <c r="AY144" s="227" t="s">
        <v>166</v>
      </c>
    </row>
    <row r="145" spans="1:51" s="13" customFormat="1" ht="12">
      <c r="A145" s="13"/>
      <c r="B145" s="219"/>
      <c r="C145" s="13"/>
      <c r="D145" s="210" t="s">
        <v>283</v>
      </c>
      <c r="E145" s="220" t="s">
        <v>1</v>
      </c>
      <c r="F145" s="221" t="s">
        <v>294</v>
      </c>
      <c r="G145" s="13"/>
      <c r="H145" s="220" t="s">
        <v>1</v>
      </c>
      <c r="I145" s="222"/>
      <c r="J145" s="13"/>
      <c r="K145" s="13"/>
      <c r="L145" s="219"/>
      <c r="M145" s="223"/>
      <c r="N145" s="224"/>
      <c r="O145" s="224"/>
      <c r="P145" s="224"/>
      <c r="Q145" s="224"/>
      <c r="R145" s="224"/>
      <c r="S145" s="224"/>
      <c r="T145" s="22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0" t="s">
        <v>283</v>
      </c>
      <c r="AU145" s="220" t="s">
        <v>90</v>
      </c>
      <c r="AV145" s="13" t="s">
        <v>88</v>
      </c>
      <c r="AW145" s="13" t="s">
        <v>36</v>
      </c>
      <c r="AX145" s="13" t="s">
        <v>81</v>
      </c>
      <c r="AY145" s="220" t="s">
        <v>166</v>
      </c>
    </row>
    <row r="146" spans="1:51" s="14" customFormat="1" ht="12">
      <c r="A146" s="14"/>
      <c r="B146" s="226"/>
      <c r="C146" s="14"/>
      <c r="D146" s="210" t="s">
        <v>283</v>
      </c>
      <c r="E146" s="227" t="s">
        <v>1</v>
      </c>
      <c r="F146" s="228" t="s">
        <v>295</v>
      </c>
      <c r="G146" s="14"/>
      <c r="H146" s="229">
        <v>0.008</v>
      </c>
      <c r="I146" s="230"/>
      <c r="J146" s="14"/>
      <c r="K146" s="14"/>
      <c r="L146" s="226"/>
      <c r="M146" s="231"/>
      <c r="N146" s="232"/>
      <c r="O146" s="232"/>
      <c r="P146" s="232"/>
      <c r="Q146" s="232"/>
      <c r="R146" s="232"/>
      <c r="S146" s="232"/>
      <c r="T146" s="23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27" t="s">
        <v>283</v>
      </c>
      <c r="AU146" s="227" t="s">
        <v>90</v>
      </c>
      <c r="AV146" s="14" t="s">
        <v>90</v>
      </c>
      <c r="AW146" s="14" t="s">
        <v>36</v>
      </c>
      <c r="AX146" s="14" t="s">
        <v>81</v>
      </c>
      <c r="AY146" s="227" t="s">
        <v>166</v>
      </c>
    </row>
    <row r="147" spans="1:51" s="13" customFormat="1" ht="12">
      <c r="A147" s="13"/>
      <c r="B147" s="219"/>
      <c r="C147" s="13"/>
      <c r="D147" s="210" t="s">
        <v>283</v>
      </c>
      <c r="E147" s="220" t="s">
        <v>1</v>
      </c>
      <c r="F147" s="221" t="s">
        <v>296</v>
      </c>
      <c r="G147" s="13"/>
      <c r="H147" s="220" t="s">
        <v>1</v>
      </c>
      <c r="I147" s="222"/>
      <c r="J147" s="13"/>
      <c r="K147" s="13"/>
      <c r="L147" s="219"/>
      <c r="M147" s="223"/>
      <c r="N147" s="224"/>
      <c r="O147" s="224"/>
      <c r="P147" s="224"/>
      <c r="Q147" s="224"/>
      <c r="R147" s="224"/>
      <c r="S147" s="224"/>
      <c r="T147" s="22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20" t="s">
        <v>283</v>
      </c>
      <c r="AU147" s="220" t="s">
        <v>90</v>
      </c>
      <c r="AV147" s="13" t="s">
        <v>88</v>
      </c>
      <c r="AW147" s="13" t="s">
        <v>36</v>
      </c>
      <c r="AX147" s="13" t="s">
        <v>81</v>
      </c>
      <c r="AY147" s="220" t="s">
        <v>166</v>
      </c>
    </row>
    <row r="148" spans="1:51" s="14" customFormat="1" ht="12">
      <c r="A148" s="14"/>
      <c r="B148" s="226"/>
      <c r="C148" s="14"/>
      <c r="D148" s="210" t="s">
        <v>283</v>
      </c>
      <c r="E148" s="227" t="s">
        <v>1</v>
      </c>
      <c r="F148" s="228" t="s">
        <v>297</v>
      </c>
      <c r="G148" s="14"/>
      <c r="H148" s="229">
        <v>0.019</v>
      </c>
      <c r="I148" s="230"/>
      <c r="J148" s="14"/>
      <c r="K148" s="14"/>
      <c r="L148" s="226"/>
      <c r="M148" s="231"/>
      <c r="N148" s="232"/>
      <c r="O148" s="232"/>
      <c r="P148" s="232"/>
      <c r="Q148" s="232"/>
      <c r="R148" s="232"/>
      <c r="S148" s="232"/>
      <c r="T148" s="23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27" t="s">
        <v>283</v>
      </c>
      <c r="AU148" s="227" t="s">
        <v>90</v>
      </c>
      <c r="AV148" s="14" t="s">
        <v>90</v>
      </c>
      <c r="AW148" s="14" t="s">
        <v>36</v>
      </c>
      <c r="AX148" s="14" t="s">
        <v>81</v>
      </c>
      <c r="AY148" s="227" t="s">
        <v>166</v>
      </c>
    </row>
    <row r="149" spans="1:51" s="13" customFormat="1" ht="12">
      <c r="A149" s="13"/>
      <c r="B149" s="219"/>
      <c r="C149" s="13"/>
      <c r="D149" s="210" t="s">
        <v>283</v>
      </c>
      <c r="E149" s="220" t="s">
        <v>1</v>
      </c>
      <c r="F149" s="221" t="s">
        <v>284</v>
      </c>
      <c r="G149" s="13"/>
      <c r="H149" s="220" t="s">
        <v>1</v>
      </c>
      <c r="I149" s="222"/>
      <c r="J149" s="13"/>
      <c r="K149" s="13"/>
      <c r="L149" s="219"/>
      <c r="M149" s="223"/>
      <c r="N149" s="224"/>
      <c r="O149" s="224"/>
      <c r="P149" s="224"/>
      <c r="Q149" s="224"/>
      <c r="R149" s="224"/>
      <c r="S149" s="224"/>
      <c r="T149" s="22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0" t="s">
        <v>283</v>
      </c>
      <c r="AU149" s="220" t="s">
        <v>90</v>
      </c>
      <c r="AV149" s="13" t="s">
        <v>88</v>
      </c>
      <c r="AW149" s="13" t="s">
        <v>36</v>
      </c>
      <c r="AX149" s="13" t="s">
        <v>81</v>
      </c>
      <c r="AY149" s="220" t="s">
        <v>166</v>
      </c>
    </row>
    <row r="150" spans="1:51" s="14" customFormat="1" ht="12">
      <c r="A150" s="14"/>
      <c r="B150" s="226"/>
      <c r="C150" s="14"/>
      <c r="D150" s="210" t="s">
        <v>283</v>
      </c>
      <c r="E150" s="227" t="s">
        <v>1</v>
      </c>
      <c r="F150" s="228" t="s">
        <v>298</v>
      </c>
      <c r="G150" s="14"/>
      <c r="H150" s="229">
        <v>0.102</v>
      </c>
      <c r="I150" s="230"/>
      <c r="J150" s="14"/>
      <c r="K150" s="14"/>
      <c r="L150" s="226"/>
      <c r="M150" s="231"/>
      <c r="N150" s="232"/>
      <c r="O150" s="232"/>
      <c r="P150" s="232"/>
      <c r="Q150" s="232"/>
      <c r="R150" s="232"/>
      <c r="S150" s="232"/>
      <c r="T150" s="23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27" t="s">
        <v>283</v>
      </c>
      <c r="AU150" s="227" t="s">
        <v>90</v>
      </c>
      <c r="AV150" s="14" t="s">
        <v>90</v>
      </c>
      <c r="AW150" s="14" t="s">
        <v>36</v>
      </c>
      <c r="AX150" s="14" t="s">
        <v>81</v>
      </c>
      <c r="AY150" s="227" t="s">
        <v>166</v>
      </c>
    </row>
    <row r="151" spans="1:51" s="15" customFormat="1" ht="12">
      <c r="A151" s="15"/>
      <c r="B151" s="234"/>
      <c r="C151" s="15"/>
      <c r="D151" s="210" t="s">
        <v>283</v>
      </c>
      <c r="E151" s="235" t="s">
        <v>1</v>
      </c>
      <c r="F151" s="236" t="s">
        <v>286</v>
      </c>
      <c r="G151" s="15"/>
      <c r="H151" s="237">
        <v>0.142</v>
      </c>
      <c r="I151" s="238"/>
      <c r="J151" s="15"/>
      <c r="K151" s="15"/>
      <c r="L151" s="234"/>
      <c r="M151" s="239"/>
      <c r="N151" s="240"/>
      <c r="O151" s="240"/>
      <c r="P151" s="240"/>
      <c r="Q151" s="240"/>
      <c r="R151" s="240"/>
      <c r="S151" s="240"/>
      <c r="T151" s="241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35" t="s">
        <v>283</v>
      </c>
      <c r="AU151" s="235" t="s">
        <v>90</v>
      </c>
      <c r="AV151" s="15" t="s">
        <v>165</v>
      </c>
      <c r="AW151" s="15" t="s">
        <v>36</v>
      </c>
      <c r="AX151" s="15" t="s">
        <v>88</v>
      </c>
      <c r="AY151" s="235" t="s">
        <v>166</v>
      </c>
    </row>
    <row r="152" spans="1:65" s="2" customFormat="1" ht="21.75" customHeight="1">
      <c r="A152" s="38"/>
      <c r="B152" s="196"/>
      <c r="C152" s="197" t="s">
        <v>180</v>
      </c>
      <c r="D152" s="197" t="s">
        <v>169</v>
      </c>
      <c r="E152" s="198" t="s">
        <v>299</v>
      </c>
      <c r="F152" s="199" t="s">
        <v>300</v>
      </c>
      <c r="G152" s="200" t="s">
        <v>301</v>
      </c>
      <c r="H152" s="201">
        <v>1.653</v>
      </c>
      <c r="I152" s="202"/>
      <c r="J152" s="203">
        <f>ROUND(I152*H152,2)</f>
        <v>0</v>
      </c>
      <c r="K152" s="199" t="s">
        <v>280</v>
      </c>
      <c r="L152" s="39"/>
      <c r="M152" s="204" t="s">
        <v>1</v>
      </c>
      <c r="N152" s="205" t="s">
        <v>46</v>
      </c>
      <c r="O152" s="77"/>
      <c r="P152" s="206">
        <f>O152*H152</f>
        <v>0</v>
      </c>
      <c r="Q152" s="206">
        <v>0.17818</v>
      </c>
      <c r="R152" s="206">
        <f>Q152*H152</f>
        <v>0.29453154000000004</v>
      </c>
      <c r="S152" s="206">
        <v>0</v>
      </c>
      <c r="T152" s="20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08" t="s">
        <v>165</v>
      </c>
      <c r="AT152" s="208" t="s">
        <v>169</v>
      </c>
      <c r="AU152" s="208" t="s">
        <v>90</v>
      </c>
      <c r="AY152" s="19" t="s">
        <v>166</v>
      </c>
      <c r="BE152" s="209">
        <f>IF(N152="základní",J152,0)</f>
        <v>0</v>
      </c>
      <c r="BF152" s="209">
        <f>IF(N152="snížená",J152,0)</f>
        <v>0</v>
      </c>
      <c r="BG152" s="209">
        <f>IF(N152="zákl. přenesená",J152,0)</f>
        <v>0</v>
      </c>
      <c r="BH152" s="209">
        <f>IF(N152="sníž. přenesená",J152,0)</f>
        <v>0</v>
      </c>
      <c r="BI152" s="209">
        <f>IF(N152="nulová",J152,0)</f>
        <v>0</v>
      </c>
      <c r="BJ152" s="19" t="s">
        <v>88</v>
      </c>
      <c r="BK152" s="209">
        <f>ROUND(I152*H152,2)</f>
        <v>0</v>
      </c>
      <c r="BL152" s="19" t="s">
        <v>165</v>
      </c>
      <c r="BM152" s="208" t="s">
        <v>302</v>
      </c>
    </row>
    <row r="153" spans="1:47" s="2" customFormat="1" ht="12">
      <c r="A153" s="38"/>
      <c r="B153" s="39"/>
      <c r="C153" s="38"/>
      <c r="D153" s="210" t="s">
        <v>174</v>
      </c>
      <c r="E153" s="38"/>
      <c r="F153" s="211" t="s">
        <v>303</v>
      </c>
      <c r="G153" s="38"/>
      <c r="H153" s="38"/>
      <c r="I153" s="132"/>
      <c r="J153" s="38"/>
      <c r="K153" s="38"/>
      <c r="L153" s="39"/>
      <c r="M153" s="212"/>
      <c r="N153" s="213"/>
      <c r="O153" s="77"/>
      <c r="P153" s="77"/>
      <c r="Q153" s="77"/>
      <c r="R153" s="77"/>
      <c r="S153" s="77"/>
      <c r="T153" s="7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9" t="s">
        <v>174</v>
      </c>
      <c r="AU153" s="19" t="s">
        <v>90</v>
      </c>
    </row>
    <row r="154" spans="1:51" s="13" customFormat="1" ht="12">
      <c r="A154" s="13"/>
      <c r="B154" s="219"/>
      <c r="C154" s="13"/>
      <c r="D154" s="210" t="s">
        <v>283</v>
      </c>
      <c r="E154" s="220" t="s">
        <v>1</v>
      </c>
      <c r="F154" s="221" t="s">
        <v>292</v>
      </c>
      <c r="G154" s="13"/>
      <c r="H154" s="220" t="s">
        <v>1</v>
      </c>
      <c r="I154" s="222"/>
      <c r="J154" s="13"/>
      <c r="K154" s="13"/>
      <c r="L154" s="219"/>
      <c r="M154" s="223"/>
      <c r="N154" s="224"/>
      <c r="O154" s="224"/>
      <c r="P154" s="224"/>
      <c r="Q154" s="224"/>
      <c r="R154" s="224"/>
      <c r="S154" s="224"/>
      <c r="T154" s="22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0" t="s">
        <v>283</v>
      </c>
      <c r="AU154" s="220" t="s">
        <v>90</v>
      </c>
      <c r="AV154" s="13" t="s">
        <v>88</v>
      </c>
      <c r="AW154" s="13" t="s">
        <v>36</v>
      </c>
      <c r="AX154" s="13" t="s">
        <v>81</v>
      </c>
      <c r="AY154" s="220" t="s">
        <v>166</v>
      </c>
    </row>
    <row r="155" spans="1:51" s="14" customFormat="1" ht="12">
      <c r="A155" s="14"/>
      <c r="B155" s="226"/>
      <c r="C155" s="14"/>
      <c r="D155" s="210" t="s">
        <v>283</v>
      </c>
      <c r="E155" s="227" t="s">
        <v>1</v>
      </c>
      <c r="F155" s="228" t="s">
        <v>304</v>
      </c>
      <c r="G155" s="14"/>
      <c r="H155" s="229">
        <v>0.135</v>
      </c>
      <c r="I155" s="230"/>
      <c r="J155" s="14"/>
      <c r="K155" s="14"/>
      <c r="L155" s="226"/>
      <c r="M155" s="231"/>
      <c r="N155" s="232"/>
      <c r="O155" s="232"/>
      <c r="P155" s="232"/>
      <c r="Q155" s="232"/>
      <c r="R155" s="232"/>
      <c r="S155" s="232"/>
      <c r="T155" s="23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27" t="s">
        <v>283</v>
      </c>
      <c r="AU155" s="227" t="s">
        <v>90</v>
      </c>
      <c r="AV155" s="14" t="s">
        <v>90</v>
      </c>
      <c r="AW155" s="14" t="s">
        <v>36</v>
      </c>
      <c r="AX155" s="14" t="s">
        <v>81</v>
      </c>
      <c r="AY155" s="227" t="s">
        <v>166</v>
      </c>
    </row>
    <row r="156" spans="1:51" s="13" customFormat="1" ht="12">
      <c r="A156" s="13"/>
      <c r="B156" s="219"/>
      <c r="C156" s="13"/>
      <c r="D156" s="210" t="s">
        <v>283</v>
      </c>
      <c r="E156" s="220" t="s">
        <v>1</v>
      </c>
      <c r="F156" s="221" t="s">
        <v>294</v>
      </c>
      <c r="G156" s="13"/>
      <c r="H156" s="220" t="s">
        <v>1</v>
      </c>
      <c r="I156" s="222"/>
      <c r="J156" s="13"/>
      <c r="K156" s="13"/>
      <c r="L156" s="219"/>
      <c r="M156" s="223"/>
      <c r="N156" s="224"/>
      <c r="O156" s="224"/>
      <c r="P156" s="224"/>
      <c r="Q156" s="224"/>
      <c r="R156" s="224"/>
      <c r="S156" s="224"/>
      <c r="T156" s="22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0" t="s">
        <v>283</v>
      </c>
      <c r="AU156" s="220" t="s">
        <v>90</v>
      </c>
      <c r="AV156" s="13" t="s">
        <v>88</v>
      </c>
      <c r="AW156" s="13" t="s">
        <v>36</v>
      </c>
      <c r="AX156" s="13" t="s">
        <v>81</v>
      </c>
      <c r="AY156" s="220" t="s">
        <v>166</v>
      </c>
    </row>
    <row r="157" spans="1:51" s="14" customFormat="1" ht="12">
      <c r="A157" s="14"/>
      <c r="B157" s="226"/>
      <c r="C157" s="14"/>
      <c r="D157" s="210" t="s">
        <v>283</v>
      </c>
      <c r="E157" s="227" t="s">
        <v>1</v>
      </c>
      <c r="F157" s="228" t="s">
        <v>305</v>
      </c>
      <c r="G157" s="14"/>
      <c r="H157" s="229">
        <v>0.09</v>
      </c>
      <c r="I157" s="230"/>
      <c r="J157" s="14"/>
      <c r="K157" s="14"/>
      <c r="L157" s="226"/>
      <c r="M157" s="231"/>
      <c r="N157" s="232"/>
      <c r="O157" s="232"/>
      <c r="P157" s="232"/>
      <c r="Q157" s="232"/>
      <c r="R157" s="232"/>
      <c r="S157" s="232"/>
      <c r="T157" s="23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27" t="s">
        <v>283</v>
      </c>
      <c r="AU157" s="227" t="s">
        <v>90</v>
      </c>
      <c r="AV157" s="14" t="s">
        <v>90</v>
      </c>
      <c r="AW157" s="14" t="s">
        <v>36</v>
      </c>
      <c r="AX157" s="14" t="s">
        <v>81</v>
      </c>
      <c r="AY157" s="227" t="s">
        <v>166</v>
      </c>
    </row>
    <row r="158" spans="1:51" s="13" customFormat="1" ht="12">
      <c r="A158" s="13"/>
      <c r="B158" s="219"/>
      <c r="C158" s="13"/>
      <c r="D158" s="210" t="s">
        <v>283</v>
      </c>
      <c r="E158" s="220" t="s">
        <v>1</v>
      </c>
      <c r="F158" s="221" t="s">
        <v>306</v>
      </c>
      <c r="G158" s="13"/>
      <c r="H158" s="220" t="s">
        <v>1</v>
      </c>
      <c r="I158" s="222"/>
      <c r="J158" s="13"/>
      <c r="K158" s="13"/>
      <c r="L158" s="219"/>
      <c r="M158" s="223"/>
      <c r="N158" s="224"/>
      <c r="O158" s="224"/>
      <c r="P158" s="224"/>
      <c r="Q158" s="224"/>
      <c r="R158" s="224"/>
      <c r="S158" s="224"/>
      <c r="T158" s="22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20" t="s">
        <v>283</v>
      </c>
      <c r="AU158" s="220" t="s">
        <v>90</v>
      </c>
      <c r="AV158" s="13" t="s">
        <v>88</v>
      </c>
      <c r="AW158" s="13" t="s">
        <v>36</v>
      </c>
      <c r="AX158" s="13" t="s">
        <v>81</v>
      </c>
      <c r="AY158" s="220" t="s">
        <v>166</v>
      </c>
    </row>
    <row r="159" spans="1:51" s="14" customFormat="1" ht="12">
      <c r="A159" s="14"/>
      <c r="B159" s="226"/>
      <c r="C159" s="14"/>
      <c r="D159" s="210" t="s">
        <v>283</v>
      </c>
      <c r="E159" s="227" t="s">
        <v>1</v>
      </c>
      <c r="F159" s="228" t="s">
        <v>307</v>
      </c>
      <c r="G159" s="14"/>
      <c r="H159" s="229">
        <v>1.02</v>
      </c>
      <c r="I159" s="230"/>
      <c r="J159" s="14"/>
      <c r="K159" s="14"/>
      <c r="L159" s="226"/>
      <c r="M159" s="231"/>
      <c r="N159" s="232"/>
      <c r="O159" s="232"/>
      <c r="P159" s="232"/>
      <c r="Q159" s="232"/>
      <c r="R159" s="232"/>
      <c r="S159" s="232"/>
      <c r="T159" s="23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27" t="s">
        <v>283</v>
      </c>
      <c r="AU159" s="227" t="s">
        <v>90</v>
      </c>
      <c r="AV159" s="14" t="s">
        <v>90</v>
      </c>
      <c r="AW159" s="14" t="s">
        <v>36</v>
      </c>
      <c r="AX159" s="14" t="s">
        <v>81</v>
      </c>
      <c r="AY159" s="227" t="s">
        <v>166</v>
      </c>
    </row>
    <row r="160" spans="1:51" s="13" customFormat="1" ht="12">
      <c r="A160" s="13"/>
      <c r="B160" s="219"/>
      <c r="C160" s="13"/>
      <c r="D160" s="210" t="s">
        <v>283</v>
      </c>
      <c r="E160" s="220" t="s">
        <v>1</v>
      </c>
      <c r="F160" s="221" t="s">
        <v>284</v>
      </c>
      <c r="G160" s="13"/>
      <c r="H160" s="220" t="s">
        <v>1</v>
      </c>
      <c r="I160" s="222"/>
      <c r="J160" s="13"/>
      <c r="K160" s="13"/>
      <c r="L160" s="219"/>
      <c r="M160" s="223"/>
      <c r="N160" s="224"/>
      <c r="O160" s="224"/>
      <c r="P160" s="224"/>
      <c r="Q160" s="224"/>
      <c r="R160" s="224"/>
      <c r="S160" s="224"/>
      <c r="T160" s="22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20" t="s">
        <v>283</v>
      </c>
      <c r="AU160" s="220" t="s">
        <v>90</v>
      </c>
      <c r="AV160" s="13" t="s">
        <v>88</v>
      </c>
      <c r="AW160" s="13" t="s">
        <v>36</v>
      </c>
      <c r="AX160" s="13" t="s">
        <v>81</v>
      </c>
      <c r="AY160" s="220" t="s">
        <v>166</v>
      </c>
    </row>
    <row r="161" spans="1:51" s="14" customFormat="1" ht="12">
      <c r="A161" s="14"/>
      <c r="B161" s="226"/>
      <c r="C161" s="14"/>
      <c r="D161" s="210" t="s">
        <v>283</v>
      </c>
      <c r="E161" s="227" t="s">
        <v>1</v>
      </c>
      <c r="F161" s="228" t="s">
        <v>308</v>
      </c>
      <c r="G161" s="14"/>
      <c r="H161" s="229">
        <v>0.408</v>
      </c>
      <c r="I161" s="230"/>
      <c r="J161" s="14"/>
      <c r="K161" s="14"/>
      <c r="L161" s="226"/>
      <c r="M161" s="231"/>
      <c r="N161" s="232"/>
      <c r="O161" s="232"/>
      <c r="P161" s="232"/>
      <c r="Q161" s="232"/>
      <c r="R161" s="232"/>
      <c r="S161" s="232"/>
      <c r="T161" s="23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27" t="s">
        <v>283</v>
      </c>
      <c r="AU161" s="227" t="s">
        <v>90</v>
      </c>
      <c r="AV161" s="14" t="s">
        <v>90</v>
      </c>
      <c r="AW161" s="14" t="s">
        <v>36</v>
      </c>
      <c r="AX161" s="14" t="s">
        <v>81</v>
      </c>
      <c r="AY161" s="227" t="s">
        <v>166</v>
      </c>
    </row>
    <row r="162" spans="1:51" s="15" customFormat="1" ht="12">
      <c r="A162" s="15"/>
      <c r="B162" s="234"/>
      <c r="C162" s="15"/>
      <c r="D162" s="210" t="s">
        <v>283</v>
      </c>
      <c r="E162" s="235" t="s">
        <v>1</v>
      </c>
      <c r="F162" s="236" t="s">
        <v>286</v>
      </c>
      <c r="G162" s="15"/>
      <c r="H162" s="237">
        <v>1.653</v>
      </c>
      <c r="I162" s="238"/>
      <c r="J162" s="15"/>
      <c r="K162" s="15"/>
      <c r="L162" s="234"/>
      <c r="M162" s="239"/>
      <c r="N162" s="240"/>
      <c r="O162" s="240"/>
      <c r="P162" s="240"/>
      <c r="Q162" s="240"/>
      <c r="R162" s="240"/>
      <c r="S162" s="240"/>
      <c r="T162" s="241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35" t="s">
        <v>283</v>
      </c>
      <c r="AU162" s="235" t="s">
        <v>90</v>
      </c>
      <c r="AV162" s="15" t="s">
        <v>165</v>
      </c>
      <c r="AW162" s="15" t="s">
        <v>36</v>
      </c>
      <c r="AX162" s="15" t="s">
        <v>88</v>
      </c>
      <c r="AY162" s="235" t="s">
        <v>166</v>
      </c>
    </row>
    <row r="163" spans="1:63" s="12" customFormat="1" ht="22.8" customHeight="1">
      <c r="A163" s="12"/>
      <c r="B163" s="183"/>
      <c r="C163" s="12"/>
      <c r="D163" s="184" t="s">
        <v>80</v>
      </c>
      <c r="E163" s="194" t="s">
        <v>194</v>
      </c>
      <c r="F163" s="194" t="s">
        <v>309</v>
      </c>
      <c r="G163" s="12"/>
      <c r="H163" s="12"/>
      <c r="I163" s="186"/>
      <c r="J163" s="195">
        <f>BK163</f>
        <v>0</v>
      </c>
      <c r="K163" s="12"/>
      <c r="L163" s="183"/>
      <c r="M163" s="188"/>
      <c r="N163" s="189"/>
      <c r="O163" s="189"/>
      <c r="P163" s="190">
        <f>SUM(P164:P179)</f>
        <v>0</v>
      </c>
      <c r="Q163" s="189"/>
      <c r="R163" s="190">
        <f>SUM(R164:R179)</f>
        <v>2.3314787999999997</v>
      </c>
      <c r="S163" s="189"/>
      <c r="T163" s="191">
        <f>SUM(T164:T179)</f>
        <v>2.6433999999999997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84" t="s">
        <v>88</v>
      </c>
      <c r="AT163" s="192" t="s">
        <v>80</v>
      </c>
      <c r="AU163" s="192" t="s">
        <v>88</v>
      </c>
      <c r="AY163" s="184" t="s">
        <v>166</v>
      </c>
      <c r="BK163" s="193">
        <f>SUM(BK164:BK179)</f>
        <v>0</v>
      </c>
    </row>
    <row r="164" spans="1:65" s="2" customFormat="1" ht="21.75" customHeight="1">
      <c r="A164" s="38"/>
      <c r="B164" s="196"/>
      <c r="C164" s="197" t="s">
        <v>165</v>
      </c>
      <c r="D164" s="197" t="s">
        <v>169</v>
      </c>
      <c r="E164" s="198" t="s">
        <v>310</v>
      </c>
      <c r="F164" s="199" t="s">
        <v>311</v>
      </c>
      <c r="G164" s="200" t="s">
        <v>301</v>
      </c>
      <c r="H164" s="201">
        <v>43.595</v>
      </c>
      <c r="I164" s="202"/>
      <c r="J164" s="203">
        <f>ROUND(I164*H164,2)</f>
        <v>0</v>
      </c>
      <c r="K164" s="199" t="s">
        <v>280</v>
      </c>
      <c r="L164" s="39"/>
      <c r="M164" s="204" t="s">
        <v>1</v>
      </c>
      <c r="N164" s="205" t="s">
        <v>46</v>
      </c>
      <c r="O164" s="77"/>
      <c r="P164" s="206">
        <f>O164*H164</f>
        <v>0</v>
      </c>
      <c r="Q164" s="206">
        <v>0</v>
      </c>
      <c r="R164" s="206">
        <f>Q164*H164</f>
        <v>0</v>
      </c>
      <c r="S164" s="206">
        <v>0</v>
      </c>
      <c r="T164" s="20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08" t="s">
        <v>165</v>
      </c>
      <c r="AT164" s="208" t="s">
        <v>169</v>
      </c>
      <c r="AU164" s="208" t="s">
        <v>90</v>
      </c>
      <c r="AY164" s="19" t="s">
        <v>166</v>
      </c>
      <c r="BE164" s="209">
        <f>IF(N164="základní",J164,0)</f>
        <v>0</v>
      </c>
      <c r="BF164" s="209">
        <f>IF(N164="snížená",J164,0)</f>
        <v>0</v>
      </c>
      <c r="BG164" s="209">
        <f>IF(N164="zákl. přenesená",J164,0)</f>
        <v>0</v>
      </c>
      <c r="BH164" s="209">
        <f>IF(N164="sníž. přenesená",J164,0)</f>
        <v>0</v>
      </c>
      <c r="BI164" s="209">
        <f>IF(N164="nulová",J164,0)</f>
        <v>0</v>
      </c>
      <c r="BJ164" s="19" t="s">
        <v>88</v>
      </c>
      <c r="BK164" s="209">
        <f>ROUND(I164*H164,2)</f>
        <v>0</v>
      </c>
      <c r="BL164" s="19" t="s">
        <v>165</v>
      </c>
      <c r="BM164" s="208" t="s">
        <v>312</v>
      </c>
    </row>
    <row r="165" spans="1:47" s="2" customFormat="1" ht="12">
      <c r="A165" s="38"/>
      <c r="B165" s="39"/>
      <c r="C165" s="38"/>
      <c r="D165" s="210" t="s">
        <v>174</v>
      </c>
      <c r="E165" s="38"/>
      <c r="F165" s="211" t="s">
        <v>313</v>
      </c>
      <c r="G165" s="38"/>
      <c r="H165" s="38"/>
      <c r="I165" s="132"/>
      <c r="J165" s="38"/>
      <c r="K165" s="38"/>
      <c r="L165" s="39"/>
      <c r="M165" s="212"/>
      <c r="N165" s="213"/>
      <c r="O165" s="77"/>
      <c r="P165" s="77"/>
      <c r="Q165" s="77"/>
      <c r="R165" s="77"/>
      <c r="S165" s="77"/>
      <c r="T165" s="7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9" t="s">
        <v>174</v>
      </c>
      <c r="AU165" s="19" t="s">
        <v>90</v>
      </c>
    </row>
    <row r="166" spans="1:51" s="13" customFormat="1" ht="12">
      <c r="A166" s="13"/>
      <c r="B166" s="219"/>
      <c r="C166" s="13"/>
      <c r="D166" s="210" t="s">
        <v>283</v>
      </c>
      <c r="E166" s="220" t="s">
        <v>1</v>
      </c>
      <c r="F166" s="221" t="s">
        <v>314</v>
      </c>
      <c r="G166" s="13"/>
      <c r="H166" s="220" t="s">
        <v>1</v>
      </c>
      <c r="I166" s="222"/>
      <c r="J166" s="13"/>
      <c r="K166" s="13"/>
      <c r="L166" s="219"/>
      <c r="M166" s="223"/>
      <c r="N166" s="224"/>
      <c r="O166" s="224"/>
      <c r="P166" s="224"/>
      <c r="Q166" s="224"/>
      <c r="R166" s="224"/>
      <c r="S166" s="224"/>
      <c r="T166" s="22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20" t="s">
        <v>283</v>
      </c>
      <c r="AU166" s="220" t="s">
        <v>90</v>
      </c>
      <c r="AV166" s="13" t="s">
        <v>88</v>
      </c>
      <c r="AW166" s="13" t="s">
        <v>36</v>
      </c>
      <c r="AX166" s="13" t="s">
        <v>81</v>
      </c>
      <c r="AY166" s="220" t="s">
        <v>166</v>
      </c>
    </row>
    <row r="167" spans="1:51" s="14" customFormat="1" ht="12">
      <c r="A167" s="14"/>
      <c r="B167" s="226"/>
      <c r="C167" s="14"/>
      <c r="D167" s="210" t="s">
        <v>283</v>
      </c>
      <c r="E167" s="227" t="s">
        <v>1</v>
      </c>
      <c r="F167" s="228" t="s">
        <v>315</v>
      </c>
      <c r="G167" s="14"/>
      <c r="H167" s="229">
        <v>22</v>
      </c>
      <c r="I167" s="230"/>
      <c r="J167" s="14"/>
      <c r="K167" s="14"/>
      <c r="L167" s="226"/>
      <c r="M167" s="231"/>
      <c r="N167" s="232"/>
      <c r="O167" s="232"/>
      <c r="P167" s="232"/>
      <c r="Q167" s="232"/>
      <c r="R167" s="232"/>
      <c r="S167" s="232"/>
      <c r="T167" s="23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27" t="s">
        <v>283</v>
      </c>
      <c r="AU167" s="227" t="s">
        <v>90</v>
      </c>
      <c r="AV167" s="14" t="s">
        <v>90</v>
      </c>
      <c r="AW167" s="14" t="s">
        <v>36</v>
      </c>
      <c r="AX167" s="14" t="s">
        <v>81</v>
      </c>
      <c r="AY167" s="227" t="s">
        <v>166</v>
      </c>
    </row>
    <row r="168" spans="1:51" s="13" customFormat="1" ht="12">
      <c r="A168" s="13"/>
      <c r="B168" s="219"/>
      <c r="C168" s="13"/>
      <c r="D168" s="210" t="s">
        <v>283</v>
      </c>
      <c r="E168" s="220" t="s">
        <v>1</v>
      </c>
      <c r="F168" s="221" t="s">
        <v>316</v>
      </c>
      <c r="G168" s="13"/>
      <c r="H168" s="220" t="s">
        <v>1</v>
      </c>
      <c r="I168" s="222"/>
      <c r="J168" s="13"/>
      <c r="K168" s="13"/>
      <c r="L168" s="219"/>
      <c r="M168" s="223"/>
      <c r="N168" s="224"/>
      <c r="O168" s="224"/>
      <c r="P168" s="224"/>
      <c r="Q168" s="224"/>
      <c r="R168" s="224"/>
      <c r="S168" s="224"/>
      <c r="T168" s="22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20" t="s">
        <v>283</v>
      </c>
      <c r="AU168" s="220" t="s">
        <v>90</v>
      </c>
      <c r="AV168" s="13" t="s">
        <v>88</v>
      </c>
      <c r="AW168" s="13" t="s">
        <v>36</v>
      </c>
      <c r="AX168" s="13" t="s">
        <v>81</v>
      </c>
      <c r="AY168" s="220" t="s">
        <v>166</v>
      </c>
    </row>
    <row r="169" spans="1:51" s="14" customFormat="1" ht="12">
      <c r="A169" s="14"/>
      <c r="B169" s="226"/>
      <c r="C169" s="14"/>
      <c r="D169" s="210" t="s">
        <v>283</v>
      </c>
      <c r="E169" s="227" t="s">
        <v>1</v>
      </c>
      <c r="F169" s="228" t="s">
        <v>317</v>
      </c>
      <c r="G169" s="14"/>
      <c r="H169" s="229">
        <v>17.92</v>
      </c>
      <c r="I169" s="230"/>
      <c r="J169" s="14"/>
      <c r="K169" s="14"/>
      <c r="L169" s="226"/>
      <c r="M169" s="231"/>
      <c r="N169" s="232"/>
      <c r="O169" s="232"/>
      <c r="P169" s="232"/>
      <c r="Q169" s="232"/>
      <c r="R169" s="232"/>
      <c r="S169" s="232"/>
      <c r="T169" s="23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27" t="s">
        <v>283</v>
      </c>
      <c r="AU169" s="227" t="s">
        <v>90</v>
      </c>
      <c r="AV169" s="14" t="s">
        <v>90</v>
      </c>
      <c r="AW169" s="14" t="s">
        <v>36</v>
      </c>
      <c r="AX169" s="14" t="s">
        <v>81</v>
      </c>
      <c r="AY169" s="227" t="s">
        <v>166</v>
      </c>
    </row>
    <row r="170" spans="1:51" s="13" customFormat="1" ht="12">
      <c r="A170" s="13"/>
      <c r="B170" s="219"/>
      <c r="C170" s="13"/>
      <c r="D170" s="210" t="s">
        <v>283</v>
      </c>
      <c r="E170" s="220" t="s">
        <v>1</v>
      </c>
      <c r="F170" s="221" t="s">
        <v>318</v>
      </c>
      <c r="G170" s="13"/>
      <c r="H170" s="220" t="s">
        <v>1</v>
      </c>
      <c r="I170" s="222"/>
      <c r="J170" s="13"/>
      <c r="K170" s="13"/>
      <c r="L170" s="219"/>
      <c r="M170" s="223"/>
      <c r="N170" s="224"/>
      <c r="O170" s="224"/>
      <c r="P170" s="224"/>
      <c r="Q170" s="224"/>
      <c r="R170" s="224"/>
      <c r="S170" s="224"/>
      <c r="T170" s="22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20" t="s">
        <v>283</v>
      </c>
      <c r="AU170" s="220" t="s">
        <v>90</v>
      </c>
      <c r="AV170" s="13" t="s">
        <v>88</v>
      </c>
      <c r="AW170" s="13" t="s">
        <v>36</v>
      </c>
      <c r="AX170" s="13" t="s">
        <v>81</v>
      </c>
      <c r="AY170" s="220" t="s">
        <v>166</v>
      </c>
    </row>
    <row r="171" spans="1:51" s="14" customFormat="1" ht="12">
      <c r="A171" s="14"/>
      <c r="B171" s="226"/>
      <c r="C171" s="14"/>
      <c r="D171" s="210" t="s">
        <v>283</v>
      </c>
      <c r="E171" s="227" t="s">
        <v>1</v>
      </c>
      <c r="F171" s="228" t="s">
        <v>319</v>
      </c>
      <c r="G171" s="14"/>
      <c r="H171" s="229">
        <v>3.675</v>
      </c>
      <c r="I171" s="230"/>
      <c r="J171" s="14"/>
      <c r="K171" s="14"/>
      <c r="L171" s="226"/>
      <c r="M171" s="231"/>
      <c r="N171" s="232"/>
      <c r="O171" s="232"/>
      <c r="P171" s="232"/>
      <c r="Q171" s="232"/>
      <c r="R171" s="232"/>
      <c r="S171" s="232"/>
      <c r="T171" s="23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27" t="s">
        <v>283</v>
      </c>
      <c r="AU171" s="227" t="s">
        <v>90</v>
      </c>
      <c r="AV171" s="14" t="s">
        <v>90</v>
      </c>
      <c r="AW171" s="14" t="s">
        <v>36</v>
      </c>
      <c r="AX171" s="14" t="s">
        <v>81</v>
      </c>
      <c r="AY171" s="227" t="s">
        <v>166</v>
      </c>
    </row>
    <row r="172" spans="1:51" s="15" customFormat="1" ht="12">
      <c r="A172" s="15"/>
      <c r="B172" s="234"/>
      <c r="C172" s="15"/>
      <c r="D172" s="210" t="s">
        <v>283</v>
      </c>
      <c r="E172" s="235" t="s">
        <v>1</v>
      </c>
      <c r="F172" s="236" t="s">
        <v>286</v>
      </c>
      <c r="G172" s="15"/>
      <c r="H172" s="237">
        <v>43.595</v>
      </c>
      <c r="I172" s="238"/>
      <c r="J172" s="15"/>
      <c r="K172" s="15"/>
      <c r="L172" s="234"/>
      <c r="M172" s="239"/>
      <c r="N172" s="240"/>
      <c r="O172" s="240"/>
      <c r="P172" s="240"/>
      <c r="Q172" s="240"/>
      <c r="R172" s="240"/>
      <c r="S172" s="240"/>
      <c r="T172" s="241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35" t="s">
        <v>283</v>
      </c>
      <c r="AU172" s="235" t="s">
        <v>90</v>
      </c>
      <c r="AV172" s="15" t="s">
        <v>165</v>
      </c>
      <c r="AW172" s="15" t="s">
        <v>36</v>
      </c>
      <c r="AX172" s="15" t="s">
        <v>88</v>
      </c>
      <c r="AY172" s="235" t="s">
        <v>166</v>
      </c>
    </row>
    <row r="173" spans="1:65" s="2" customFormat="1" ht="21.75" customHeight="1">
      <c r="A173" s="38"/>
      <c r="B173" s="196"/>
      <c r="C173" s="197" t="s">
        <v>189</v>
      </c>
      <c r="D173" s="197" t="s">
        <v>169</v>
      </c>
      <c r="E173" s="198" t="s">
        <v>320</v>
      </c>
      <c r="F173" s="199" t="s">
        <v>321</v>
      </c>
      <c r="G173" s="200" t="s">
        <v>301</v>
      </c>
      <c r="H173" s="201">
        <v>132.17</v>
      </c>
      <c r="I173" s="202"/>
      <c r="J173" s="203">
        <f>ROUND(I173*H173,2)</f>
        <v>0</v>
      </c>
      <c r="K173" s="199" t="s">
        <v>280</v>
      </c>
      <c r="L173" s="39"/>
      <c r="M173" s="204" t="s">
        <v>1</v>
      </c>
      <c r="N173" s="205" t="s">
        <v>46</v>
      </c>
      <c r="O173" s="77"/>
      <c r="P173" s="206">
        <f>O173*H173</f>
        <v>0</v>
      </c>
      <c r="Q173" s="206">
        <v>0.01764</v>
      </c>
      <c r="R173" s="206">
        <f>Q173*H173</f>
        <v>2.3314787999999997</v>
      </c>
      <c r="S173" s="206">
        <v>0.02</v>
      </c>
      <c r="T173" s="207">
        <f>S173*H173</f>
        <v>2.6433999999999997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08" t="s">
        <v>165</v>
      </c>
      <c r="AT173" s="208" t="s">
        <v>169</v>
      </c>
      <c r="AU173" s="208" t="s">
        <v>90</v>
      </c>
      <c r="AY173" s="19" t="s">
        <v>166</v>
      </c>
      <c r="BE173" s="209">
        <f>IF(N173="základní",J173,0)</f>
        <v>0</v>
      </c>
      <c r="BF173" s="209">
        <f>IF(N173="snížená",J173,0)</f>
        <v>0</v>
      </c>
      <c r="BG173" s="209">
        <f>IF(N173="zákl. přenesená",J173,0)</f>
        <v>0</v>
      </c>
      <c r="BH173" s="209">
        <f>IF(N173="sníž. přenesená",J173,0)</f>
        <v>0</v>
      </c>
      <c r="BI173" s="209">
        <f>IF(N173="nulová",J173,0)</f>
        <v>0</v>
      </c>
      <c r="BJ173" s="19" t="s">
        <v>88</v>
      </c>
      <c r="BK173" s="209">
        <f>ROUND(I173*H173,2)</f>
        <v>0</v>
      </c>
      <c r="BL173" s="19" t="s">
        <v>165</v>
      </c>
      <c r="BM173" s="208" t="s">
        <v>322</v>
      </c>
    </row>
    <row r="174" spans="1:47" s="2" customFormat="1" ht="12">
      <c r="A174" s="38"/>
      <c r="B174" s="39"/>
      <c r="C174" s="38"/>
      <c r="D174" s="210" t="s">
        <v>174</v>
      </c>
      <c r="E174" s="38"/>
      <c r="F174" s="211" t="s">
        <v>323</v>
      </c>
      <c r="G174" s="38"/>
      <c r="H174" s="38"/>
      <c r="I174" s="132"/>
      <c r="J174" s="38"/>
      <c r="K174" s="38"/>
      <c r="L174" s="39"/>
      <c r="M174" s="212"/>
      <c r="N174" s="213"/>
      <c r="O174" s="77"/>
      <c r="P174" s="77"/>
      <c r="Q174" s="77"/>
      <c r="R174" s="77"/>
      <c r="S174" s="77"/>
      <c r="T174" s="7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9" t="s">
        <v>174</v>
      </c>
      <c r="AU174" s="19" t="s">
        <v>90</v>
      </c>
    </row>
    <row r="175" spans="1:51" s="13" customFormat="1" ht="12">
      <c r="A175" s="13"/>
      <c r="B175" s="219"/>
      <c r="C175" s="13"/>
      <c r="D175" s="210" t="s">
        <v>283</v>
      </c>
      <c r="E175" s="220" t="s">
        <v>1</v>
      </c>
      <c r="F175" s="221" t="s">
        <v>314</v>
      </c>
      <c r="G175" s="13"/>
      <c r="H175" s="220" t="s">
        <v>1</v>
      </c>
      <c r="I175" s="222"/>
      <c r="J175" s="13"/>
      <c r="K175" s="13"/>
      <c r="L175" s="219"/>
      <c r="M175" s="223"/>
      <c r="N175" s="224"/>
      <c r="O175" s="224"/>
      <c r="P175" s="224"/>
      <c r="Q175" s="224"/>
      <c r="R175" s="224"/>
      <c r="S175" s="224"/>
      <c r="T175" s="22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20" t="s">
        <v>283</v>
      </c>
      <c r="AU175" s="220" t="s">
        <v>90</v>
      </c>
      <c r="AV175" s="13" t="s">
        <v>88</v>
      </c>
      <c r="AW175" s="13" t="s">
        <v>36</v>
      </c>
      <c r="AX175" s="13" t="s">
        <v>81</v>
      </c>
      <c r="AY175" s="220" t="s">
        <v>166</v>
      </c>
    </row>
    <row r="176" spans="1:51" s="14" customFormat="1" ht="12">
      <c r="A176" s="14"/>
      <c r="B176" s="226"/>
      <c r="C176" s="14"/>
      <c r="D176" s="210" t="s">
        <v>283</v>
      </c>
      <c r="E176" s="227" t="s">
        <v>1</v>
      </c>
      <c r="F176" s="228" t="s">
        <v>324</v>
      </c>
      <c r="G176" s="14"/>
      <c r="H176" s="229">
        <v>115.44</v>
      </c>
      <c r="I176" s="230"/>
      <c r="J176" s="14"/>
      <c r="K176" s="14"/>
      <c r="L176" s="226"/>
      <c r="M176" s="231"/>
      <c r="N176" s="232"/>
      <c r="O176" s="232"/>
      <c r="P176" s="232"/>
      <c r="Q176" s="232"/>
      <c r="R176" s="232"/>
      <c r="S176" s="232"/>
      <c r="T176" s="23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27" t="s">
        <v>283</v>
      </c>
      <c r="AU176" s="227" t="s">
        <v>90</v>
      </c>
      <c r="AV176" s="14" t="s">
        <v>90</v>
      </c>
      <c r="AW176" s="14" t="s">
        <v>36</v>
      </c>
      <c r="AX176" s="14" t="s">
        <v>81</v>
      </c>
      <c r="AY176" s="227" t="s">
        <v>166</v>
      </c>
    </row>
    <row r="177" spans="1:51" s="13" customFormat="1" ht="12">
      <c r="A177" s="13"/>
      <c r="B177" s="219"/>
      <c r="C177" s="13"/>
      <c r="D177" s="210" t="s">
        <v>283</v>
      </c>
      <c r="E177" s="220" t="s">
        <v>1</v>
      </c>
      <c r="F177" s="221" t="s">
        <v>325</v>
      </c>
      <c r="G177" s="13"/>
      <c r="H177" s="220" t="s">
        <v>1</v>
      </c>
      <c r="I177" s="222"/>
      <c r="J177" s="13"/>
      <c r="K177" s="13"/>
      <c r="L177" s="219"/>
      <c r="M177" s="223"/>
      <c r="N177" s="224"/>
      <c r="O177" s="224"/>
      <c r="P177" s="224"/>
      <c r="Q177" s="224"/>
      <c r="R177" s="224"/>
      <c r="S177" s="224"/>
      <c r="T177" s="22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20" t="s">
        <v>283</v>
      </c>
      <c r="AU177" s="220" t="s">
        <v>90</v>
      </c>
      <c r="AV177" s="13" t="s">
        <v>88</v>
      </c>
      <c r="AW177" s="13" t="s">
        <v>36</v>
      </c>
      <c r="AX177" s="13" t="s">
        <v>81</v>
      </c>
      <c r="AY177" s="220" t="s">
        <v>166</v>
      </c>
    </row>
    <row r="178" spans="1:51" s="14" customFormat="1" ht="12">
      <c r="A178" s="14"/>
      <c r="B178" s="226"/>
      <c r="C178" s="14"/>
      <c r="D178" s="210" t="s">
        <v>283</v>
      </c>
      <c r="E178" s="227" t="s">
        <v>1</v>
      </c>
      <c r="F178" s="228" t="s">
        <v>326</v>
      </c>
      <c r="G178" s="14"/>
      <c r="H178" s="229">
        <v>16.73</v>
      </c>
      <c r="I178" s="230"/>
      <c r="J178" s="14"/>
      <c r="K178" s="14"/>
      <c r="L178" s="226"/>
      <c r="M178" s="231"/>
      <c r="N178" s="232"/>
      <c r="O178" s="232"/>
      <c r="P178" s="232"/>
      <c r="Q178" s="232"/>
      <c r="R178" s="232"/>
      <c r="S178" s="232"/>
      <c r="T178" s="23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27" t="s">
        <v>283</v>
      </c>
      <c r="AU178" s="227" t="s">
        <v>90</v>
      </c>
      <c r="AV178" s="14" t="s">
        <v>90</v>
      </c>
      <c r="AW178" s="14" t="s">
        <v>36</v>
      </c>
      <c r="AX178" s="14" t="s">
        <v>81</v>
      </c>
      <c r="AY178" s="227" t="s">
        <v>166</v>
      </c>
    </row>
    <row r="179" spans="1:51" s="15" customFormat="1" ht="12">
      <c r="A179" s="15"/>
      <c r="B179" s="234"/>
      <c r="C179" s="15"/>
      <c r="D179" s="210" t="s">
        <v>283</v>
      </c>
      <c r="E179" s="235" t="s">
        <v>1</v>
      </c>
      <c r="F179" s="236" t="s">
        <v>286</v>
      </c>
      <c r="G179" s="15"/>
      <c r="H179" s="237">
        <v>132.17</v>
      </c>
      <c r="I179" s="238"/>
      <c r="J179" s="15"/>
      <c r="K179" s="15"/>
      <c r="L179" s="234"/>
      <c r="M179" s="239"/>
      <c r="N179" s="240"/>
      <c r="O179" s="240"/>
      <c r="P179" s="240"/>
      <c r="Q179" s="240"/>
      <c r="R179" s="240"/>
      <c r="S179" s="240"/>
      <c r="T179" s="241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35" t="s">
        <v>283</v>
      </c>
      <c r="AU179" s="235" t="s">
        <v>90</v>
      </c>
      <c r="AV179" s="15" t="s">
        <v>165</v>
      </c>
      <c r="AW179" s="15" t="s">
        <v>36</v>
      </c>
      <c r="AX179" s="15" t="s">
        <v>88</v>
      </c>
      <c r="AY179" s="235" t="s">
        <v>166</v>
      </c>
    </row>
    <row r="180" spans="1:63" s="12" customFormat="1" ht="22.8" customHeight="1">
      <c r="A180" s="12"/>
      <c r="B180" s="183"/>
      <c r="C180" s="12"/>
      <c r="D180" s="184" t="s">
        <v>80</v>
      </c>
      <c r="E180" s="194" t="s">
        <v>209</v>
      </c>
      <c r="F180" s="194" t="s">
        <v>327</v>
      </c>
      <c r="G180" s="12"/>
      <c r="H180" s="12"/>
      <c r="I180" s="186"/>
      <c r="J180" s="195">
        <f>BK180</f>
        <v>0</v>
      </c>
      <c r="K180" s="12"/>
      <c r="L180" s="183"/>
      <c r="M180" s="188"/>
      <c r="N180" s="189"/>
      <c r="O180" s="189"/>
      <c r="P180" s="190">
        <f>SUM(P181:P510)</f>
        <v>0</v>
      </c>
      <c r="Q180" s="189"/>
      <c r="R180" s="190">
        <f>SUM(R181:R510)</f>
        <v>0.06004</v>
      </c>
      <c r="S180" s="189"/>
      <c r="T180" s="191">
        <f>SUM(T181:T510)</f>
        <v>175.33299800000006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84" t="s">
        <v>88</v>
      </c>
      <c r="AT180" s="192" t="s">
        <v>80</v>
      </c>
      <c r="AU180" s="192" t="s">
        <v>88</v>
      </c>
      <c r="AY180" s="184" t="s">
        <v>166</v>
      </c>
      <c r="BK180" s="193">
        <f>SUM(BK181:BK510)</f>
        <v>0</v>
      </c>
    </row>
    <row r="181" spans="1:65" s="2" customFormat="1" ht="21.75" customHeight="1">
      <c r="A181" s="38"/>
      <c r="B181" s="196"/>
      <c r="C181" s="197" t="s">
        <v>194</v>
      </c>
      <c r="D181" s="197" t="s">
        <v>169</v>
      </c>
      <c r="E181" s="198" t="s">
        <v>328</v>
      </c>
      <c r="F181" s="199" t="s">
        <v>329</v>
      </c>
      <c r="G181" s="200" t="s">
        <v>301</v>
      </c>
      <c r="H181" s="201">
        <v>27.03</v>
      </c>
      <c r="I181" s="202"/>
      <c r="J181" s="203">
        <f>ROUND(I181*H181,2)</f>
        <v>0</v>
      </c>
      <c r="K181" s="199" t="s">
        <v>280</v>
      </c>
      <c r="L181" s="39"/>
      <c r="M181" s="204" t="s">
        <v>1</v>
      </c>
      <c r="N181" s="205" t="s">
        <v>46</v>
      </c>
      <c r="O181" s="77"/>
      <c r="P181" s="206">
        <f>O181*H181</f>
        <v>0</v>
      </c>
      <c r="Q181" s="206">
        <v>0.00013</v>
      </c>
      <c r="R181" s="206">
        <f>Q181*H181</f>
        <v>0.0035139</v>
      </c>
      <c r="S181" s="206">
        <v>0</v>
      </c>
      <c r="T181" s="20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08" t="s">
        <v>165</v>
      </c>
      <c r="AT181" s="208" t="s">
        <v>169</v>
      </c>
      <c r="AU181" s="208" t="s">
        <v>90</v>
      </c>
      <c r="AY181" s="19" t="s">
        <v>166</v>
      </c>
      <c r="BE181" s="209">
        <f>IF(N181="základní",J181,0)</f>
        <v>0</v>
      </c>
      <c r="BF181" s="209">
        <f>IF(N181="snížená",J181,0)</f>
        <v>0</v>
      </c>
      <c r="BG181" s="209">
        <f>IF(N181="zákl. přenesená",J181,0)</f>
        <v>0</v>
      </c>
      <c r="BH181" s="209">
        <f>IF(N181="sníž. přenesená",J181,0)</f>
        <v>0</v>
      </c>
      <c r="BI181" s="209">
        <f>IF(N181="nulová",J181,0)</f>
        <v>0</v>
      </c>
      <c r="BJ181" s="19" t="s">
        <v>88</v>
      </c>
      <c r="BK181" s="209">
        <f>ROUND(I181*H181,2)</f>
        <v>0</v>
      </c>
      <c r="BL181" s="19" t="s">
        <v>165</v>
      </c>
      <c r="BM181" s="208" t="s">
        <v>330</v>
      </c>
    </row>
    <row r="182" spans="1:47" s="2" customFormat="1" ht="12">
      <c r="A182" s="38"/>
      <c r="B182" s="39"/>
      <c r="C182" s="38"/>
      <c r="D182" s="210" t="s">
        <v>174</v>
      </c>
      <c r="E182" s="38"/>
      <c r="F182" s="211" t="s">
        <v>331</v>
      </c>
      <c r="G182" s="38"/>
      <c r="H182" s="38"/>
      <c r="I182" s="132"/>
      <c r="J182" s="38"/>
      <c r="K182" s="38"/>
      <c r="L182" s="39"/>
      <c r="M182" s="212"/>
      <c r="N182" s="213"/>
      <c r="O182" s="77"/>
      <c r="P182" s="77"/>
      <c r="Q182" s="77"/>
      <c r="R182" s="77"/>
      <c r="S182" s="77"/>
      <c r="T182" s="7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9" t="s">
        <v>174</v>
      </c>
      <c r="AU182" s="19" t="s">
        <v>90</v>
      </c>
    </row>
    <row r="183" spans="1:51" s="13" customFormat="1" ht="12">
      <c r="A183" s="13"/>
      <c r="B183" s="219"/>
      <c r="C183" s="13"/>
      <c r="D183" s="210" t="s">
        <v>283</v>
      </c>
      <c r="E183" s="220" t="s">
        <v>1</v>
      </c>
      <c r="F183" s="221" t="s">
        <v>332</v>
      </c>
      <c r="G183" s="13"/>
      <c r="H183" s="220" t="s">
        <v>1</v>
      </c>
      <c r="I183" s="222"/>
      <c r="J183" s="13"/>
      <c r="K183" s="13"/>
      <c r="L183" s="219"/>
      <c r="M183" s="223"/>
      <c r="N183" s="224"/>
      <c r="O183" s="224"/>
      <c r="P183" s="224"/>
      <c r="Q183" s="224"/>
      <c r="R183" s="224"/>
      <c r="S183" s="224"/>
      <c r="T183" s="22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20" t="s">
        <v>283</v>
      </c>
      <c r="AU183" s="220" t="s">
        <v>90</v>
      </c>
      <c r="AV183" s="13" t="s">
        <v>88</v>
      </c>
      <c r="AW183" s="13" t="s">
        <v>36</v>
      </c>
      <c r="AX183" s="13" t="s">
        <v>81</v>
      </c>
      <c r="AY183" s="220" t="s">
        <v>166</v>
      </c>
    </row>
    <row r="184" spans="1:51" s="14" customFormat="1" ht="12">
      <c r="A184" s="14"/>
      <c r="B184" s="226"/>
      <c r="C184" s="14"/>
      <c r="D184" s="210" t="s">
        <v>283</v>
      </c>
      <c r="E184" s="227" t="s">
        <v>1</v>
      </c>
      <c r="F184" s="228" t="s">
        <v>333</v>
      </c>
      <c r="G184" s="14"/>
      <c r="H184" s="229">
        <v>27.03</v>
      </c>
      <c r="I184" s="230"/>
      <c r="J184" s="14"/>
      <c r="K184" s="14"/>
      <c r="L184" s="226"/>
      <c r="M184" s="231"/>
      <c r="N184" s="232"/>
      <c r="O184" s="232"/>
      <c r="P184" s="232"/>
      <c r="Q184" s="232"/>
      <c r="R184" s="232"/>
      <c r="S184" s="232"/>
      <c r="T184" s="23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27" t="s">
        <v>283</v>
      </c>
      <c r="AU184" s="227" t="s">
        <v>90</v>
      </c>
      <c r="AV184" s="14" t="s">
        <v>90</v>
      </c>
      <c r="AW184" s="14" t="s">
        <v>36</v>
      </c>
      <c r="AX184" s="14" t="s">
        <v>81</v>
      </c>
      <c r="AY184" s="227" t="s">
        <v>166</v>
      </c>
    </row>
    <row r="185" spans="1:51" s="15" customFormat="1" ht="12">
      <c r="A185" s="15"/>
      <c r="B185" s="234"/>
      <c r="C185" s="15"/>
      <c r="D185" s="210" t="s">
        <v>283</v>
      </c>
      <c r="E185" s="235" t="s">
        <v>1</v>
      </c>
      <c r="F185" s="236" t="s">
        <v>286</v>
      </c>
      <c r="G185" s="15"/>
      <c r="H185" s="237">
        <v>27.03</v>
      </c>
      <c r="I185" s="238"/>
      <c r="J185" s="15"/>
      <c r="K185" s="15"/>
      <c r="L185" s="234"/>
      <c r="M185" s="239"/>
      <c r="N185" s="240"/>
      <c r="O185" s="240"/>
      <c r="P185" s="240"/>
      <c r="Q185" s="240"/>
      <c r="R185" s="240"/>
      <c r="S185" s="240"/>
      <c r="T185" s="241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35" t="s">
        <v>283</v>
      </c>
      <c r="AU185" s="235" t="s">
        <v>90</v>
      </c>
      <c r="AV185" s="15" t="s">
        <v>165</v>
      </c>
      <c r="AW185" s="15" t="s">
        <v>36</v>
      </c>
      <c r="AX185" s="15" t="s">
        <v>88</v>
      </c>
      <c r="AY185" s="235" t="s">
        <v>166</v>
      </c>
    </row>
    <row r="186" spans="1:65" s="2" customFormat="1" ht="21.75" customHeight="1">
      <c r="A186" s="38"/>
      <c r="B186" s="196"/>
      <c r="C186" s="197" t="s">
        <v>199</v>
      </c>
      <c r="D186" s="197" t="s">
        <v>169</v>
      </c>
      <c r="E186" s="198" t="s">
        <v>334</v>
      </c>
      <c r="F186" s="199" t="s">
        <v>335</v>
      </c>
      <c r="G186" s="200" t="s">
        <v>301</v>
      </c>
      <c r="H186" s="201">
        <v>223.51</v>
      </c>
      <c r="I186" s="202"/>
      <c r="J186" s="203">
        <f>ROUND(I186*H186,2)</f>
        <v>0</v>
      </c>
      <c r="K186" s="199" t="s">
        <v>280</v>
      </c>
      <c r="L186" s="39"/>
      <c r="M186" s="204" t="s">
        <v>1</v>
      </c>
      <c r="N186" s="205" t="s">
        <v>46</v>
      </c>
      <c r="O186" s="77"/>
      <c r="P186" s="206">
        <f>O186*H186</f>
        <v>0</v>
      </c>
      <c r="Q186" s="206">
        <v>0.00021</v>
      </c>
      <c r="R186" s="206">
        <f>Q186*H186</f>
        <v>0.0469371</v>
      </c>
      <c r="S186" s="206">
        <v>0</v>
      </c>
      <c r="T186" s="20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08" t="s">
        <v>165</v>
      </c>
      <c r="AT186" s="208" t="s">
        <v>169</v>
      </c>
      <c r="AU186" s="208" t="s">
        <v>90</v>
      </c>
      <c r="AY186" s="19" t="s">
        <v>166</v>
      </c>
      <c r="BE186" s="209">
        <f>IF(N186="základní",J186,0)</f>
        <v>0</v>
      </c>
      <c r="BF186" s="209">
        <f>IF(N186="snížená",J186,0)</f>
        <v>0</v>
      </c>
      <c r="BG186" s="209">
        <f>IF(N186="zákl. přenesená",J186,0)</f>
        <v>0</v>
      </c>
      <c r="BH186" s="209">
        <f>IF(N186="sníž. přenesená",J186,0)</f>
        <v>0</v>
      </c>
      <c r="BI186" s="209">
        <f>IF(N186="nulová",J186,0)</f>
        <v>0</v>
      </c>
      <c r="BJ186" s="19" t="s">
        <v>88</v>
      </c>
      <c r="BK186" s="209">
        <f>ROUND(I186*H186,2)</f>
        <v>0</v>
      </c>
      <c r="BL186" s="19" t="s">
        <v>165</v>
      </c>
      <c r="BM186" s="208" t="s">
        <v>336</v>
      </c>
    </row>
    <row r="187" spans="1:47" s="2" customFormat="1" ht="12">
      <c r="A187" s="38"/>
      <c r="B187" s="39"/>
      <c r="C187" s="38"/>
      <c r="D187" s="210" t="s">
        <v>174</v>
      </c>
      <c r="E187" s="38"/>
      <c r="F187" s="211" t="s">
        <v>337</v>
      </c>
      <c r="G187" s="38"/>
      <c r="H187" s="38"/>
      <c r="I187" s="132"/>
      <c r="J187" s="38"/>
      <c r="K187" s="38"/>
      <c r="L187" s="39"/>
      <c r="M187" s="212"/>
      <c r="N187" s="213"/>
      <c r="O187" s="77"/>
      <c r="P187" s="77"/>
      <c r="Q187" s="77"/>
      <c r="R187" s="77"/>
      <c r="S187" s="77"/>
      <c r="T187" s="7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9" t="s">
        <v>174</v>
      </c>
      <c r="AU187" s="19" t="s">
        <v>90</v>
      </c>
    </row>
    <row r="188" spans="1:51" s="13" customFormat="1" ht="12">
      <c r="A188" s="13"/>
      <c r="B188" s="219"/>
      <c r="C188" s="13"/>
      <c r="D188" s="210" t="s">
        <v>283</v>
      </c>
      <c r="E188" s="220" t="s">
        <v>1</v>
      </c>
      <c r="F188" s="221" t="s">
        <v>338</v>
      </c>
      <c r="G188" s="13"/>
      <c r="H188" s="220" t="s">
        <v>1</v>
      </c>
      <c r="I188" s="222"/>
      <c r="J188" s="13"/>
      <c r="K188" s="13"/>
      <c r="L188" s="219"/>
      <c r="M188" s="223"/>
      <c r="N188" s="224"/>
      <c r="O188" s="224"/>
      <c r="P188" s="224"/>
      <c r="Q188" s="224"/>
      <c r="R188" s="224"/>
      <c r="S188" s="224"/>
      <c r="T188" s="22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20" t="s">
        <v>283</v>
      </c>
      <c r="AU188" s="220" t="s">
        <v>90</v>
      </c>
      <c r="AV188" s="13" t="s">
        <v>88</v>
      </c>
      <c r="AW188" s="13" t="s">
        <v>36</v>
      </c>
      <c r="AX188" s="13" t="s">
        <v>81</v>
      </c>
      <c r="AY188" s="220" t="s">
        <v>166</v>
      </c>
    </row>
    <row r="189" spans="1:51" s="14" customFormat="1" ht="12">
      <c r="A189" s="14"/>
      <c r="B189" s="226"/>
      <c r="C189" s="14"/>
      <c r="D189" s="210" t="s">
        <v>283</v>
      </c>
      <c r="E189" s="227" t="s">
        <v>1</v>
      </c>
      <c r="F189" s="228" t="s">
        <v>339</v>
      </c>
      <c r="G189" s="14"/>
      <c r="H189" s="229">
        <v>4.75</v>
      </c>
      <c r="I189" s="230"/>
      <c r="J189" s="14"/>
      <c r="K189" s="14"/>
      <c r="L189" s="226"/>
      <c r="M189" s="231"/>
      <c r="N189" s="232"/>
      <c r="O189" s="232"/>
      <c r="P189" s="232"/>
      <c r="Q189" s="232"/>
      <c r="R189" s="232"/>
      <c r="S189" s="232"/>
      <c r="T189" s="23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27" t="s">
        <v>283</v>
      </c>
      <c r="AU189" s="227" t="s">
        <v>90</v>
      </c>
      <c r="AV189" s="14" t="s">
        <v>90</v>
      </c>
      <c r="AW189" s="14" t="s">
        <v>36</v>
      </c>
      <c r="AX189" s="14" t="s">
        <v>81</v>
      </c>
      <c r="AY189" s="227" t="s">
        <v>166</v>
      </c>
    </row>
    <row r="190" spans="1:51" s="13" customFormat="1" ht="12">
      <c r="A190" s="13"/>
      <c r="B190" s="219"/>
      <c r="C190" s="13"/>
      <c r="D190" s="210" t="s">
        <v>283</v>
      </c>
      <c r="E190" s="220" t="s">
        <v>1</v>
      </c>
      <c r="F190" s="221" t="s">
        <v>340</v>
      </c>
      <c r="G190" s="13"/>
      <c r="H190" s="220" t="s">
        <v>1</v>
      </c>
      <c r="I190" s="222"/>
      <c r="J190" s="13"/>
      <c r="K190" s="13"/>
      <c r="L190" s="219"/>
      <c r="M190" s="223"/>
      <c r="N190" s="224"/>
      <c r="O190" s="224"/>
      <c r="P190" s="224"/>
      <c r="Q190" s="224"/>
      <c r="R190" s="224"/>
      <c r="S190" s="224"/>
      <c r="T190" s="22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20" t="s">
        <v>283</v>
      </c>
      <c r="AU190" s="220" t="s">
        <v>90</v>
      </c>
      <c r="AV190" s="13" t="s">
        <v>88</v>
      </c>
      <c r="AW190" s="13" t="s">
        <v>36</v>
      </c>
      <c r="AX190" s="13" t="s">
        <v>81</v>
      </c>
      <c r="AY190" s="220" t="s">
        <v>166</v>
      </c>
    </row>
    <row r="191" spans="1:51" s="14" customFormat="1" ht="12">
      <c r="A191" s="14"/>
      <c r="B191" s="226"/>
      <c r="C191" s="14"/>
      <c r="D191" s="210" t="s">
        <v>283</v>
      </c>
      <c r="E191" s="227" t="s">
        <v>1</v>
      </c>
      <c r="F191" s="228" t="s">
        <v>341</v>
      </c>
      <c r="G191" s="14"/>
      <c r="H191" s="229">
        <v>28.97</v>
      </c>
      <c r="I191" s="230"/>
      <c r="J191" s="14"/>
      <c r="K191" s="14"/>
      <c r="L191" s="226"/>
      <c r="M191" s="231"/>
      <c r="N191" s="232"/>
      <c r="O191" s="232"/>
      <c r="P191" s="232"/>
      <c r="Q191" s="232"/>
      <c r="R191" s="232"/>
      <c r="S191" s="232"/>
      <c r="T191" s="23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27" t="s">
        <v>283</v>
      </c>
      <c r="AU191" s="227" t="s">
        <v>90</v>
      </c>
      <c r="AV191" s="14" t="s">
        <v>90</v>
      </c>
      <c r="AW191" s="14" t="s">
        <v>36</v>
      </c>
      <c r="AX191" s="14" t="s">
        <v>81</v>
      </c>
      <c r="AY191" s="227" t="s">
        <v>166</v>
      </c>
    </row>
    <row r="192" spans="1:51" s="13" customFormat="1" ht="12">
      <c r="A192" s="13"/>
      <c r="B192" s="219"/>
      <c r="C192" s="13"/>
      <c r="D192" s="210" t="s">
        <v>283</v>
      </c>
      <c r="E192" s="220" t="s">
        <v>1</v>
      </c>
      <c r="F192" s="221" t="s">
        <v>314</v>
      </c>
      <c r="G192" s="13"/>
      <c r="H192" s="220" t="s">
        <v>1</v>
      </c>
      <c r="I192" s="222"/>
      <c r="J192" s="13"/>
      <c r="K192" s="13"/>
      <c r="L192" s="219"/>
      <c r="M192" s="223"/>
      <c r="N192" s="224"/>
      <c r="O192" s="224"/>
      <c r="P192" s="224"/>
      <c r="Q192" s="224"/>
      <c r="R192" s="224"/>
      <c r="S192" s="224"/>
      <c r="T192" s="22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20" t="s">
        <v>283</v>
      </c>
      <c r="AU192" s="220" t="s">
        <v>90</v>
      </c>
      <c r="AV192" s="13" t="s">
        <v>88</v>
      </c>
      <c r="AW192" s="13" t="s">
        <v>36</v>
      </c>
      <c r="AX192" s="13" t="s">
        <v>81</v>
      </c>
      <c r="AY192" s="220" t="s">
        <v>166</v>
      </c>
    </row>
    <row r="193" spans="1:51" s="14" customFormat="1" ht="12">
      <c r="A193" s="14"/>
      <c r="B193" s="226"/>
      <c r="C193" s="14"/>
      <c r="D193" s="210" t="s">
        <v>283</v>
      </c>
      <c r="E193" s="227" t="s">
        <v>1</v>
      </c>
      <c r="F193" s="228" t="s">
        <v>324</v>
      </c>
      <c r="G193" s="14"/>
      <c r="H193" s="229">
        <v>115.44</v>
      </c>
      <c r="I193" s="230"/>
      <c r="J193" s="14"/>
      <c r="K193" s="14"/>
      <c r="L193" s="226"/>
      <c r="M193" s="231"/>
      <c r="N193" s="232"/>
      <c r="O193" s="232"/>
      <c r="P193" s="232"/>
      <c r="Q193" s="232"/>
      <c r="R193" s="232"/>
      <c r="S193" s="232"/>
      <c r="T193" s="23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27" t="s">
        <v>283</v>
      </c>
      <c r="AU193" s="227" t="s">
        <v>90</v>
      </c>
      <c r="AV193" s="14" t="s">
        <v>90</v>
      </c>
      <c r="AW193" s="14" t="s">
        <v>36</v>
      </c>
      <c r="AX193" s="14" t="s">
        <v>81</v>
      </c>
      <c r="AY193" s="227" t="s">
        <v>166</v>
      </c>
    </row>
    <row r="194" spans="1:51" s="13" customFormat="1" ht="12">
      <c r="A194" s="13"/>
      <c r="B194" s="219"/>
      <c r="C194" s="13"/>
      <c r="D194" s="210" t="s">
        <v>283</v>
      </c>
      <c r="E194" s="220" t="s">
        <v>1</v>
      </c>
      <c r="F194" s="221" t="s">
        <v>342</v>
      </c>
      <c r="G194" s="13"/>
      <c r="H194" s="220" t="s">
        <v>1</v>
      </c>
      <c r="I194" s="222"/>
      <c r="J194" s="13"/>
      <c r="K194" s="13"/>
      <c r="L194" s="219"/>
      <c r="M194" s="223"/>
      <c r="N194" s="224"/>
      <c r="O194" s="224"/>
      <c r="P194" s="224"/>
      <c r="Q194" s="224"/>
      <c r="R194" s="224"/>
      <c r="S194" s="224"/>
      <c r="T194" s="22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20" t="s">
        <v>283</v>
      </c>
      <c r="AU194" s="220" t="s">
        <v>90</v>
      </c>
      <c r="AV194" s="13" t="s">
        <v>88</v>
      </c>
      <c r="AW194" s="13" t="s">
        <v>36</v>
      </c>
      <c r="AX194" s="13" t="s">
        <v>81</v>
      </c>
      <c r="AY194" s="220" t="s">
        <v>166</v>
      </c>
    </row>
    <row r="195" spans="1:51" s="14" customFormat="1" ht="12">
      <c r="A195" s="14"/>
      <c r="B195" s="226"/>
      <c r="C195" s="14"/>
      <c r="D195" s="210" t="s">
        <v>283</v>
      </c>
      <c r="E195" s="227" t="s">
        <v>1</v>
      </c>
      <c r="F195" s="228" t="s">
        <v>343</v>
      </c>
      <c r="G195" s="14"/>
      <c r="H195" s="229">
        <v>74.35</v>
      </c>
      <c r="I195" s="230"/>
      <c r="J195" s="14"/>
      <c r="K195" s="14"/>
      <c r="L195" s="226"/>
      <c r="M195" s="231"/>
      <c r="N195" s="232"/>
      <c r="O195" s="232"/>
      <c r="P195" s="232"/>
      <c r="Q195" s="232"/>
      <c r="R195" s="232"/>
      <c r="S195" s="232"/>
      <c r="T195" s="23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27" t="s">
        <v>283</v>
      </c>
      <c r="AU195" s="227" t="s">
        <v>90</v>
      </c>
      <c r="AV195" s="14" t="s">
        <v>90</v>
      </c>
      <c r="AW195" s="14" t="s">
        <v>36</v>
      </c>
      <c r="AX195" s="14" t="s">
        <v>81</v>
      </c>
      <c r="AY195" s="227" t="s">
        <v>166</v>
      </c>
    </row>
    <row r="196" spans="1:51" s="15" customFormat="1" ht="12">
      <c r="A196" s="15"/>
      <c r="B196" s="234"/>
      <c r="C196" s="15"/>
      <c r="D196" s="210" t="s">
        <v>283</v>
      </c>
      <c r="E196" s="235" t="s">
        <v>1</v>
      </c>
      <c r="F196" s="236" t="s">
        <v>286</v>
      </c>
      <c r="G196" s="15"/>
      <c r="H196" s="237">
        <v>223.51</v>
      </c>
      <c r="I196" s="238"/>
      <c r="J196" s="15"/>
      <c r="K196" s="15"/>
      <c r="L196" s="234"/>
      <c r="M196" s="239"/>
      <c r="N196" s="240"/>
      <c r="O196" s="240"/>
      <c r="P196" s="240"/>
      <c r="Q196" s="240"/>
      <c r="R196" s="240"/>
      <c r="S196" s="240"/>
      <c r="T196" s="241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35" t="s">
        <v>283</v>
      </c>
      <c r="AU196" s="235" t="s">
        <v>90</v>
      </c>
      <c r="AV196" s="15" t="s">
        <v>165</v>
      </c>
      <c r="AW196" s="15" t="s">
        <v>36</v>
      </c>
      <c r="AX196" s="15" t="s">
        <v>88</v>
      </c>
      <c r="AY196" s="235" t="s">
        <v>166</v>
      </c>
    </row>
    <row r="197" spans="1:65" s="2" customFormat="1" ht="16.5" customHeight="1">
      <c r="A197" s="38"/>
      <c r="B197" s="196"/>
      <c r="C197" s="197" t="s">
        <v>204</v>
      </c>
      <c r="D197" s="197" t="s">
        <v>169</v>
      </c>
      <c r="E197" s="198" t="s">
        <v>344</v>
      </c>
      <c r="F197" s="199" t="s">
        <v>345</v>
      </c>
      <c r="G197" s="200" t="s">
        <v>346</v>
      </c>
      <c r="H197" s="201">
        <v>2</v>
      </c>
      <c r="I197" s="202"/>
      <c r="J197" s="203">
        <f>ROUND(I197*H197,2)</f>
        <v>0</v>
      </c>
      <c r="K197" s="199" t="s">
        <v>1</v>
      </c>
      <c r="L197" s="39"/>
      <c r="M197" s="204" t="s">
        <v>1</v>
      </c>
      <c r="N197" s="205" t="s">
        <v>46</v>
      </c>
      <c r="O197" s="77"/>
      <c r="P197" s="206">
        <f>O197*H197</f>
        <v>0</v>
      </c>
      <c r="Q197" s="206">
        <v>0</v>
      </c>
      <c r="R197" s="206">
        <f>Q197*H197</f>
        <v>0</v>
      </c>
      <c r="S197" s="206">
        <v>0</v>
      </c>
      <c r="T197" s="207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08" t="s">
        <v>165</v>
      </c>
      <c r="AT197" s="208" t="s">
        <v>169</v>
      </c>
      <c r="AU197" s="208" t="s">
        <v>90</v>
      </c>
      <c r="AY197" s="19" t="s">
        <v>166</v>
      </c>
      <c r="BE197" s="209">
        <f>IF(N197="základní",J197,0)</f>
        <v>0</v>
      </c>
      <c r="BF197" s="209">
        <f>IF(N197="snížená",J197,0)</f>
        <v>0</v>
      </c>
      <c r="BG197" s="209">
        <f>IF(N197="zákl. přenesená",J197,0)</f>
        <v>0</v>
      </c>
      <c r="BH197" s="209">
        <f>IF(N197="sníž. přenesená",J197,0)</f>
        <v>0</v>
      </c>
      <c r="BI197" s="209">
        <f>IF(N197="nulová",J197,0)</f>
        <v>0</v>
      </c>
      <c r="BJ197" s="19" t="s">
        <v>88</v>
      </c>
      <c r="BK197" s="209">
        <f>ROUND(I197*H197,2)</f>
        <v>0</v>
      </c>
      <c r="BL197" s="19" t="s">
        <v>165</v>
      </c>
      <c r="BM197" s="208" t="s">
        <v>347</v>
      </c>
    </row>
    <row r="198" spans="1:65" s="2" customFormat="1" ht="16.5" customHeight="1">
      <c r="A198" s="38"/>
      <c r="B198" s="196"/>
      <c r="C198" s="197" t="s">
        <v>209</v>
      </c>
      <c r="D198" s="197" t="s">
        <v>169</v>
      </c>
      <c r="E198" s="198" t="s">
        <v>348</v>
      </c>
      <c r="F198" s="199" t="s">
        <v>349</v>
      </c>
      <c r="G198" s="200" t="s">
        <v>301</v>
      </c>
      <c r="H198" s="201">
        <v>53.13</v>
      </c>
      <c r="I198" s="202"/>
      <c r="J198" s="203">
        <f>ROUND(I198*H198,2)</f>
        <v>0</v>
      </c>
      <c r="K198" s="199" t="s">
        <v>280</v>
      </c>
      <c r="L198" s="39"/>
      <c r="M198" s="204" t="s">
        <v>1</v>
      </c>
      <c r="N198" s="205" t="s">
        <v>46</v>
      </c>
      <c r="O198" s="77"/>
      <c r="P198" s="206">
        <f>O198*H198</f>
        <v>0</v>
      </c>
      <c r="Q198" s="206">
        <v>0</v>
      </c>
      <c r="R198" s="206">
        <f>Q198*H198</f>
        <v>0</v>
      </c>
      <c r="S198" s="206">
        <v>0.131</v>
      </c>
      <c r="T198" s="207">
        <f>S198*H198</f>
        <v>6.960030000000001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08" t="s">
        <v>165</v>
      </c>
      <c r="AT198" s="208" t="s">
        <v>169</v>
      </c>
      <c r="AU198" s="208" t="s">
        <v>90</v>
      </c>
      <c r="AY198" s="19" t="s">
        <v>166</v>
      </c>
      <c r="BE198" s="209">
        <f>IF(N198="základní",J198,0)</f>
        <v>0</v>
      </c>
      <c r="BF198" s="209">
        <f>IF(N198="snížená",J198,0)</f>
        <v>0</v>
      </c>
      <c r="BG198" s="209">
        <f>IF(N198="zákl. přenesená",J198,0)</f>
        <v>0</v>
      </c>
      <c r="BH198" s="209">
        <f>IF(N198="sníž. přenesená",J198,0)</f>
        <v>0</v>
      </c>
      <c r="BI198" s="209">
        <f>IF(N198="nulová",J198,0)</f>
        <v>0</v>
      </c>
      <c r="BJ198" s="19" t="s">
        <v>88</v>
      </c>
      <c r="BK198" s="209">
        <f>ROUND(I198*H198,2)</f>
        <v>0</v>
      </c>
      <c r="BL198" s="19" t="s">
        <v>165</v>
      </c>
      <c r="BM198" s="208" t="s">
        <v>350</v>
      </c>
    </row>
    <row r="199" spans="1:47" s="2" customFormat="1" ht="12">
      <c r="A199" s="38"/>
      <c r="B199" s="39"/>
      <c r="C199" s="38"/>
      <c r="D199" s="210" t="s">
        <v>174</v>
      </c>
      <c r="E199" s="38"/>
      <c r="F199" s="211" t="s">
        <v>351</v>
      </c>
      <c r="G199" s="38"/>
      <c r="H199" s="38"/>
      <c r="I199" s="132"/>
      <c r="J199" s="38"/>
      <c r="K199" s="38"/>
      <c r="L199" s="39"/>
      <c r="M199" s="212"/>
      <c r="N199" s="213"/>
      <c r="O199" s="77"/>
      <c r="P199" s="77"/>
      <c r="Q199" s="77"/>
      <c r="R199" s="77"/>
      <c r="S199" s="77"/>
      <c r="T199" s="7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9" t="s">
        <v>174</v>
      </c>
      <c r="AU199" s="19" t="s">
        <v>90</v>
      </c>
    </row>
    <row r="200" spans="1:51" s="13" customFormat="1" ht="12">
      <c r="A200" s="13"/>
      <c r="B200" s="219"/>
      <c r="C200" s="13"/>
      <c r="D200" s="210" t="s">
        <v>283</v>
      </c>
      <c r="E200" s="220" t="s">
        <v>1</v>
      </c>
      <c r="F200" s="221" t="s">
        <v>352</v>
      </c>
      <c r="G200" s="13"/>
      <c r="H200" s="220" t="s">
        <v>1</v>
      </c>
      <c r="I200" s="222"/>
      <c r="J200" s="13"/>
      <c r="K200" s="13"/>
      <c r="L200" s="219"/>
      <c r="M200" s="223"/>
      <c r="N200" s="224"/>
      <c r="O200" s="224"/>
      <c r="P200" s="224"/>
      <c r="Q200" s="224"/>
      <c r="R200" s="224"/>
      <c r="S200" s="224"/>
      <c r="T200" s="22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20" t="s">
        <v>283</v>
      </c>
      <c r="AU200" s="220" t="s">
        <v>90</v>
      </c>
      <c r="AV200" s="13" t="s">
        <v>88</v>
      </c>
      <c r="AW200" s="13" t="s">
        <v>36</v>
      </c>
      <c r="AX200" s="13" t="s">
        <v>81</v>
      </c>
      <c r="AY200" s="220" t="s">
        <v>166</v>
      </c>
    </row>
    <row r="201" spans="1:51" s="14" customFormat="1" ht="12">
      <c r="A201" s="14"/>
      <c r="B201" s="226"/>
      <c r="C201" s="14"/>
      <c r="D201" s="210" t="s">
        <v>283</v>
      </c>
      <c r="E201" s="227" t="s">
        <v>1</v>
      </c>
      <c r="F201" s="228" t="s">
        <v>353</v>
      </c>
      <c r="G201" s="14"/>
      <c r="H201" s="229">
        <v>4.1</v>
      </c>
      <c r="I201" s="230"/>
      <c r="J201" s="14"/>
      <c r="K201" s="14"/>
      <c r="L201" s="226"/>
      <c r="M201" s="231"/>
      <c r="N201" s="232"/>
      <c r="O201" s="232"/>
      <c r="P201" s="232"/>
      <c r="Q201" s="232"/>
      <c r="R201" s="232"/>
      <c r="S201" s="232"/>
      <c r="T201" s="23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27" t="s">
        <v>283</v>
      </c>
      <c r="AU201" s="227" t="s">
        <v>90</v>
      </c>
      <c r="AV201" s="14" t="s">
        <v>90</v>
      </c>
      <c r="AW201" s="14" t="s">
        <v>36</v>
      </c>
      <c r="AX201" s="14" t="s">
        <v>81</v>
      </c>
      <c r="AY201" s="227" t="s">
        <v>166</v>
      </c>
    </row>
    <row r="202" spans="1:51" s="14" customFormat="1" ht="12">
      <c r="A202" s="14"/>
      <c r="B202" s="226"/>
      <c r="C202" s="14"/>
      <c r="D202" s="210" t="s">
        <v>283</v>
      </c>
      <c r="E202" s="227" t="s">
        <v>1</v>
      </c>
      <c r="F202" s="228" t="s">
        <v>354</v>
      </c>
      <c r="G202" s="14"/>
      <c r="H202" s="229">
        <v>9.03</v>
      </c>
      <c r="I202" s="230"/>
      <c r="J202" s="14"/>
      <c r="K202" s="14"/>
      <c r="L202" s="226"/>
      <c r="M202" s="231"/>
      <c r="N202" s="232"/>
      <c r="O202" s="232"/>
      <c r="P202" s="232"/>
      <c r="Q202" s="232"/>
      <c r="R202" s="232"/>
      <c r="S202" s="232"/>
      <c r="T202" s="23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27" t="s">
        <v>283</v>
      </c>
      <c r="AU202" s="227" t="s">
        <v>90</v>
      </c>
      <c r="AV202" s="14" t="s">
        <v>90</v>
      </c>
      <c r="AW202" s="14" t="s">
        <v>36</v>
      </c>
      <c r="AX202" s="14" t="s">
        <v>81</v>
      </c>
      <c r="AY202" s="227" t="s">
        <v>166</v>
      </c>
    </row>
    <row r="203" spans="1:51" s="13" customFormat="1" ht="12">
      <c r="A203" s="13"/>
      <c r="B203" s="219"/>
      <c r="C203" s="13"/>
      <c r="D203" s="210" t="s">
        <v>283</v>
      </c>
      <c r="E203" s="220" t="s">
        <v>1</v>
      </c>
      <c r="F203" s="221" t="s">
        <v>355</v>
      </c>
      <c r="G203" s="13"/>
      <c r="H203" s="220" t="s">
        <v>1</v>
      </c>
      <c r="I203" s="222"/>
      <c r="J203" s="13"/>
      <c r="K203" s="13"/>
      <c r="L203" s="219"/>
      <c r="M203" s="223"/>
      <c r="N203" s="224"/>
      <c r="O203" s="224"/>
      <c r="P203" s="224"/>
      <c r="Q203" s="224"/>
      <c r="R203" s="224"/>
      <c r="S203" s="224"/>
      <c r="T203" s="22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20" t="s">
        <v>283</v>
      </c>
      <c r="AU203" s="220" t="s">
        <v>90</v>
      </c>
      <c r="AV203" s="13" t="s">
        <v>88</v>
      </c>
      <c r="AW203" s="13" t="s">
        <v>36</v>
      </c>
      <c r="AX203" s="13" t="s">
        <v>81</v>
      </c>
      <c r="AY203" s="220" t="s">
        <v>166</v>
      </c>
    </row>
    <row r="204" spans="1:51" s="14" customFormat="1" ht="12">
      <c r="A204" s="14"/>
      <c r="B204" s="226"/>
      <c r="C204" s="14"/>
      <c r="D204" s="210" t="s">
        <v>283</v>
      </c>
      <c r="E204" s="227" t="s">
        <v>1</v>
      </c>
      <c r="F204" s="228" t="s">
        <v>356</v>
      </c>
      <c r="G204" s="14"/>
      <c r="H204" s="229">
        <v>8.82</v>
      </c>
      <c r="I204" s="230"/>
      <c r="J204" s="14"/>
      <c r="K204" s="14"/>
      <c r="L204" s="226"/>
      <c r="M204" s="231"/>
      <c r="N204" s="232"/>
      <c r="O204" s="232"/>
      <c r="P204" s="232"/>
      <c r="Q204" s="232"/>
      <c r="R204" s="232"/>
      <c r="S204" s="232"/>
      <c r="T204" s="23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27" t="s">
        <v>283</v>
      </c>
      <c r="AU204" s="227" t="s">
        <v>90</v>
      </c>
      <c r="AV204" s="14" t="s">
        <v>90</v>
      </c>
      <c r="AW204" s="14" t="s">
        <v>36</v>
      </c>
      <c r="AX204" s="14" t="s">
        <v>81</v>
      </c>
      <c r="AY204" s="227" t="s">
        <v>166</v>
      </c>
    </row>
    <row r="205" spans="1:51" s="14" customFormat="1" ht="12">
      <c r="A205" s="14"/>
      <c r="B205" s="226"/>
      <c r="C205" s="14"/>
      <c r="D205" s="210" t="s">
        <v>283</v>
      </c>
      <c r="E205" s="227" t="s">
        <v>1</v>
      </c>
      <c r="F205" s="228" t="s">
        <v>354</v>
      </c>
      <c r="G205" s="14"/>
      <c r="H205" s="229">
        <v>9.03</v>
      </c>
      <c r="I205" s="230"/>
      <c r="J205" s="14"/>
      <c r="K205" s="14"/>
      <c r="L205" s="226"/>
      <c r="M205" s="231"/>
      <c r="N205" s="232"/>
      <c r="O205" s="232"/>
      <c r="P205" s="232"/>
      <c r="Q205" s="232"/>
      <c r="R205" s="232"/>
      <c r="S205" s="232"/>
      <c r="T205" s="23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27" t="s">
        <v>283</v>
      </c>
      <c r="AU205" s="227" t="s">
        <v>90</v>
      </c>
      <c r="AV205" s="14" t="s">
        <v>90</v>
      </c>
      <c r="AW205" s="14" t="s">
        <v>36</v>
      </c>
      <c r="AX205" s="14" t="s">
        <v>81</v>
      </c>
      <c r="AY205" s="227" t="s">
        <v>166</v>
      </c>
    </row>
    <row r="206" spans="1:51" s="13" customFormat="1" ht="12">
      <c r="A206" s="13"/>
      <c r="B206" s="219"/>
      <c r="C206" s="13"/>
      <c r="D206" s="210" t="s">
        <v>283</v>
      </c>
      <c r="E206" s="220" t="s">
        <v>1</v>
      </c>
      <c r="F206" s="221" t="s">
        <v>357</v>
      </c>
      <c r="G206" s="13"/>
      <c r="H206" s="220" t="s">
        <v>1</v>
      </c>
      <c r="I206" s="222"/>
      <c r="J206" s="13"/>
      <c r="K206" s="13"/>
      <c r="L206" s="219"/>
      <c r="M206" s="223"/>
      <c r="N206" s="224"/>
      <c r="O206" s="224"/>
      <c r="P206" s="224"/>
      <c r="Q206" s="224"/>
      <c r="R206" s="224"/>
      <c r="S206" s="224"/>
      <c r="T206" s="22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20" t="s">
        <v>283</v>
      </c>
      <c r="AU206" s="220" t="s">
        <v>90</v>
      </c>
      <c r="AV206" s="13" t="s">
        <v>88</v>
      </c>
      <c r="AW206" s="13" t="s">
        <v>36</v>
      </c>
      <c r="AX206" s="13" t="s">
        <v>81</v>
      </c>
      <c r="AY206" s="220" t="s">
        <v>166</v>
      </c>
    </row>
    <row r="207" spans="1:51" s="14" customFormat="1" ht="12">
      <c r="A207" s="14"/>
      <c r="B207" s="226"/>
      <c r="C207" s="14"/>
      <c r="D207" s="210" t="s">
        <v>283</v>
      </c>
      <c r="E207" s="227" t="s">
        <v>1</v>
      </c>
      <c r="F207" s="228" t="s">
        <v>354</v>
      </c>
      <c r="G207" s="14"/>
      <c r="H207" s="229">
        <v>9.03</v>
      </c>
      <c r="I207" s="230"/>
      <c r="J207" s="14"/>
      <c r="K207" s="14"/>
      <c r="L207" s="226"/>
      <c r="M207" s="231"/>
      <c r="N207" s="232"/>
      <c r="O207" s="232"/>
      <c r="P207" s="232"/>
      <c r="Q207" s="232"/>
      <c r="R207" s="232"/>
      <c r="S207" s="232"/>
      <c r="T207" s="23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27" t="s">
        <v>283</v>
      </c>
      <c r="AU207" s="227" t="s">
        <v>90</v>
      </c>
      <c r="AV207" s="14" t="s">
        <v>90</v>
      </c>
      <c r="AW207" s="14" t="s">
        <v>36</v>
      </c>
      <c r="AX207" s="14" t="s">
        <v>81</v>
      </c>
      <c r="AY207" s="227" t="s">
        <v>166</v>
      </c>
    </row>
    <row r="208" spans="1:51" s="13" customFormat="1" ht="12">
      <c r="A208" s="13"/>
      <c r="B208" s="219"/>
      <c r="C208" s="13"/>
      <c r="D208" s="210" t="s">
        <v>283</v>
      </c>
      <c r="E208" s="220" t="s">
        <v>1</v>
      </c>
      <c r="F208" s="221" t="s">
        <v>358</v>
      </c>
      <c r="G208" s="13"/>
      <c r="H208" s="220" t="s">
        <v>1</v>
      </c>
      <c r="I208" s="222"/>
      <c r="J208" s="13"/>
      <c r="K208" s="13"/>
      <c r="L208" s="219"/>
      <c r="M208" s="223"/>
      <c r="N208" s="224"/>
      <c r="O208" s="224"/>
      <c r="P208" s="224"/>
      <c r="Q208" s="224"/>
      <c r="R208" s="224"/>
      <c r="S208" s="224"/>
      <c r="T208" s="22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20" t="s">
        <v>283</v>
      </c>
      <c r="AU208" s="220" t="s">
        <v>90</v>
      </c>
      <c r="AV208" s="13" t="s">
        <v>88</v>
      </c>
      <c r="AW208" s="13" t="s">
        <v>36</v>
      </c>
      <c r="AX208" s="13" t="s">
        <v>81</v>
      </c>
      <c r="AY208" s="220" t="s">
        <v>166</v>
      </c>
    </row>
    <row r="209" spans="1:51" s="14" customFormat="1" ht="12">
      <c r="A209" s="14"/>
      <c r="B209" s="226"/>
      <c r="C209" s="14"/>
      <c r="D209" s="210" t="s">
        <v>283</v>
      </c>
      <c r="E209" s="227" t="s">
        <v>1</v>
      </c>
      <c r="F209" s="228" t="s">
        <v>359</v>
      </c>
      <c r="G209" s="14"/>
      <c r="H209" s="229">
        <v>13.12</v>
      </c>
      <c r="I209" s="230"/>
      <c r="J209" s="14"/>
      <c r="K209" s="14"/>
      <c r="L209" s="226"/>
      <c r="M209" s="231"/>
      <c r="N209" s="232"/>
      <c r="O209" s="232"/>
      <c r="P209" s="232"/>
      <c r="Q209" s="232"/>
      <c r="R209" s="232"/>
      <c r="S209" s="232"/>
      <c r="T209" s="23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27" t="s">
        <v>283</v>
      </c>
      <c r="AU209" s="227" t="s">
        <v>90</v>
      </c>
      <c r="AV209" s="14" t="s">
        <v>90</v>
      </c>
      <c r="AW209" s="14" t="s">
        <v>36</v>
      </c>
      <c r="AX209" s="14" t="s">
        <v>81</v>
      </c>
      <c r="AY209" s="227" t="s">
        <v>166</v>
      </c>
    </row>
    <row r="210" spans="1:51" s="15" customFormat="1" ht="12">
      <c r="A210" s="15"/>
      <c r="B210" s="234"/>
      <c r="C210" s="15"/>
      <c r="D210" s="210" t="s">
        <v>283</v>
      </c>
      <c r="E210" s="235" t="s">
        <v>1</v>
      </c>
      <c r="F210" s="236" t="s">
        <v>286</v>
      </c>
      <c r="G210" s="15"/>
      <c r="H210" s="237">
        <v>53.129999999999995</v>
      </c>
      <c r="I210" s="238"/>
      <c r="J210" s="15"/>
      <c r="K210" s="15"/>
      <c r="L210" s="234"/>
      <c r="M210" s="239"/>
      <c r="N210" s="240"/>
      <c r="O210" s="240"/>
      <c r="P210" s="240"/>
      <c r="Q210" s="240"/>
      <c r="R210" s="240"/>
      <c r="S210" s="240"/>
      <c r="T210" s="241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35" t="s">
        <v>283</v>
      </c>
      <c r="AU210" s="235" t="s">
        <v>90</v>
      </c>
      <c r="AV210" s="15" t="s">
        <v>165</v>
      </c>
      <c r="AW210" s="15" t="s">
        <v>36</v>
      </c>
      <c r="AX210" s="15" t="s">
        <v>88</v>
      </c>
      <c r="AY210" s="235" t="s">
        <v>166</v>
      </c>
    </row>
    <row r="211" spans="1:65" s="2" customFormat="1" ht="16.5" customHeight="1">
      <c r="A211" s="38"/>
      <c r="B211" s="196"/>
      <c r="C211" s="197" t="s">
        <v>214</v>
      </c>
      <c r="D211" s="197" t="s">
        <v>169</v>
      </c>
      <c r="E211" s="198" t="s">
        <v>360</v>
      </c>
      <c r="F211" s="199" t="s">
        <v>361</v>
      </c>
      <c r="G211" s="200" t="s">
        <v>301</v>
      </c>
      <c r="H211" s="201">
        <v>79.641</v>
      </c>
      <c r="I211" s="202"/>
      <c r="J211" s="203">
        <f>ROUND(I211*H211,2)</f>
        <v>0</v>
      </c>
      <c r="K211" s="199" t="s">
        <v>280</v>
      </c>
      <c r="L211" s="39"/>
      <c r="M211" s="204" t="s">
        <v>1</v>
      </c>
      <c r="N211" s="205" t="s">
        <v>46</v>
      </c>
      <c r="O211" s="77"/>
      <c r="P211" s="206">
        <f>O211*H211</f>
        <v>0</v>
      </c>
      <c r="Q211" s="206">
        <v>0</v>
      </c>
      <c r="R211" s="206">
        <f>Q211*H211</f>
        <v>0</v>
      </c>
      <c r="S211" s="206">
        <v>0.261</v>
      </c>
      <c r="T211" s="207">
        <f>S211*H211</f>
        <v>20.786301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08" t="s">
        <v>165</v>
      </c>
      <c r="AT211" s="208" t="s">
        <v>169</v>
      </c>
      <c r="AU211" s="208" t="s">
        <v>90</v>
      </c>
      <c r="AY211" s="19" t="s">
        <v>166</v>
      </c>
      <c r="BE211" s="209">
        <f>IF(N211="základní",J211,0)</f>
        <v>0</v>
      </c>
      <c r="BF211" s="209">
        <f>IF(N211="snížená",J211,0)</f>
        <v>0</v>
      </c>
      <c r="BG211" s="209">
        <f>IF(N211="zákl. přenesená",J211,0)</f>
        <v>0</v>
      </c>
      <c r="BH211" s="209">
        <f>IF(N211="sníž. přenesená",J211,0)</f>
        <v>0</v>
      </c>
      <c r="BI211" s="209">
        <f>IF(N211="nulová",J211,0)</f>
        <v>0</v>
      </c>
      <c r="BJ211" s="19" t="s">
        <v>88</v>
      </c>
      <c r="BK211" s="209">
        <f>ROUND(I211*H211,2)</f>
        <v>0</v>
      </c>
      <c r="BL211" s="19" t="s">
        <v>165</v>
      </c>
      <c r="BM211" s="208" t="s">
        <v>362</v>
      </c>
    </row>
    <row r="212" spans="1:47" s="2" customFormat="1" ht="12">
      <c r="A212" s="38"/>
      <c r="B212" s="39"/>
      <c r="C212" s="38"/>
      <c r="D212" s="210" t="s">
        <v>174</v>
      </c>
      <c r="E212" s="38"/>
      <c r="F212" s="211" t="s">
        <v>363</v>
      </c>
      <c r="G212" s="38"/>
      <c r="H212" s="38"/>
      <c r="I212" s="132"/>
      <c r="J212" s="38"/>
      <c r="K212" s="38"/>
      <c r="L212" s="39"/>
      <c r="M212" s="212"/>
      <c r="N212" s="213"/>
      <c r="O212" s="77"/>
      <c r="P212" s="77"/>
      <c r="Q212" s="77"/>
      <c r="R212" s="77"/>
      <c r="S212" s="77"/>
      <c r="T212" s="7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9" t="s">
        <v>174</v>
      </c>
      <c r="AU212" s="19" t="s">
        <v>90</v>
      </c>
    </row>
    <row r="213" spans="1:51" s="13" customFormat="1" ht="12">
      <c r="A213" s="13"/>
      <c r="B213" s="219"/>
      <c r="C213" s="13"/>
      <c r="D213" s="210" t="s">
        <v>283</v>
      </c>
      <c r="E213" s="220" t="s">
        <v>1</v>
      </c>
      <c r="F213" s="221" t="s">
        <v>338</v>
      </c>
      <c r="G213" s="13"/>
      <c r="H213" s="220" t="s">
        <v>1</v>
      </c>
      <c r="I213" s="222"/>
      <c r="J213" s="13"/>
      <c r="K213" s="13"/>
      <c r="L213" s="219"/>
      <c r="M213" s="223"/>
      <c r="N213" s="224"/>
      <c r="O213" s="224"/>
      <c r="P213" s="224"/>
      <c r="Q213" s="224"/>
      <c r="R213" s="224"/>
      <c r="S213" s="224"/>
      <c r="T213" s="22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20" t="s">
        <v>283</v>
      </c>
      <c r="AU213" s="220" t="s">
        <v>90</v>
      </c>
      <c r="AV213" s="13" t="s">
        <v>88</v>
      </c>
      <c r="AW213" s="13" t="s">
        <v>36</v>
      </c>
      <c r="AX213" s="13" t="s">
        <v>81</v>
      </c>
      <c r="AY213" s="220" t="s">
        <v>166</v>
      </c>
    </row>
    <row r="214" spans="1:51" s="14" customFormat="1" ht="12">
      <c r="A214" s="14"/>
      <c r="B214" s="226"/>
      <c r="C214" s="14"/>
      <c r="D214" s="210" t="s">
        <v>283</v>
      </c>
      <c r="E214" s="227" t="s">
        <v>1</v>
      </c>
      <c r="F214" s="228" t="s">
        <v>364</v>
      </c>
      <c r="G214" s="14"/>
      <c r="H214" s="229">
        <v>9.28</v>
      </c>
      <c r="I214" s="230"/>
      <c r="J214" s="14"/>
      <c r="K214" s="14"/>
      <c r="L214" s="226"/>
      <c r="M214" s="231"/>
      <c r="N214" s="232"/>
      <c r="O214" s="232"/>
      <c r="P214" s="232"/>
      <c r="Q214" s="232"/>
      <c r="R214" s="232"/>
      <c r="S214" s="232"/>
      <c r="T214" s="23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27" t="s">
        <v>283</v>
      </c>
      <c r="AU214" s="227" t="s">
        <v>90</v>
      </c>
      <c r="AV214" s="14" t="s">
        <v>90</v>
      </c>
      <c r="AW214" s="14" t="s">
        <v>36</v>
      </c>
      <c r="AX214" s="14" t="s">
        <v>81</v>
      </c>
      <c r="AY214" s="227" t="s">
        <v>166</v>
      </c>
    </row>
    <row r="215" spans="1:51" s="14" customFormat="1" ht="12">
      <c r="A215" s="14"/>
      <c r="B215" s="226"/>
      <c r="C215" s="14"/>
      <c r="D215" s="210" t="s">
        <v>283</v>
      </c>
      <c r="E215" s="227" t="s">
        <v>1</v>
      </c>
      <c r="F215" s="228" t="s">
        <v>365</v>
      </c>
      <c r="G215" s="14"/>
      <c r="H215" s="229">
        <v>-3.087</v>
      </c>
      <c r="I215" s="230"/>
      <c r="J215" s="14"/>
      <c r="K215" s="14"/>
      <c r="L215" s="226"/>
      <c r="M215" s="231"/>
      <c r="N215" s="232"/>
      <c r="O215" s="232"/>
      <c r="P215" s="232"/>
      <c r="Q215" s="232"/>
      <c r="R215" s="232"/>
      <c r="S215" s="232"/>
      <c r="T215" s="23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27" t="s">
        <v>283</v>
      </c>
      <c r="AU215" s="227" t="s">
        <v>90</v>
      </c>
      <c r="AV215" s="14" t="s">
        <v>90</v>
      </c>
      <c r="AW215" s="14" t="s">
        <v>36</v>
      </c>
      <c r="AX215" s="14" t="s">
        <v>81</v>
      </c>
      <c r="AY215" s="227" t="s">
        <v>166</v>
      </c>
    </row>
    <row r="216" spans="1:51" s="13" customFormat="1" ht="12">
      <c r="A216" s="13"/>
      <c r="B216" s="219"/>
      <c r="C216" s="13"/>
      <c r="D216" s="210" t="s">
        <v>283</v>
      </c>
      <c r="E216" s="220" t="s">
        <v>1</v>
      </c>
      <c r="F216" s="221" t="s">
        <v>352</v>
      </c>
      <c r="G216" s="13"/>
      <c r="H216" s="220" t="s">
        <v>1</v>
      </c>
      <c r="I216" s="222"/>
      <c r="J216" s="13"/>
      <c r="K216" s="13"/>
      <c r="L216" s="219"/>
      <c r="M216" s="223"/>
      <c r="N216" s="224"/>
      <c r="O216" s="224"/>
      <c r="P216" s="224"/>
      <c r="Q216" s="224"/>
      <c r="R216" s="224"/>
      <c r="S216" s="224"/>
      <c r="T216" s="22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20" t="s">
        <v>283</v>
      </c>
      <c r="AU216" s="220" t="s">
        <v>90</v>
      </c>
      <c r="AV216" s="13" t="s">
        <v>88</v>
      </c>
      <c r="AW216" s="13" t="s">
        <v>36</v>
      </c>
      <c r="AX216" s="13" t="s">
        <v>81</v>
      </c>
      <c r="AY216" s="220" t="s">
        <v>166</v>
      </c>
    </row>
    <row r="217" spans="1:51" s="14" customFormat="1" ht="12">
      <c r="A217" s="14"/>
      <c r="B217" s="226"/>
      <c r="C217" s="14"/>
      <c r="D217" s="210" t="s">
        <v>283</v>
      </c>
      <c r="E217" s="227" t="s">
        <v>1</v>
      </c>
      <c r="F217" s="228" t="s">
        <v>366</v>
      </c>
      <c r="G217" s="14"/>
      <c r="H217" s="229">
        <v>63.648</v>
      </c>
      <c r="I217" s="230"/>
      <c r="J217" s="14"/>
      <c r="K217" s="14"/>
      <c r="L217" s="226"/>
      <c r="M217" s="231"/>
      <c r="N217" s="232"/>
      <c r="O217" s="232"/>
      <c r="P217" s="232"/>
      <c r="Q217" s="232"/>
      <c r="R217" s="232"/>
      <c r="S217" s="232"/>
      <c r="T217" s="23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27" t="s">
        <v>283</v>
      </c>
      <c r="AU217" s="227" t="s">
        <v>90</v>
      </c>
      <c r="AV217" s="14" t="s">
        <v>90</v>
      </c>
      <c r="AW217" s="14" t="s">
        <v>36</v>
      </c>
      <c r="AX217" s="14" t="s">
        <v>81</v>
      </c>
      <c r="AY217" s="227" t="s">
        <v>166</v>
      </c>
    </row>
    <row r="218" spans="1:51" s="13" customFormat="1" ht="12">
      <c r="A218" s="13"/>
      <c r="B218" s="219"/>
      <c r="C218" s="13"/>
      <c r="D218" s="210" t="s">
        <v>283</v>
      </c>
      <c r="E218" s="220" t="s">
        <v>1</v>
      </c>
      <c r="F218" s="221" t="s">
        <v>367</v>
      </c>
      <c r="G218" s="13"/>
      <c r="H218" s="220" t="s">
        <v>1</v>
      </c>
      <c r="I218" s="222"/>
      <c r="J218" s="13"/>
      <c r="K218" s="13"/>
      <c r="L218" s="219"/>
      <c r="M218" s="223"/>
      <c r="N218" s="224"/>
      <c r="O218" s="224"/>
      <c r="P218" s="224"/>
      <c r="Q218" s="224"/>
      <c r="R218" s="224"/>
      <c r="S218" s="224"/>
      <c r="T218" s="22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20" t="s">
        <v>283</v>
      </c>
      <c r="AU218" s="220" t="s">
        <v>90</v>
      </c>
      <c r="AV218" s="13" t="s">
        <v>88</v>
      </c>
      <c r="AW218" s="13" t="s">
        <v>36</v>
      </c>
      <c r="AX218" s="13" t="s">
        <v>81</v>
      </c>
      <c r="AY218" s="220" t="s">
        <v>166</v>
      </c>
    </row>
    <row r="219" spans="1:51" s="14" customFormat="1" ht="12">
      <c r="A219" s="14"/>
      <c r="B219" s="226"/>
      <c r="C219" s="14"/>
      <c r="D219" s="210" t="s">
        <v>283</v>
      </c>
      <c r="E219" s="227" t="s">
        <v>1</v>
      </c>
      <c r="F219" s="228" t="s">
        <v>368</v>
      </c>
      <c r="G219" s="14"/>
      <c r="H219" s="229">
        <v>9.8</v>
      </c>
      <c r="I219" s="230"/>
      <c r="J219" s="14"/>
      <c r="K219" s="14"/>
      <c r="L219" s="226"/>
      <c r="M219" s="231"/>
      <c r="N219" s="232"/>
      <c r="O219" s="232"/>
      <c r="P219" s="232"/>
      <c r="Q219" s="232"/>
      <c r="R219" s="232"/>
      <c r="S219" s="232"/>
      <c r="T219" s="23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27" t="s">
        <v>283</v>
      </c>
      <c r="AU219" s="227" t="s">
        <v>90</v>
      </c>
      <c r="AV219" s="14" t="s">
        <v>90</v>
      </c>
      <c r="AW219" s="14" t="s">
        <v>36</v>
      </c>
      <c r="AX219" s="14" t="s">
        <v>81</v>
      </c>
      <c r="AY219" s="227" t="s">
        <v>166</v>
      </c>
    </row>
    <row r="220" spans="1:51" s="15" customFormat="1" ht="12">
      <c r="A220" s="15"/>
      <c r="B220" s="234"/>
      <c r="C220" s="15"/>
      <c r="D220" s="210" t="s">
        <v>283</v>
      </c>
      <c r="E220" s="235" t="s">
        <v>1</v>
      </c>
      <c r="F220" s="236" t="s">
        <v>286</v>
      </c>
      <c r="G220" s="15"/>
      <c r="H220" s="237">
        <v>79.641</v>
      </c>
      <c r="I220" s="238"/>
      <c r="J220" s="15"/>
      <c r="K220" s="15"/>
      <c r="L220" s="234"/>
      <c r="M220" s="239"/>
      <c r="N220" s="240"/>
      <c r="O220" s="240"/>
      <c r="P220" s="240"/>
      <c r="Q220" s="240"/>
      <c r="R220" s="240"/>
      <c r="S220" s="240"/>
      <c r="T220" s="241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35" t="s">
        <v>283</v>
      </c>
      <c r="AU220" s="235" t="s">
        <v>90</v>
      </c>
      <c r="AV220" s="15" t="s">
        <v>165</v>
      </c>
      <c r="AW220" s="15" t="s">
        <v>36</v>
      </c>
      <c r="AX220" s="15" t="s">
        <v>88</v>
      </c>
      <c r="AY220" s="235" t="s">
        <v>166</v>
      </c>
    </row>
    <row r="221" spans="1:65" s="2" customFormat="1" ht="21.75" customHeight="1">
      <c r="A221" s="38"/>
      <c r="B221" s="196"/>
      <c r="C221" s="197" t="s">
        <v>219</v>
      </c>
      <c r="D221" s="197" t="s">
        <v>169</v>
      </c>
      <c r="E221" s="198" t="s">
        <v>369</v>
      </c>
      <c r="F221" s="199" t="s">
        <v>370</v>
      </c>
      <c r="G221" s="200" t="s">
        <v>279</v>
      </c>
      <c r="H221" s="201">
        <v>0.408</v>
      </c>
      <c r="I221" s="202"/>
      <c r="J221" s="203">
        <f>ROUND(I221*H221,2)</f>
        <v>0</v>
      </c>
      <c r="K221" s="199" t="s">
        <v>280</v>
      </c>
      <c r="L221" s="39"/>
      <c r="M221" s="204" t="s">
        <v>1</v>
      </c>
      <c r="N221" s="205" t="s">
        <v>46</v>
      </c>
      <c r="O221" s="77"/>
      <c r="P221" s="206">
        <f>O221*H221</f>
        <v>0</v>
      </c>
      <c r="Q221" s="206">
        <v>0</v>
      </c>
      <c r="R221" s="206">
        <f>Q221*H221</f>
        <v>0</v>
      </c>
      <c r="S221" s="206">
        <v>1.8</v>
      </c>
      <c r="T221" s="207">
        <f>S221*H221</f>
        <v>0.7343999999999999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08" t="s">
        <v>165</v>
      </c>
      <c r="AT221" s="208" t="s">
        <v>169</v>
      </c>
      <c r="AU221" s="208" t="s">
        <v>90</v>
      </c>
      <c r="AY221" s="19" t="s">
        <v>166</v>
      </c>
      <c r="BE221" s="209">
        <f>IF(N221="základní",J221,0)</f>
        <v>0</v>
      </c>
      <c r="BF221" s="209">
        <f>IF(N221="snížená",J221,0)</f>
        <v>0</v>
      </c>
      <c r="BG221" s="209">
        <f>IF(N221="zákl. přenesená",J221,0)</f>
        <v>0</v>
      </c>
      <c r="BH221" s="209">
        <f>IF(N221="sníž. přenesená",J221,0)</f>
        <v>0</v>
      </c>
      <c r="BI221" s="209">
        <f>IF(N221="nulová",J221,0)</f>
        <v>0</v>
      </c>
      <c r="BJ221" s="19" t="s">
        <v>88</v>
      </c>
      <c r="BK221" s="209">
        <f>ROUND(I221*H221,2)</f>
        <v>0</v>
      </c>
      <c r="BL221" s="19" t="s">
        <v>165</v>
      </c>
      <c r="BM221" s="208" t="s">
        <v>371</v>
      </c>
    </row>
    <row r="222" spans="1:47" s="2" customFormat="1" ht="12">
      <c r="A222" s="38"/>
      <c r="B222" s="39"/>
      <c r="C222" s="38"/>
      <c r="D222" s="210" t="s">
        <v>174</v>
      </c>
      <c r="E222" s="38"/>
      <c r="F222" s="211" t="s">
        <v>372</v>
      </c>
      <c r="G222" s="38"/>
      <c r="H222" s="38"/>
      <c r="I222" s="132"/>
      <c r="J222" s="38"/>
      <c r="K222" s="38"/>
      <c r="L222" s="39"/>
      <c r="M222" s="212"/>
      <c r="N222" s="213"/>
      <c r="O222" s="77"/>
      <c r="P222" s="77"/>
      <c r="Q222" s="77"/>
      <c r="R222" s="77"/>
      <c r="S222" s="77"/>
      <c r="T222" s="7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9" t="s">
        <v>174</v>
      </c>
      <c r="AU222" s="19" t="s">
        <v>90</v>
      </c>
    </row>
    <row r="223" spans="1:51" s="13" customFormat="1" ht="12">
      <c r="A223" s="13"/>
      <c r="B223" s="219"/>
      <c r="C223" s="13"/>
      <c r="D223" s="210" t="s">
        <v>283</v>
      </c>
      <c r="E223" s="220" t="s">
        <v>1</v>
      </c>
      <c r="F223" s="221" t="s">
        <v>352</v>
      </c>
      <c r="G223" s="13"/>
      <c r="H223" s="220" t="s">
        <v>1</v>
      </c>
      <c r="I223" s="222"/>
      <c r="J223" s="13"/>
      <c r="K223" s="13"/>
      <c r="L223" s="219"/>
      <c r="M223" s="223"/>
      <c r="N223" s="224"/>
      <c r="O223" s="224"/>
      <c r="P223" s="224"/>
      <c r="Q223" s="224"/>
      <c r="R223" s="224"/>
      <c r="S223" s="224"/>
      <c r="T223" s="22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20" t="s">
        <v>283</v>
      </c>
      <c r="AU223" s="220" t="s">
        <v>90</v>
      </c>
      <c r="AV223" s="13" t="s">
        <v>88</v>
      </c>
      <c r="AW223" s="13" t="s">
        <v>36</v>
      </c>
      <c r="AX223" s="13" t="s">
        <v>81</v>
      </c>
      <c r="AY223" s="220" t="s">
        <v>166</v>
      </c>
    </row>
    <row r="224" spans="1:51" s="14" customFormat="1" ht="12">
      <c r="A224" s="14"/>
      <c r="B224" s="226"/>
      <c r="C224" s="14"/>
      <c r="D224" s="210" t="s">
        <v>283</v>
      </c>
      <c r="E224" s="227" t="s">
        <v>1</v>
      </c>
      <c r="F224" s="228" t="s">
        <v>373</v>
      </c>
      <c r="G224" s="14"/>
      <c r="H224" s="229">
        <v>0.408</v>
      </c>
      <c r="I224" s="230"/>
      <c r="J224" s="14"/>
      <c r="K224" s="14"/>
      <c r="L224" s="226"/>
      <c r="M224" s="231"/>
      <c r="N224" s="232"/>
      <c r="O224" s="232"/>
      <c r="P224" s="232"/>
      <c r="Q224" s="232"/>
      <c r="R224" s="232"/>
      <c r="S224" s="232"/>
      <c r="T224" s="23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27" t="s">
        <v>283</v>
      </c>
      <c r="AU224" s="227" t="s">
        <v>90</v>
      </c>
      <c r="AV224" s="14" t="s">
        <v>90</v>
      </c>
      <c r="AW224" s="14" t="s">
        <v>36</v>
      </c>
      <c r="AX224" s="14" t="s">
        <v>81</v>
      </c>
      <c r="AY224" s="227" t="s">
        <v>166</v>
      </c>
    </row>
    <row r="225" spans="1:51" s="15" customFormat="1" ht="12">
      <c r="A225" s="15"/>
      <c r="B225" s="234"/>
      <c r="C225" s="15"/>
      <c r="D225" s="210" t="s">
        <v>283</v>
      </c>
      <c r="E225" s="235" t="s">
        <v>1</v>
      </c>
      <c r="F225" s="236" t="s">
        <v>286</v>
      </c>
      <c r="G225" s="15"/>
      <c r="H225" s="237">
        <v>0.408</v>
      </c>
      <c r="I225" s="238"/>
      <c r="J225" s="15"/>
      <c r="K225" s="15"/>
      <c r="L225" s="234"/>
      <c r="M225" s="239"/>
      <c r="N225" s="240"/>
      <c r="O225" s="240"/>
      <c r="P225" s="240"/>
      <c r="Q225" s="240"/>
      <c r="R225" s="240"/>
      <c r="S225" s="240"/>
      <c r="T225" s="241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35" t="s">
        <v>283</v>
      </c>
      <c r="AU225" s="235" t="s">
        <v>90</v>
      </c>
      <c r="AV225" s="15" t="s">
        <v>165</v>
      </c>
      <c r="AW225" s="15" t="s">
        <v>36</v>
      </c>
      <c r="AX225" s="15" t="s">
        <v>88</v>
      </c>
      <c r="AY225" s="235" t="s">
        <v>166</v>
      </c>
    </row>
    <row r="226" spans="1:65" s="2" customFormat="1" ht="16.5" customHeight="1">
      <c r="A226" s="38"/>
      <c r="B226" s="196"/>
      <c r="C226" s="197" t="s">
        <v>224</v>
      </c>
      <c r="D226" s="197" t="s">
        <v>169</v>
      </c>
      <c r="E226" s="198" t="s">
        <v>374</v>
      </c>
      <c r="F226" s="199" t="s">
        <v>375</v>
      </c>
      <c r="G226" s="200" t="s">
        <v>301</v>
      </c>
      <c r="H226" s="201">
        <v>5.76</v>
      </c>
      <c r="I226" s="202"/>
      <c r="J226" s="203">
        <f>ROUND(I226*H226,2)</f>
        <v>0</v>
      </c>
      <c r="K226" s="199" t="s">
        <v>280</v>
      </c>
      <c r="L226" s="39"/>
      <c r="M226" s="204" t="s">
        <v>1</v>
      </c>
      <c r="N226" s="205" t="s">
        <v>46</v>
      </c>
      <c r="O226" s="77"/>
      <c r="P226" s="206">
        <f>O226*H226</f>
        <v>0</v>
      </c>
      <c r="Q226" s="206">
        <v>0</v>
      </c>
      <c r="R226" s="206">
        <f>Q226*H226</f>
        <v>0</v>
      </c>
      <c r="S226" s="206">
        <v>0.055</v>
      </c>
      <c r="T226" s="207">
        <f>S226*H226</f>
        <v>0.31679999999999997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08" t="s">
        <v>165</v>
      </c>
      <c r="AT226" s="208" t="s">
        <v>169</v>
      </c>
      <c r="AU226" s="208" t="s">
        <v>90</v>
      </c>
      <c r="AY226" s="19" t="s">
        <v>166</v>
      </c>
      <c r="BE226" s="209">
        <f>IF(N226="základní",J226,0)</f>
        <v>0</v>
      </c>
      <c r="BF226" s="209">
        <f>IF(N226="snížená",J226,0)</f>
        <v>0</v>
      </c>
      <c r="BG226" s="209">
        <f>IF(N226="zákl. přenesená",J226,0)</f>
        <v>0</v>
      </c>
      <c r="BH226" s="209">
        <f>IF(N226="sníž. přenesená",J226,0)</f>
        <v>0</v>
      </c>
      <c r="BI226" s="209">
        <f>IF(N226="nulová",J226,0)</f>
        <v>0</v>
      </c>
      <c r="BJ226" s="19" t="s">
        <v>88</v>
      </c>
      <c r="BK226" s="209">
        <f>ROUND(I226*H226,2)</f>
        <v>0</v>
      </c>
      <c r="BL226" s="19" t="s">
        <v>165</v>
      </c>
      <c r="BM226" s="208" t="s">
        <v>376</v>
      </c>
    </row>
    <row r="227" spans="1:47" s="2" customFormat="1" ht="12">
      <c r="A227" s="38"/>
      <c r="B227" s="39"/>
      <c r="C227" s="38"/>
      <c r="D227" s="210" t="s">
        <v>174</v>
      </c>
      <c r="E227" s="38"/>
      <c r="F227" s="211" t="s">
        <v>377</v>
      </c>
      <c r="G227" s="38"/>
      <c r="H227" s="38"/>
      <c r="I227" s="132"/>
      <c r="J227" s="38"/>
      <c r="K227" s="38"/>
      <c r="L227" s="39"/>
      <c r="M227" s="212"/>
      <c r="N227" s="213"/>
      <c r="O227" s="77"/>
      <c r="P227" s="77"/>
      <c r="Q227" s="77"/>
      <c r="R227" s="77"/>
      <c r="S227" s="77"/>
      <c r="T227" s="7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9" t="s">
        <v>174</v>
      </c>
      <c r="AU227" s="19" t="s">
        <v>90</v>
      </c>
    </row>
    <row r="228" spans="1:51" s="13" customFormat="1" ht="12">
      <c r="A228" s="13"/>
      <c r="B228" s="219"/>
      <c r="C228" s="13"/>
      <c r="D228" s="210" t="s">
        <v>283</v>
      </c>
      <c r="E228" s="220" t="s">
        <v>1</v>
      </c>
      <c r="F228" s="221" t="s">
        <v>378</v>
      </c>
      <c r="G228" s="13"/>
      <c r="H228" s="220" t="s">
        <v>1</v>
      </c>
      <c r="I228" s="222"/>
      <c r="J228" s="13"/>
      <c r="K228" s="13"/>
      <c r="L228" s="219"/>
      <c r="M228" s="223"/>
      <c r="N228" s="224"/>
      <c r="O228" s="224"/>
      <c r="P228" s="224"/>
      <c r="Q228" s="224"/>
      <c r="R228" s="224"/>
      <c r="S228" s="224"/>
      <c r="T228" s="22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20" t="s">
        <v>283</v>
      </c>
      <c r="AU228" s="220" t="s">
        <v>90</v>
      </c>
      <c r="AV228" s="13" t="s">
        <v>88</v>
      </c>
      <c r="AW228" s="13" t="s">
        <v>36</v>
      </c>
      <c r="AX228" s="13" t="s">
        <v>81</v>
      </c>
      <c r="AY228" s="220" t="s">
        <v>166</v>
      </c>
    </row>
    <row r="229" spans="1:51" s="14" customFormat="1" ht="12">
      <c r="A229" s="14"/>
      <c r="B229" s="226"/>
      <c r="C229" s="14"/>
      <c r="D229" s="210" t="s">
        <v>283</v>
      </c>
      <c r="E229" s="227" t="s">
        <v>1</v>
      </c>
      <c r="F229" s="228" t="s">
        <v>379</v>
      </c>
      <c r="G229" s="14"/>
      <c r="H229" s="229">
        <v>3.84</v>
      </c>
      <c r="I229" s="230"/>
      <c r="J229" s="14"/>
      <c r="K229" s="14"/>
      <c r="L229" s="226"/>
      <c r="M229" s="231"/>
      <c r="N229" s="232"/>
      <c r="O229" s="232"/>
      <c r="P229" s="232"/>
      <c r="Q229" s="232"/>
      <c r="R229" s="232"/>
      <c r="S229" s="232"/>
      <c r="T229" s="23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27" t="s">
        <v>283</v>
      </c>
      <c r="AU229" s="227" t="s">
        <v>90</v>
      </c>
      <c r="AV229" s="14" t="s">
        <v>90</v>
      </c>
      <c r="AW229" s="14" t="s">
        <v>36</v>
      </c>
      <c r="AX229" s="14" t="s">
        <v>81</v>
      </c>
      <c r="AY229" s="227" t="s">
        <v>166</v>
      </c>
    </row>
    <row r="230" spans="1:51" s="13" customFormat="1" ht="12">
      <c r="A230" s="13"/>
      <c r="B230" s="219"/>
      <c r="C230" s="13"/>
      <c r="D230" s="210" t="s">
        <v>283</v>
      </c>
      <c r="E230" s="220" t="s">
        <v>1</v>
      </c>
      <c r="F230" s="221" t="s">
        <v>380</v>
      </c>
      <c r="G230" s="13"/>
      <c r="H230" s="220" t="s">
        <v>1</v>
      </c>
      <c r="I230" s="222"/>
      <c r="J230" s="13"/>
      <c r="K230" s="13"/>
      <c r="L230" s="219"/>
      <c r="M230" s="223"/>
      <c r="N230" s="224"/>
      <c r="O230" s="224"/>
      <c r="P230" s="224"/>
      <c r="Q230" s="224"/>
      <c r="R230" s="224"/>
      <c r="S230" s="224"/>
      <c r="T230" s="22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20" t="s">
        <v>283</v>
      </c>
      <c r="AU230" s="220" t="s">
        <v>90</v>
      </c>
      <c r="AV230" s="13" t="s">
        <v>88</v>
      </c>
      <c r="AW230" s="13" t="s">
        <v>36</v>
      </c>
      <c r="AX230" s="13" t="s">
        <v>81</v>
      </c>
      <c r="AY230" s="220" t="s">
        <v>166</v>
      </c>
    </row>
    <row r="231" spans="1:51" s="14" customFormat="1" ht="12">
      <c r="A231" s="14"/>
      <c r="B231" s="226"/>
      <c r="C231" s="14"/>
      <c r="D231" s="210" t="s">
        <v>283</v>
      </c>
      <c r="E231" s="227" t="s">
        <v>1</v>
      </c>
      <c r="F231" s="228" t="s">
        <v>381</v>
      </c>
      <c r="G231" s="14"/>
      <c r="H231" s="229">
        <v>1.92</v>
      </c>
      <c r="I231" s="230"/>
      <c r="J231" s="14"/>
      <c r="K231" s="14"/>
      <c r="L231" s="226"/>
      <c r="M231" s="231"/>
      <c r="N231" s="232"/>
      <c r="O231" s="232"/>
      <c r="P231" s="232"/>
      <c r="Q231" s="232"/>
      <c r="R231" s="232"/>
      <c r="S231" s="232"/>
      <c r="T231" s="23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27" t="s">
        <v>283</v>
      </c>
      <c r="AU231" s="227" t="s">
        <v>90</v>
      </c>
      <c r="AV231" s="14" t="s">
        <v>90</v>
      </c>
      <c r="AW231" s="14" t="s">
        <v>36</v>
      </c>
      <c r="AX231" s="14" t="s">
        <v>81</v>
      </c>
      <c r="AY231" s="227" t="s">
        <v>166</v>
      </c>
    </row>
    <row r="232" spans="1:51" s="15" customFormat="1" ht="12">
      <c r="A232" s="15"/>
      <c r="B232" s="234"/>
      <c r="C232" s="15"/>
      <c r="D232" s="210" t="s">
        <v>283</v>
      </c>
      <c r="E232" s="235" t="s">
        <v>1</v>
      </c>
      <c r="F232" s="236" t="s">
        <v>286</v>
      </c>
      <c r="G232" s="15"/>
      <c r="H232" s="237">
        <v>5.76</v>
      </c>
      <c r="I232" s="238"/>
      <c r="J232" s="15"/>
      <c r="K232" s="15"/>
      <c r="L232" s="234"/>
      <c r="M232" s="239"/>
      <c r="N232" s="240"/>
      <c r="O232" s="240"/>
      <c r="P232" s="240"/>
      <c r="Q232" s="240"/>
      <c r="R232" s="240"/>
      <c r="S232" s="240"/>
      <c r="T232" s="241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35" t="s">
        <v>283</v>
      </c>
      <c r="AU232" s="235" t="s">
        <v>90</v>
      </c>
      <c r="AV232" s="15" t="s">
        <v>165</v>
      </c>
      <c r="AW232" s="15" t="s">
        <v>36</v>
      </c>
      <c r="AX232" s="15" t="s">
        <v>88</v>
      </c>
      <c r="AY232" s="235" t="s">
        <v>166</v>
      </c>
    </row>
    <row r="233" spans="1:65" s="2" customFormat="1" ht="33" customHeight="1">
      <c r="A233" s="38"/>
      <c r="B233" s="196"/>
      <c r="C233" s="197" t="s">
        <v>229</v>
      </c>
      <c r="D233" s="197" t="s">
        <v>169</v>
      </c>
      <c r="E233" s="198" t="s">
        <v>382</v>
      </c>
      <c r="F233" s="199" t="s">
        <v>383</v>
      </c>
      <c r="G233" s="200" t="s">
        <v>279</v>
      </c>
      <c r="H233" s="201">
        <v>13.93</v>
      </c>
      <c r="I233" s="202"/>
      <c r="J233" s="203">
        <f>ROUND(I233*H233,2)</f>
        <v>0</v>
      </c>
      <c r="K233" s="199" t="s">
        <v>280</v>
      </c>
      <c r="L233" s="39"/>
      <c r="M233" s="204" t="s">
        <v>1</v>
      </c>
      <c r="N233" s="205" t="s">
        <v>46</v>
      </c>
      <c r="O233" s="77"/>
      <c r="P233" s="206">
        <f>O233*H233</f>
        <v>0</v>
      </c>
      <c r="Q233" s="206">
        <v>0</v>
      </c>
      <c r="R233" s="206">
        <f>Q233*H233</f>
        <v>0</v>
      </c>
      <c r="S233" s="206">
        <v>2.2</v>
      </c>
      <c r="T233" s="207">
        <f>S233*H233</f>
        <v>30.646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08" t="s">
        <v>165</v>
      </c>
      <c r="AT233" s="208" t="s">
        <v>169</v>
      </c>
      <c r="AU233" s="208" t="s">
        <v>90</v>
      </c>
      <c r="AY233" s="19" t="s">
        <v>166</v>
      </c>
      <c r="BE233" s="209">
        <f>IF(N233="základní",J233,0)</f>
        <v>0</v>
      </c>
      <c r="BF233" s="209">
        <f>IF(N233="snížená",J233,0)</f>
        <v>0</v>
      </c>
      <c r="BG233" s="209">
        <f>IF(N233="zákl. přenesená",J233,0)</f>
        <v>0</v>
      </c>
      <c r="BH233" s="209">
        <f>IF(N233="sníž. přenesená",J233,0)</f>
        <v>0</v>
      </c>
      <c r="BI233" s="209">
        <f>IF(N233="nulová",J233,0)</f>
        <v>0</v>
      </c>
      <c r="BJ233" s="19" t="s">
        <v>88</v>
      </c>
      <c r="BK233" s="209">
        <f>ROUND(I233*H233,2)</f>
        <v>0</v>
      </c>
      <c r="BL233" s="19" t="s">
        <v>165</v>
      </c>
      <c r="BM233" s="208" t="s">
        <v>384</v>
      </c>
    </row>
    <row r="234" spans="1:47" s="2" customFormat="1" ht="12">
      <c r="A234" s="38"/>
      <c r="B234" s="39"/>
      <c r="C234" s="38"/>
      <c r="D234" s="210" t="s">
        <v>174</v>
      </c>
      <c r="E234" s="38"/>
      <c r="F234" s="211" t="s">
        <v>385</v>
      </c>
      <c r="G234" s="38"/>
      <c r="H234" s="38"/>
      <c r="I234" s="132"/>
      <c r="J234" s="38"/>
      <c r="K234" s="38"/>
      <c r="L234" s="39"/>
      <c r="M234" s="212"/>
      <c r="N234" s="213"/>
      <c r="O234" s="77"/>
      <c r="P234" s="77"/>
      <c r="Q234" s="77"/>
      <c r="R234" s="77"/>
      <c r="S234" s="77"/>
      <c r="T234" s="7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9" t="s">
        <v>174</v>
      </c>
      <c r="AU234" s="19" t="s">
        <v>90</v>
      </c>
    </row>
    <row r="235" spans="1:51" s="13" customFormat="1" ht="12">
      <c r="A235" s="13"/>
      <c r="B235" s="219"/>
      <c r="C235" s="13"/>
      <c r="D235" s="210" t="s">
        <v>283</v>
      </c>
      <c r="E235" s="220" t="s">
        <v>1</v>
      </c>
      <c r="F235" s="221" t="s">
        <v>386</v>
      </c>
      <c r="G235" s="13"/>
      <c r="H235" s="220" t="s">
        <v>1</v>
      </c>
      <c r="I235" s="222"/>
      <c r="J235" s="13"/>
      <c r="K235" s="13"/>
      <c r="L235" s="219"/>
      <c r="M235" s="223"/>
      <c r="N235" s="224"/>
      <c r="O235" s="224"/>
      <c r="P235" s="224"/>
      <c r="Q235" s="224"/>
      <c r="R235" s="224"/>
      <c r="S235" s="224"/>
      <c r="T235" s="22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20" t="s">
        <v>283</v>
      </c>
      <c r="AU235" s="220" t="s">
        <v>90</v>
      </c>
      <c r="AV235" s="13" t="s">
        <v>88</v>
      </c>
      <c r="AW235" s="13" t="s">
        <v>36</v>
      </c>
      <c r="AX235" s="13" t="s">
        <v>81</v>
      </c>
      <c r="AY235" s="220" t="s">
        <v>166</v>
      </c>
    </row>
    <row r="236" spans="1:51" s="14" customFormat="1" ht="12">
      <c r="A236" s="14"/>
      <c r="B236" s="226"/>
      <c r="C236" s="14"/>
      <c r="D236" s="210" t="s">
        <v>283</v>
      </c>
      <c r="E236" s="227" t="s">
        <v>1</v>
      </c>
      <c r="F236" s="228" t="s">
        <v>387</v>
      </c>
      <c r="G236" s="14"/>
      <c r="H236" s="229">
        <v>9.74</v>
      </c>
      <c r="I236" s="230"/>
      <c r="J236" s="14"/>
      <c r="K236" s="14"/>
      <c r="L236" s="226"/>
      <c r="M236" s="231"/>
      <c r="N236" s="232"/>
      <c r="O236" s="232"/>
      <c r="P236" s="232"/>
      <c r="Q236" s="232"/>
      <c r="R236" s="232"/>
      <c r="S236" s="232"/>
      <c r="T236" s="23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27" t="s">
        <v>283</v>
      </c>
      <c r="AU236" s="227" t="s">
        <v>90</v>
      </c>
      <c r="AV236" s="14" t="s">
        <v>90</v>
      </c>
      <c r="AW236" s="14" t="s">
        <v>36</v>
      </c>
      <c r="AX236" s="14" t="s">
        <v>81</v>
      </c>
      <c r="AY236" s="227" t="s">
        <v>166</v>
      </c>
    </row>
    <row r="237" spans="1:51" s="13" customFormat="1" ht="12">
      <c r="A237" s="13"/>
      <c r="B237" s="219"/>
      <c r="C237" s="13"/>
      <c r="D237" s="210" t="s">
        <v>283</v>
      </c>
      <c r="E237" s="220" t="s">
        <v>1</v>
      </c>
      <c r="F237" s="221" t="s">
        <v>388</v>
      </c>
      <c r="G237" s="13"/>
      <c r="H237" s="220" t="s">
        <v>1</v>
      </c>
      <c r="I237" s="222"/>
      <c r="J237" s="13"/>
      <c r="K237" s="13"/>
      <c r="L237" s="219"/>
      <c r="M237" s="223"/>
      <c r="N237" s="224"/>
      <c r="O237" s="224"/>
      <c r="P237" s="224"/>
      <c r="Q237" s="224"/>
      <c r="R237" s="224"/>
      <c r="S237" s="224"/>
      <c r="T237" s="22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20" t="s">
        <v>283</v>
      </c>
      <c r="AU237" s="220" t="s">
        <v>90</v>
      </c>
      <c r="AV237" s="13" t="s">
        <v>88</v>
      </c>
      <c r="AW237" s="13" t="s">
        <v>36</v>
      </c>
      <c r="AX237" s="13" t="s">
        <v>81</v>
      </c>
      <c r="AY237" s="220" t="s">
        <v>166</v>
      </c>
    </row>
    <row r="238" spans="1:51" s="14" customFormat="1" ht="12">
      <c r="A238" s="14"/>
      <c r="B238" s="226"/>
      <c r="C238" s="14"/>
      <c r="D238" s="210" t="s">
        <v>283</v>
      </c>
      <c r="E238" s="227" t="s">
        <v>1</v>
      </c>
      <c r="F238" s="228" t="s">
        <v>389</v>
      </c>
      <c r="G238" s="14"/>
      <c r="H238" s="229">
        <v>2.678</v>
      </c>
      <c r="I238" s="230"/>
      <c r="J238" s="14"/>
      <c r="K238" s="14"/>
      <c r="L238" s="226"/>
      <c r="M238" s="231"/>
      <c r="N238" s="232"/>
      <c r="O238" s="232"/>
      <c r="P238" s="232"/>
      <c r="Q238" s="232"/>
      <c r="R238" s="232"/>
      <c r="S238" s="232"/>
      <c r="T238" s="23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27" t="s">
        <v>283</v>
      </c>
      <c r="AU238" s="227" t="s">
        <v>90</v>
      </c>
      <c r="AV238" s="14" t="s">
        <v>90</v>
      </c>
      <c r="AW238" s="14" t="s">
        <v>36</v>
      </c>
      <c r="AX238" s="14" t="s">
        <v>81</v>
      </c>
      <c r="AY238" s="227" t="s">
        <v>166</v>
      </c>
    </row>
    <row r="239" spans="1:51" s="13" customFormat="1" ht="12">
      <c r="A239" s="13"/>
      <c r="B239" s="219"/>
      <c r="C239" s="13"/>
      <c r="D239" s="210" t="s">
        <v>283</v>
      </c>
      <c r="E239" s="220" t="s">
        <v>1</v>
      </c>
      <c r="F239" s="221" t="s">
        <v>367</v>
      </c>
      <c r="G239" s="13"/>
      <c r="H239" s="220" t="s">
        <v>1</v>
      </c>
      <c r="I239" s="222"/>
      <c r="J239" s="13"/>
      <c r="K239" s="13"/>
      <c r="L239" s="219"/>
      <c r="M239" s="223"/>
      <c r="N239" s="224"/>
      <c r="O239" s="224"/>
      <c r="P239" s="224"/>
      <c r="Q239" s="224"/>
      <c r="R239" s="224"/>
      <c r="S239" s="224"/>
      <c r="T239" s="22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20" t="s">
        <v>283</v>
      </c>
      <c r="AU239" s="220" t="s">
        <v>90</v>
      </c>
      <c r="AV239" s="13" t="s">
        <v>88</v>
      </c>
      <c r="AW239" s="13" t="s">
        <v>36</v>
      </c>
      <c r="AX239" s="13" t="s">
        <v>81</v>
      </c>
      <c r="AY239" s="220" t="s">
        <v>166</v>
      </c>
    </row>
    <row r="240" spans="1:51" s="14" customFormat="1" ht="12">
      <c r="A240" s="14"/>
      <c r="B240" s="226"/>
      <c r="C240" s="14"/>
      <c r="D240" s="210" t="s">
        <v>283</v>
      </c>
      <c r="E240" s="227" t="s">
        <v>1</v>
      </c>
      <c r="F240" s="228" t="s">
        <v>390</v>
      </c>
      <c r="G240" s="14"/>
      <c r="H240" s="229">
        <v>1.512</v>
      </c>
      <c r="I240" s="230"/>
      <c r="J240" s="14"/>
      <c r="K240" s="14"/>
      <c r="L240" s="226"/>
      <c r="M240" s="231"/>
      <c r="N240" s="232"/>
      <c r="O240" s="232"/>
      <c r="P240" s="232"/>
      <c r="Q240" s="232"/>
      <c r="R240" s="232"/>
      <c r="S240" s="232"/>
      <c r="T240" s="23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27" t="s">
        <v>283</v>
      </c>
      <c r="AU240" s="227" t="s">
        <v>90</v>
      </c>
      <c r="AV240" s="14" t="s">
        <v>90</v>
      </c>
      <c r="AW240" s="14" t="s">
        <v>36</v>
      </c>
      <c r="AX240" s="14" t="s">
        <v>81</v>
      </c>
      <c r="AY240" s="227" t="s">
        <v>166</v>
      </c>
    </row>
    <row r="241" spans="1:51" s="15" customFormat="1" ht="12">
      <c r="A241" s="15"/>
      <c r="B241" s="234"/>
      <c r="C241" s="15"/>
      <c r="D241" s="210" t="s">
        <v>283</v>
      </c>
      <c r="E241" s="235" t="s">
        <v>1</v>
      </c>
      <c r="F241" s="236" t="s">
        <v>286</v>
      </c>
      <c r="G241" s="15"/>
      <c r="H241" s="237">
        <v>13.93</v>
      </c>
      <c r="I241" s="238"/>
      <c r="J241" s="15"/>
      <c r="K241" s="15"/>
      <c r="L241" s="234"/>
      <c r="M241" s="239"/>
      <c r="N241" s="240"/>
      <c r="O241" s="240"/>
      <c r="P241" s="240"/>
      <c r="Q241" s="240"/>
      <c r="R241" s="240"/>
      <c r="S241" s="240"/>
      <c r="T241" s="241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35" t="s">
        <v>283</v>
      </c>
      <c r="AU241" s="235" t="s">
        <v>90</v>
      </c>
      <c r="AV241" s="15" t="s">
        <v>165</v>
      </c>
      <c r="AW241" s="15" t="s">
        <v>36</v>
      </c>
      <c r="AX241" s="15" t="s">
        <v>88</v>
      </c>
      <c r="AY241" s="235" t="s">
        <v>166</v>
      </c>
    </row>
    <row r="242" spans="1:65" s="2" customFormat="1" ht="33" customHeight="1">
      <c r="A242" s="38"/>
      <c r="B242" s="196"/>
      <c r="C242" s="197" t="s">
        <v>234</v>
      </c>
      <c r="D242" s="197" t="s">
        <v>169</v>
      </c>
      <c r="E242" s="198" t="s">
        <v>391</v>
      </c>
      <c r="F242" s="199" t="s">
        <v>392</v>
      </c>
      <c r="G242" s="200" t="s">
        <v>279</v>
      </c>
      <c r="H242" s="201">
        <v>20.895</v>
      </c>
      <c r="I242" s="202"/>
      <c r="J242" s="203">
        <f>ROUND(I242*H242,2)</f>
        <v>0</v>
      </c>
      <c r="K242" s="199" t="s">
        <v>280</v>
      </c>
      <c r="L242" s="39"/>
      <c r="M242" s="204" t="s">
        <v>1</v>
      </c>
      <c r="N242" s="205" t="s">
        <v>46</v>
      </c>
      <c r="O242" s="77"/>
      <c r="P242" s="206">
        <f>O242*H242</f>
        <v>0</v>
      </c>
      <c r="Q242" s="206">
        <v>0</v>
      </c>
      <c r="R242" s="206">
        <f>Q242*H242</f>
        <v>0</v>
      </c>
      <c r="S242" s="206">
        <v>2.2</v>
      </c>
      <c r="T242" s="207">
        <f>S242*H242</f>
        <v>45.969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08" t="s">
        <v>165</v>
      </c>
      <c r="AT242" s="208" t="s">
        <v>169</v>
      </c>
      <c r="AU242" s="208" t="s">
        <v>90</v>
      </c>
      <c r="AY242" s="19" t="s">
        <v>166</v>
      </c>
      <c r="BE242" s="209">
        <f>IF(N242="základní",J242,0)</f>
        <v>0</v>
      </c>
      <c r="BF242" s="209">
        <f>IF(N242="snížená",J242,0)</f>
        <v>0</v>
      </c>
      <c r="BG242" s="209">
        <f>IF(N242="zákl. přenesená",J242,0)</f>
        <v>0</v>
      </c>
      <c r="BH242" s="209">
        <f>IF(N242="sníž. přenesená",J242,0)</f>
        <v>0</v>
      </c>
      <c r="BI242" s="209">
        <f>IF(N242="nulová",J242,0)</f>
        <v>0</v>
      </c>
      <c r="BJ242" s="19" t="s">
        <v>88</v>
      </c>
      <c r="BK242" s="209">
        <f>ROUND(I242*H242,2)</f>
        <v>0</v>
      </c>
      <c r="BL242" s="19" t="s">
        <v>165</v>
      </c>
      <c r="BM242" s="208" t="s">
        <v>393</v>
      </c>
    </row>
    <row r="243" spans="1:47" s="2" customFormat="1" ht="12">
      <c r="A243" s="38"/>
      <c r="B243" s="39"/>
      <c r="C243" s="38"/>
      <c r="D243" s="210" t="s">
        <v>174</v>
      </c>
      <c r="E243" s="38"/>
      <c r="F243" s="211" t="s">
        <v>394</v>
      </c>
      <c r="G243" s="38"/>
      <c r="H243" s="38"/>
      <c r="I243" s="132"/>
      <c r="J243" s="38"/>
      <c r="K243" s="38"/>
      <c r="L243" s="39"/>
      <c r="M243" s="212"/>
      <c r="N243" s="213"/>
      <c r="O243" s="77"/>
      <c r="P243" s="77"/>
      <c r="Q243" s="77"/>
      <c r="R243" s="77"/>
      <c r="S243" s="77"/>
      <c r="T243" s="7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9" t="s">
        <v>174</v>
      </c>
      <c r="AU243" s="19" t="s">
        <v>90</v>
      </c>
    </row>
    <row r="244" spans="1:51" s="13" customFormat="1" ht="12">
      <c r="A244" s="13"/>
      <c r="B244" s="219"/>
      <c r="C244" s="13"/>
      <c r="D244" s="210" t="s">
        <v>283</v>
      </c>
      <c r="E244" s="220" t="s">
        <v>1</v>
      </c>
      <c r="F244" s="221" t="s">
        <v>386</v>
      </c>
      <c r="G244" s="13"/>
      <c r="H244" s="220" t="s">
        <v>1</v>
      </c>
      <c r="I244" s="222"/>
      <c r="J244" s="13"/>
      <c r="K244" s="13"/>
      <c r="L244" s="219"/>
      <c r="M244" s="223"/>
      <c r="N244" s="224"/>
      <c r="O244" s="224"/>
      <c r="P244" s="224"/>
      <c r="Q244" s="224"/>
      <c r="R244" s="224"/>
      <c r="S244" s="224"/>
      <c r="T244" s="22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20" t="s">
        <v>283</v>
      </c>
      <c r="AU244" s="220" t="s">
        <v>90</v>
      </c>
      <c r="AV244" s="13" t="s">
        <v>88</v>
      </c>
      <c r="AW244" s="13" t="s">
        <v>36</v>
      </c>
      <c r="AX244" s="13" t="s">
        <v>81</v>
      </c>
      <c r="AY244" s="220" t="s">
        <v>166</v>
      </c>
    </row>
    <row r="245" spans="1:51" s="14" customFormat="1" ht="12">
      <c r="A245" s="14"/>
      <c r="B245" s="226"/>
      <c r="C245" s="14"/>
      <c r="D245" s="210" t="s">
        <v>283</v>
      </c>
      <c r="E245" s="227" t="s">
        <v>1</v>
      </c>
      <c r="F245" s="228" t="s">
        <v>395</v>
      </c>
      <c r="G245" s="14"/>
      <c r="H245" s="229">
        <v>14.61</v>
      </c>
      <c r="I245" s="230"/>
      <c r="J245" s="14"/>
      <c r="K245" s="14"/>
      <c r="L245" s="226"/>
      <c r="M245" s="231"/>
      <c r="N245" s="232"/>
      <c r="O245" s="232"/>
      <c r="P245" s="232"/>
      <c r="Q245" s="232"/>
      <c r="R245" s="232"/>
      <c r="S245" s="232"/>
      <c r="T245" s="23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27" t="s">
        <v>283</v>
      </c>
      <c r="AU245" s="227" t="s">
        <v>90</v>
      </c>
      <c r="AV245" s="14" t="s">
        <v>90</v>
      </c>
      <c r="AW245" s="14" t="s">
        <v>36</v>
      </c>
      <c r="AX245" s="14" t="s">
        <v>81</v>
      </c>
      <c r="AY245" s="227" t="s">
        <v>166</v>
      </c>
    </row>
    <row r="246" spans="1:51" s="13" customFormat="1" ht="12">
      <c r="A246" s="13"/>
      <c r="B246" s="219"/>
      <c r="C246" s="13"/>
      <c r="D246" s="210" t="s">
        <v>283</v>
      </c>
      <c r="E246" s="220" t="s">
        <v>1</v>
      </c>
      <c r="F246" s="221" t="s">
        <v>388</v>
      </c>
      <c r="G246" s="13"/>
      <c r="H246" s="220" t="s">
        <v>1</v>
      </c>
      <c r="I246" s="222"/>
      <c r="J246" s="13"/>
      <c r="K246" s="13"/>
      <c r="L246" s="219"/>
      <c r="M246" s="223"/>
      <c r="N246" s="224"/>
      <c r="O246" s="224"/>
      <c r="P246" s="224"/>
      <c r="Q246" s="224"/>
      <c r="R246" s="224"/>
      <c r="S246" s="224"/>
      <c r="T246" s="22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20" t="s">
        <v>283</v>
      </c>
      <c r="AU246" s="220" t="s">
        <v>90</v>
      </c>
      <c r="AV246" s="13" t="s">
        <v>88</v>
      </c>
      <c r="AW246" s="13" t="s">
        <v>36</v>
      </c>
      <c r="AX246" s="13" t="s">
        <v>81</v>
      </c>
      <c r="AY246" s="220" t="s">
        <v>166</v>
      </c>
    </row>
    <row r="247" spans="1:51" s="14" customFormat="1" ht="12">
      <c r="A247" s="14"/>
      <c r="B247" s="226"/>
      <c r="C247" s="14"/>
      <c r="D247" s="210" t="s">
        <v>283</v>
      </c>
      <c r="E247" s="227" t="s">
        <v>1</v>
      </c>
      <c r="F247" s="228" t="s">
        <v>396</v>
      </c>
      <c r="G247" s="14"/>
      <c r="H247" s="229">
        <v>4.017</v>
      </c>
      <c r="I247" s="230"/>
      <c r="J247" s="14"/>
      <c r="K247" s="14"/>
      <c r="L247" s="226"/>
      <c r="M247" s="231"/>
      <c r="N247" s="232"/>
      <c r="O247" s="232"/>
      <c r="P247" s="232"/>
      <c r="Q247" s="232"/>
      <c r="R247" s="232"/>
      <c r="S247" s="232"/>
      <c r="T247" s="23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27" t="s">
        <v>283</v>
      </c>
      <c r="AU247" s="227" t="s">
        <v>90</v>
      </c>
      <c r="AV247" s="14" t="s">
        <v>90</v>
      </c>
      <c r="AW247" s="14" t="s">
        <v>36</v>
      </c>
      <c r="AX247" s="14" t="s">
        <v>81</v>
      </c>
      <c r="AY247" s="227" t="s">
        <v>166</v>
      </c>
    </row>
    <row r="248" spans="1:51" s="13" customFormat="1" ht="12">
      <c r="A248" s="13"/>
      <c r="B248" s="219"/>
      <c r="C248" s="13"/>
      <c r="D248" s="210" t="s">
        <v>283</v>
      </c>
      <c r="E248" s="220" t="s">
        <v>1</v>
      </c>
      <c r="F248" s="221" t="s">
        <v>367</v>
      </c>
      <c r="G248" s="13"/>
      <c r="H248" s="220" t="s">
        <v>1</v>
      </c>
      <c r="I248" s="222"/>
      <c r="J248" s="13"/>
      <c r="K248" s="13"/>
      <c r="L248" s="219"/>
      <c r="M248" s="223"/>
      <c r="N248" s="224"/>
      <c r="O248" s="224"/>
      <c r="P248" s="224"/>
      <c r="Q248" s="224"/>
      <c r="R248" s="224"/>
      <c r="S248" s="224"/>
      <c r="T248" s="22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20" t="s">
        <v>283</v>
      </c>
      <c r="AU248" s="220" t="s">
        <v>90</v>
      </c>
      <c r="AV248" s="13" t="s">
        <v>88</v>
      </c>
      <c r="AW248" s="13" t="s">
        <v>36</v>
      </c>
      <c r="AX248" s="13" t="s">
        <v>81</v>
      </c>
      <c r="AY248" s="220" t="s">
        <v>166</v>
      </c>
    </row>
    <row r="249" spans="1:51" s="14" customFormat="1" ht="12">
      <c r="A249" s="14"/>
      <c r="B249" s="226"/>
      <c r="C249" s="14"/>
      <c r="D249" s="210" t="s">
        <v>283</v>
      </c>
      <c r="E249" s="227" t="s">
        <v>1</v>
      </c>
      <c r="F249" s="228" t="s">
        <v>397</v>
      </c>
      <c r="G249" s="14"/>
      <c r="H249" s="229">
        <v>2.268</v>
      </c>
      <c r="I249" s="230"/>
      <c r="J249" s="14"/>
      <c r="K249" s="14"/>
      <c r="L249" s="226"/>
      <c r="M249" s="231"/>
      <c r="N249" s="232"/>
      <c r="O249" s="232"/>
      <c r="P249" s="232"/>
      <c r="Q249" s="232"/>
      <c r="R249" s="232"/>
      <c r="S249" s="232"/>
      <c r="T249" s="23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27" t="s">
        <v>283</v>
      </c>
      <c r="AU249" s="227" t="s">
        <v>90</v>
      </c>
      <c r="AV249" s="14" t="s">
        <v>90</v>
      </c>
      <c r="AW249" s="14" t="s">
        <v>36</v>
      </c>
      <c r="AX249" s="14" t="s">
        <v>81</v>
      </c>
      <c r="AY249" s="227" t="s">
        <v>166</v>
      </c>
    </row>
    <row r="250" spans="1:51" s="15" customFormat="1" ht="12">
      <c r="A250" s="15"/>
      <c r="B250" s="234"/>
      <c r="C250" s="15"/>
      <c r="D250" s="210" t="s">
        <v>283</v>
      </c>
      <c r="E250" s="235" t="s">
        <v>1</v>
      </c>
      <c r="F250" s="236" t="s">
        <v>286</v>
      </c>
      <c r="G250" s="15"/>
      <c r="H250" s="237">
        <v>20.895</v>
      </c>
      <c r="I250" s="238"/>
      <c r="J250" s="15"/>
      <c r="K250" s="15"/>
      <c r="L250" s="234"/>
      <c r="M250" s="239"/>
      <c r="N250" s="240"/>
      <c r="O250" s="240"/>
      <c r="P250" s="240"/>
      <c r="Q250" s="240"/>
      <c r="R250" s="240"/>
      <c r="S250" s="240"/>
      <c r="T250" s="241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35" t="s">
        <v>283</v>
      </c>
      <c r="AU250" s="235" t="s">
        <v>90</v>
      </c>
      <c r="AV250" s="15" t="s">
        <v>165</v>
      </c>
      <c r="AW250" s="15" t="s">
        <v>36</v>
      </c>
      <c r="AX250" s="15" t="s">
        <v>88</v>
      </c>
      <c r="AY250" s="235" t="s">
        <v>166</v>
      </c>
    </row>
    <row r="251" spans="1:65" s="2" customFormat="1" ht="21.75" customHeight="1">
      <c r="A251" s="38"/>
      <c r="B251" s="196"/>
      <c r="C251" s="197" t="s">
        <v>8</v>
      </c>
      <c r="D251" s="197" t="s">
        <v>169</v>
      </c>
      <c r="E251" s="198" t="s">
        <v>398</v>
      </c>
      <c r="F251" s="199" t="s">
        <v>399</v>
      </c>
      <c r="G251" s="200" t="s">
        <v>279</v>
      </c>
      <c r="H251" s="201">
        <v>13.93</v>
      </c>
      <c r="I251" s="202"/>
      <c r="J251" s="203">
        <f>ROUND(I251*H251,2)</f>
        <v>0</v>
      </c>
      <c r="K251" s="199" t="s">
        <v>280</v>
      </c>
      <c r="L251" s="39"/>
      <c r="M251" s="204" t="s">
        <v>1</v>
      </c>
      <c r="N251" s="205" t="s">
        <v>46</v>
      </c>
      <c r="O251" s="77"/>
      <c r="P251" s="206">
        <f>O251*H251</f>
        <v>0</v>
      </c>
      <c r="Q251" s="206">
        <v>0</v>
      </c>
      <c r="R251" s="206">
        <f>Q251*H251</f>
        <v>0</v>
      </c>
      <c r="S251" s="206">
        <v>0.044</v>
      </c>
      <c r="T251" s="207">
        <f>S251*H251</f>
        <v>0.6129199999999999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08" t="s">
        <v>165</v>
      </c>
      <c r="AT251" s="208" t="s">
        <v>169</v>
      </c>
      <c r="AU251" s="208" t="s">
        <v>90</v>
      </c>
      <c r="AY251" s="19" t="s">
        <v>166</v>
      </c>
      <c r="BE251" s="209">
        <f>IF(N251="základní",J251,0)</f>
        <v>0</v>
      </c>
      <c r="BF251" s="209">
        <f>IF(N251="snížená",J251,0)</f>
        <v>0</v>
      </c>
      <c r="BG251" s="209">
        <f>IF(N251="zákl. přenesená",J251,0)</f>
        <v>0</v>
      </c>
      <c r="BH251" s="209">
        <f>IF(N251="sníž. přenesená",J251,0)</f>
        <v>0</v>
      </c>
      <c r="BI251" s="209">
        <f>IF(N251="nulová",J251,0)</f>
        <v>0</v>
      </c>
      <c r="BJ251" s="19" t="s">
        <v>88</v>
      </c>
      <c r="BK251" s="209">
        <f>ROUND(I251*H251,2)</f>
        <v>0</v>
      </c>
      <c r="BL251" s="19" t="s">
        <v>165</v>
      </c>
      <c r="BM251" s="208" t="s">
        <v>400</v>
      </c>
    </row>
    <row r="252" spans="1:47" s="2" customFormat="1" ht="12">
      <c r="A252" s="38"/>
      <c r="B252" s="39"/>
      <c r="C252" s="38"/>
      <c r="D252" s="210" t="s">
        <v>174</v>
      </c>
      <c r="E252" s="38"/>
      <c r="F252" s="211" t="s">
        <v>401</v>
      </c>
      <c r="G252" s="38"/>
      <c r="H252" s="38"/>
      <c r="I252" s="132"/>
      <c r="J252" s="38"/>
      <c r="K252" s="38"/>
      <c r="L252" s="39"/>
      <c r="M252" s="212"/>
      <c r="N252" s="213"/>
      <c r="O252" s="77"/>
      <c r="P252" s="77"/>
      <c r="Q252" s="77"/>
      <c r="R252" s="77"/>
      <c r="S252" s="77"/>
      <c r="T252" s="7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9" t="s">
        <v>174</v>
      </c>
      <c r="AU252" s="19" t="s">
        <v>90</v>
      </c>
    </row>
    <row r="253" spans="1:65" s="2" customFormat="1" ht="21.75" customHeight="1">
      <c r="A253" s="38"/>
      <c r="B253" s="196"/>
      <c r="C253" s="197" t="s">
        <v>243</v>
      </c>
      <c r="D253" s="197" t="s">
        <v>169</v>
      </c>
      <c r="E253" s="198" t="s">
        <v>402</v>
      </c>
      <c r="F253" s="199" t="s">
        <v>403</v>
      </c>
      <c r="G253" s="200" t="s">
        <v>301</v>
      </c>
      <c r="H253" s="201">
        <v>26.78</v>
      </c>
      <c r="I253" s="202"/>
      <c r="J253" s="203">
        <f>ROUND(I253*H253,2)</f>
        <v>0</v>
      </c>
      <c r="K253" s="199" t="s">
        <v>280</v>
      </c>
      <c r="L253" s="39"/>
      <c r="M253" s="204" t="s">
        <v>1</v>
      </c>
      <c r="N253" s="205" t="s">
        <v>46</v>
      </c>
      <c r="O253" s="77"/>
      <c r="P253" s="206">
        <f>O253*H253</f>
        <v>0</v>
      </c>
      <c r="Q253" s="206">
        <v>0</v>
      </c>
      <c r="R253" s="206">
        <f>Q253*H253</f>
        <v>0</v>
      </c>
      <c r="S253" s="206">
        <v>0.035</v>
      </c>
      <c r="T253" s="207">
        <f>S253*H253</f>
        <v>0.9373000000000001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08" t="s">
        <v>165</v>
      </c>
      <c r="AT253" s="208" t="s">
        <v>169</v>
      </c>
      <c r="AU253" s="208" t="s">
        <v>90</v>
      </c>
      <c r="AY253" s="19" t="s">
        <v>166</v>
      </c>
      <c r="BE253" s="209">
        <f>IF(N253="základní",J253,0)</f>
        <v>0</v>
      </c>
      <c r="BF253" s="209">
        <f>IF(N253="snížená",J253,0)</f>
        <v>0</v>
      </c>
      <c r="BG253" s="209">
        <f>IF(N253="zákl. přenesená",J253,0)</f>
        <v>0</v>
      </c>
      <c r="BH253" s="209">
        <f>IF(N253="sníž. přenesená",J253,0)</f>
        <v>0</v>
      </c>
      <c r="BI253" s="209">
        <f>IF(N253="nulová",J253,0)</f>
        <v>0</v>
      </c>
      <c r="BJ253" s="19" t="s">
        <v>88</v>
      </c>
      <c r="BK253" s="209">
        <f>ROUND(I253*H253,2)</f>
        <v>0</v>
      </c>
      <c r="BL253" s="19" t="s">
        <v>165</v>
      </c>
      <c r="BM253" s="208" t="s">
        <v>404</v>
      </c>
    </row>
    <row r="254" spans="1:47" s="2" customFormat="1" ht="12">
      <c r="A254" s="38"/>
      <c r="B254" s="39"/>
      <c r="C254" s="38"/>
      <c r="D254" s="210" t="s">
        <v>174</v>
      </c>
      <c r="E254" s="38"/>
      <c r="F254" s="211" t="s">
        <v>405</v>
      </c>
      <c r="G254" s="38"/>
      <c r="H254" s="38"/>
      <c r="I254" s="132"/>
      <c r="J254" s="38"/>
      <c r="K254" s="38"/>
      <c r="L254" s="39"/>
      <c r="M254" s="212"/>
      <c r="N254" s="213"/>
      <c r="O254" s="77"/>
      <c r="P254" s="77"/>
      <c r="Q254" s="77"/>
      <c r="R254" s="77"/>
      <c r="S254" s="77"/>
      <c r="T254" s="7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9" t="s">
        <v>174</v>
      </c>
      <c r="AU254" s="19" t="s">
        <v>90</v>
      </c>
    </row>
    <row r="255" spans="1:51" s="13" customFormat="1" ht="12">
      <c r="A255" s="13"/>
      <c r="B255" s="219"/>
      <c r="C255" s="13"/>
      <c r="D255" s="210" t="s">
        <v>283</v>
      </c>
      <c r="E255" s="220" t="s">
        <v>1</v>
      </c>
      <c r="F255" s="221" t="s">
        <v>352</v>
      </c>
      <c r="G255" s="13"/>
      <c r="H255" s="220" t="s">
        <v>1</v>
      </c>
      <c r="I255" s="222"/>
      <c r="J255" s="13"/>
      <c r="K255" s="13"/>
      <c r="L255" s="219"/>
      <c r="M255" s="223"/>
      <c r="N255" s="224"/>
      <c r="O255" s="224"/>
      <c r="P255" s="224"/>
      <c r="Q255" s="224"/>
      <c r="R255" s="224"/>
      <c r="S255" s="224"/>
      <c r="T255" s="22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20" t="s">
        <v>283</v>
      </c>
      <c r="AU255" s="220" t="s">
        <v>90</v>
      </c>
      <c r="AV255" s="13" t="s">
        <v>88</v>
      </c>
      <c r="AW255" s="13" t="s">
        <v>36</v>
      </c>
      <c r="AX255" s="13" t="s">
        <v>81</v>
      </c>
      <c r="AY255" s="220" t="s">
        <v>166</v>
      </c>
    </row>
    <row r="256" spans="1:51" s="14" customFormat="1" ht="12">
      <c r="A256" s="14"/>
      <c r="B256" s="226"/>
      <c r="C256" s="14"/>
      <c r="D256" s="210" t="s">
        <v>283</v>
      </c>
      <c r="E256" s="227" t="s">
        <v>1</v>
      </c>
      <c r="F256" s="228" t="s">
        <v>406</v>
      </c>
      <c r="G256" s="14"/>
      <c r="H256" s="229">
        <v>14.87</v>
      </c>
      <c r="I256" s="230"/>
      <c r="J256" s="14"/>
      <c r="K256" s="14"/>
      <c r="L256" s="226"/>
      <c r="M256" s="231"/>
      <c r="N256" s="232"/>
      <c r="O256" s="232"/>
      <c r="P256" s="232"/>
      <c r="Q256" s="232"/>
      <c r="R256" s="232"/>
      <c r="S256" s="232"/>
      <c r="T256" s="23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27" t="s">
        <v>283</v>
      </c>
      <c r="AU256" s="227" t="s">
        <v>90</v>
      </c>
      <c r="AV256" s="14" t="s">
        <v>90</v>
      </c>
      <c r="AW256" s="14" t="s">
        <v>36</v>
      </c>
      <c r="AX256" s="14" t="s">
        <v>81</v>
      </c>
      <c r="AY256" s="227" t="s">
        <v>166</v>
      </c>
    </row>
    <row r="257" spans="1:51" s="13" customFormat="1" ht="12">
      <c r="A257" s="13"/>
      <c r="B257" s="219"/>
      <c r="C257" s="13"/>
      <c r="D257" s="210" t="s">
        <v>283</v>
      </c>
      <c r="E257" s="220" t="s">
        <v>1</v>
      </c>
      <c r="F257" s="221" t="s">
        <v>407</v>
      </c>
      <c r="G257" s="13"/>
      <c r="H257" s="220" t="s">
        <v>1</v>
      </c>
      <c r="I257" s="222"/>
      <c r="J257" s="13"/>
      <c r="K257" s="13"/>
      <c r="L257" s="219"/>
      <c r="M257" s="223"/>
      <c r="N257" s="224"/>
      <c r="O257" s="224"/>
      <c r="P257" s="224"/>
      <c r="Q257" s="224"/>
      <c r="R257" s="224"/>
      <c r="S257" s="224"/>
      <c r="T257" s="22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20" t="s">
        <v>283</v>
      </c>
      <c r="AU257" s="220" t="s">
        <v>90</v>
      </c>
      <c r="AV257" s="13" t="s">
        <v>88</v>
      </c>
      <c r="AW257" s="13" t="s">
        <v>36</v>
      </c>
      <c r="AX257" s="13" t="s">
        <v>81</v>
      </c>
      <c r="AY257" s="220" t="s">
        <v>166</v>
      </c>
    </row>
    <row r="258" spans="1:51" s="14" customFormat="1" ht="12">
      <c r="A258" s="14"/>
      <c r="B258" s="226"/>
      <c r="C258" s="14"/>
      <c r="D258" s="210" t="s">
        <v>283</v>
      </c>
      <c r="E258" s="227" t="s">
        <v>1</v>
      </c>
      <c r="F258" s="228" t="s">
        <v>408</v>
      </c>
      <c r="G258" s="14"/>
      <c r="H258" s="229">
        <v>11.91</v>
      </c>
      <c r="I258" s="230"/>
      <c r="J258" s="14"/>
      <c r="K258" s="14"/>
      <c r="L258" s="226"/>
      <c r="M258" s="231"/>
      <c r="N258" s="232"/>
      <c r="O258" s="232"/>
      <c r="P258" s="232"/>
      <c r="Q258" s="232"/>
      <c r="R258" s="232"/>
      <c r="S258" s="232"/>
      <c r="T258" s="23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27" t="s">
        <v>283</v>
      </c>
      <c r="AU258" s="227" t="s">
        <v>90</v>
      </c>
      <c r="AV258" s="14" t="s">
        <v>90</v>
      </c>
      <c r="AW258" s="14" t="s">
        <v>36</v>
      </c>
      <c r="AX258" s="14" t="s">
        <v>81</v>
      </c>
      <c r="AY258" s="227" t="s">
        <v>166</v>
      </c>
    </row>
    <row r="259" spans="1:51" s="15" customFormat="1" ht="12">
      <c r="A259" s="15"/>
      <c r="B259" s="234"/>
      <c r="C259" s="15"/>
      <c r="D259" s="210" t="s">
        <v>283</v>
      </c>
      <c r="E259" s="235" t="s">
        <v>1</v>
      </c>
      <c r="F259" s="236" t="s">
        <v>286</v>
      </c>
      <c r="G259" s="15"/>
      <c r="H259" s="237">
        <v>26.78</v>
      </c>
      <c r="I259" s="238"/>
      <c r="J259" s="15"/>
      <c r="K259" s="15"/>
      <c r="L259" s="234"/>
      <c r="M259" s="239"/>
      <c r="N259" s="240"/>
      <c r="O259" s="240"/>
      <c r="P259" s="240"/>
      <c r="Q259" s="240"/>
      <c r="R259" s="240"/>
      <c r="S259" s="240"/>
      <c r="T259" s="241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35" t="s">
        <v>283</v>
      </c>
      <c r="AU259" s="235" t="s">
        <v>90</v>
      </c>
      <c r="AV259" s="15" t="s">
        <v>165</v>
      </c>
      <c r="AW259" s="15" t="s">
        <v>36</v>
      </c>
      <c r="AX259" s="15" t="s">
        <v>88</v>
      </c>
      <c r="AY259" s="235" t="s">
        <v>166</v>
      </c>
    </row>
    <row r="260" spans="1:65" s="2" customFormat="1" ht="21.75" customHeight="1">
      <c r="A260" s="38"/>
      <c r="B260" s="196"/>
      <c r="C260" s="197" t="s">
        <v>249</v>
      </c>
      <c r="D260" s="197" t="s">
        <v>169</v>
      </c>
      <c r="E260" s="198" t="s">
        <v>409</v>
      </c>
      <c r="F260" s="199" t="s">
        <v>410</v>
      </c>
      <c r="G260" s="200" t="s">
        <v>301</v>
      </c>
      <c r="H260" s="201">
        <v>97.4</v>
      </c>
      <c r="I260" s="202"/>
      <c r="J260" s="203">
        <f>ROUND(I260*H260,2)</f>
        <v>0</v>
      </c>
      <c r="K260" s="199" t="s">
        <v>280</v>
      </c>
      <c r="L260" s="39"/>
      <c r="M260" s="204" t="s">
        <v>1</v>
      </c>
      <c r="N260" s="205" t="s">
        <v>46</v>
      </c>
      <c r="O260" s="77"/>
      <c r="P260" s="206">
        <f>O260*H260</f>
        <v>0</v>
      </c>
      <c r="Q260" s="206">
        <v>0</v>
      </c>
      <c r="R260" s="206">
        <f>Q260*H260</f>
        <v>0</v>
      </c>
      <c r="S260" s="206">
        <v>0.09</v>
      </c>
      <c r="T260" s="207">
        <f>S260*H260</f>
        <v>8.766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08" t="s">
        <v>165</v>
      </c>
      <c r="AT260" s="208" t="s">
        <v>169</v>
      </c>
      <c r="AU260" s="208" t="s">
        <v>90</v>
      </c>
      <c r="AY260" s="19" t="s">
        <v>166</v>
      </c>
      <c r="BE260" s="209">
        <f>IF(N260="základní",J260,0)</f>
        <v>0</v>
      </c>
      <c r="BF260" s="209">
        <f>IF(N260="snížená",J260,0)</f>
        <v>0</v>
      </c>
      <c r="BG260" s="209">
        <f>IF(N260="zákl. přenesená",J260,0)</f>
        <v>0</v>
      </c>
      <c r="BH260" s="209">
        <f>IF(N260="sníž. přenesená",J260,0)</f>
        <v>0</v>
      </c>
      <c r="BI260" s="209">
        <f>IF(N260="nulová",J260,0)</f>
        <v>0</v>
      </c>
      <c r="BJ260" s="19" t="s">
        <v>88</v>
      </c>
      <c r="BK260" s="209">
        <f>ROUND(I260*H260,2)</f>
        <v>0</v>
      </c>
      <c r="BL260" s="19" t="s">
        <v>165</v>
      </c>
      <c r="BM260" s="208" t="s">
        <v>411</v>
      </c>
    </row>
    <row r="261" spans="1:47" s="2" customFormat="1" ht="12">
      <c r="A261" s="38"/>
      <c r="B261" s="39"/>
      <c r="C261" s="38"/>
      <c r="D261" s="210" t="s">
        <v>174</v>
      </c>
      <c r="E261" s="38"/>
      <c r="F261" s="211" t="s">
        <v>412</v>
      </c>
      <c r="G261" s="38"/>
      <c r="H261" s="38"/>
      <c r="I261" s="132"/>
      <c r="J261" s="38"/>
      <c r="K261" s="38"/>
      <c r="L261" s="39"/>
      <c r="M261" s="212"/>
      <c r="N261" s="213"/>
      <c r="O261" s="77"/>
      <c r="P261" s="77"/>
      <c r="Q261" s="77"/>
      <c r="R261" s="77"/>
      <c r="S261" s="77"/>
      <c r="T261" s="7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9" t="s">
        <v>174</v>
      </c>
      <c r="AU261" s="19" t="s">
        <v>90</v>
      </c>
    </row>
    <row r="262" spans="1:51" s="13" customFormat="1" ht="12">
      <c r="A262" s="13"/>
      <c r="B262" s="219"/>
      <c r="C262" s="13"/>
      <c r="D262" s="210" t="s">
        <v>283</v>
      </c>
      <c r="E262" s="220" t="s">
        <v>1</v>
      </c>
      <c r="F262" s="221" t="s">
        <v>338</v>
      </c>
      <c r="G262" s="13"/>
      <c r="H262" s="220" t="s">
        <v>1</v>
      </c>
      <c r="I262" s="222"/>
      <c r="J262" s="13"/>
      <c r="K262" s="13"/>
      <c r="L262" s="219"/>
      <c r="M262" s="223"/>
      <c r="N262" s="224"/>
      <c r="O262" s="224"/>
      <c r="P262" s="224"/>
      <c r="Q262" s="224"/>
      <c r="R262" s="224"/>
      <c r="S262" s="224"/>
      <c r="T262" s="22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20" t="s">
        <v>283</v>
      </c>
      <c r="AU262" s="220" t="s">
        <v>90</v>
      </c>
      <c r="AV262" s="13" t="s">
        <v>88</v>
      </c>
      <c r="AW262" s="13" t="s">
        <v>36</v>
      </c>
      <c r="AX262" s="13" t="s">
        <v>81</v>
      </c>
      <c r="AY262" s="220" t="s">
        <v>166</v>
      </c>
    </row>
    <row r="263" spans="1:51" s="14" customFormat="1" ht="12">
      <c r="A263" s="14"/>
      <c r="B263" s="226"/>
      <c r="C263" s="14"/>
      <c r="D263" s="210" t="s">
        <v>283</v>
      </c>
      <c r="E263" s="227" t="s">
        <v>1</v>
      </c>
      <c r="F263" s="228" t="s">
        <v>339</v>
      </c>
      <c r="G263" s="14"/>
      <c r="H263" s="229">
        <v>4.75</v>
      </c>
      <c r="I263" s="230"/>
      <c r="J263" s="14"/>
      <c r="K263" s="14"/>
      <c r="L263" s="226"/>
      <c r="M263" s="231"/>
      <c r="N263" s="232"/>
      <c r="O263" s="232"/>
      <c r="P263" s="232"/>
      <c r="Q263" s="232"/>
      <c r="R263" s="232"/>
      <c r="S263" s="232"/>
      <c r="T263" s="23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27" t="s">
        <v>283</v>
      </c>
      <c r="AU263" s="227" t="s">
        <v>90</v>
      </c>
      <c r="AV263" s="14" t="s">
        <v>90</v>
      </c>
      <c r="AW263" s="14" t="s">
        <v>36</v>
      </c>
      <c r="AX263" s="14" t="s">
        <v>81</v>
      </c>
      <c r="AY263" s="227" t="s">
        <v>166</v>
      </c>
    </row>
    <row r="264" spans="1:51" s="13" customFormat="1" ht="12">
      <c r="A264" s="13"/>
      <c r="B264" s="219"/>
      <c r="C264" s="13"/>
      <c r="D264" s="210" t="s">
        <v>283</v>
      </c>
      <c r="E264" s="220" t="s">
        <v>1</v>
      </c>
      <c r="F264" s="221" t="s">
        <v>413</v>
      </c>
      <c r="G264" s="13"/>
      <c r="H264" s="220" t="s">
        <v>1</v>
      </c>
      <c r="I264" s="222"/>
      <c r="J264" s="13"/>
      <c r="K264" s="13"/>
      <c r="L264" s="219"/>
      <c r="M264" s="223"/>
      <c r="N264" s="224"/>
      <c r="O264" s="224"/>
      <c r="P264" s="224"/>
      <c r="Q264" s="224"/>
      <c r="R264" s="224"/>
      <c r="S264" s="224"/>
      <c r="T264" s="22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20" t="s">
        <v>283</v>
      </c>
      <c r="AU264" s="220" t="s">
        <v>90</v>
      </c>
      <c r="AV264" s="13" t="s">
        <v>88</v>
      </c>
      <c r="AW264" s="13" t="s">
        <v>36</v>
      </c>
      <c r="AX264" s="13" t="s">
        <v>81</v>
      </c>
      <c r="AY264" s="220" t="s">
        <v>166</v>
      </c>
    </row>
    <row r="265" spans="1:51" s="14" customFormat="1" ht="12">
      <c r="A265" s="14"/>
      <c r="B265" s="226"/>
      <c r="C265" s="14"/>
      <c r="D265" s="210" t="s">
        <v>283</v>
      </c>
      <c r="E265" s="227" t="s">
        <v>1</v>
      </c>
      <c r="F265" s="228" t="s">
        <v>414</v>
      </c>
      <c r="G265" s="14"/>
      <c r="H265" s="229">
        <v>14.21</v>
      </c>
      <c r="I265" s="230"/>
      <c r="J265" s="14"/>
      <c r="K265" s="14"/>
      <c r="L265" s="226"/>
      <c r="M265" s="231"/>
      <c r="N265" s="232"/>
      <c r="O265" s="232"/>
      <c r="P265" s="232"/>
      <c r="Q265" s="232"/>
      <c r="R265" s="232"/>
      <c r="S265" s="232"/>
      <c r="T265" s="23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27" t="s">
        <v>283</v>
      </c>
      <c r="AU265" s="227" t="s">
        <v>90</v>
      </c>
      <c r="AV265" s="14" t="s">
        <v>90</v>
      </c>
      <c r="AW265" s="14" t="s">
        <v>36</v>
      </c>
      <c r="AX265" s="14" t="s">
        <v>81</v>
      </c>
      <c r="AY265" s="227" t="s">
        <v>166</v>
      </c>
    </row>
    <row r="266" spans="1:51" s="13" customFormat="1" ht="12">
      <c r="A266" s="13"/>
      <c r="B266" s="219"/>
      <c r="C266" s="13"/>
      <c r="D266" s="210" t="s">
        <v>283</v>
      </c>
      <c r="E266" s="220" t="s">
        <v>1</v>
      </c>
      <c r="F266" s="221" t="s">
        <v>415</v>
      </c>
      <c r="G266" s="13"/>
      <c r="H266" s="220" t="s">
        <v>1</v>
      </c>
      <c r="I266" s="222"/>
      <c r="J266" s="13"/>
      <c r="K266" s="13"/>
      <c r="L266" s="219"/>
      <c r="M266" s="223"/>
      <c r="N266" s="224"/>
      <c r="O266" s="224"/>
      <c r="P266" s="224"/>
      <c r="Q266" s="224"/>
      <c r="R266" s="224"/>
      <c r="S266" s="224"/>
      <c r="T266" s="22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20" t="s">
        <v>283</v>
      </c>
      <c r="AU266" s="220" t="s">
        <v>90</v>
      </c>
      <c r="AV266" s="13" t="s">
        <v>88</v>
      </c>
      <c r="AW266" s="13" t="s">
        <v>36</v>
      </c>
      <c r="AX266" s="13" t="s">
        <v>81</v>
      </c>
      <c r="AY266" s="220" t="s">
        <v>166</v>
      </c>
    </row>
    <row r="267" spans="1:51" s="14" customFormat="1" ht="12">
      <c r="A267" s="14"/>
      <c r="B267" s="226"/>
      <c r="C267" s="14"/>
      <c r="D267" s="210" t="s">
        <v>283</v>
      </c>
      <c r="E267" s="227" t="s">
        <v>1</v>
      </c>
      <c r="F267" s="228" t="s">
        <v>416</v>
      </c>
      <c r="G267" s="14"/>
      <c r="H267" s="229">
        <v>14.76</v>
      </c>
      <c r="I267" s="230"/>
      <c r="J267" s="14"/>
      <c r="K267" s="14"/>
      <c r="L267" s="226"/>
      <c r="M267" s="231"/>
      <c r="N267" s="232"/>
      <c r="O267" s="232"/>
      <c r="P267" s="232"/>
      <c r="Q267" s="232"/>
      <c r="R267" s="232"/>
      <c r="S267" s="232"/>
      <c r="T267" s="23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27" t="s">
        <v>283</v>
      </c>
      <c r="AU267" s="227" t="s">
        <v>90</v>
      </c>
      <c r="AV267" s="14" t="s">
        <v>90</v>
      </c>
      <c r="AW267" s="14" t="s">
        <v>36</v>
      </c>
      <c r="AX267" s="14" t="s">
        <v>81</v>
      </c>
      <c r="AY267" s="227" t="s">
        <v>166</v>
      </c>
    </row>
    <row r="268" spans="1:51" s="13" customFormat="1" ht="12">
      <c r="A268" s="13"/>
      <c r="B268" s="219"/>
      <c r="C268" s="13"/>
      <c r="D268" s="210" t="s">
        <v>283</v>
      </c>
      <c r="E268" s="220" t="s">
        <v>1</v>
      </c>
      <c r="F268" s="221" t="s">
        <v>417</v>
      </c>
      <c r="G268" s="13"/>
      <c r="H268" s="220" t="s">
        <v>1</v>
      </c>
      <c r="I268" s="222"/>
      <c r="J268" s="13"/>
      <c r="K268" s="13"/>
      <c r="L268" s="219"/>
      <c r="M268" s="223"/>
      <c r="N268" s="224"/>
      <c r="O268" s="224"/>
      <c r="P268" s="224"/>
      <c r="Q268" s="224"/>
      <c r="R268" s="224"/>
      <c r="S268" s="224"/>
      <c r="T268" s="22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20" t="s">
        <v>283</v>
      </c>
      <c r="AU268" s="220" t="s">
        <v>90</v>
      </c>
      <c r="AV268" s="13" t="s">
        <v>88</v>
      </c>
      <c r="AW268" s="13" t="s">
        <v>36</v>
      </c>
      <c r="AX268" s="13" t="s">
        <v>81</v>
      </c>
      <c r="AY268" s="220" t="s">
        <v>166</v>
      </c>
    </row>
    <row r="269" spans="1:51" s="14" customFormat="1" ht="12">
      <c r="A269" s="14"/>
      <c r="B269" s="226"/>
      <c r="C269" s="14"/>
      <c r="D269" s="210" t="s">
        <v>283</v>
      </c>
      <c r="E269" s="227" t="s">
        <v>1</v>
      </c>
      <c r="F269" s="228" t="s">
        <v>418</v>
      </c>
      <c r="G269" s="14"/>
      <c r="H269" s="229">
        <v>20.02</v>
      </c>
      <c r="I269" s="230"/>
      <c r="J269" s="14"/>
      <c r="K269" s="14"/>
      <c r="L269" s="226"/>
      <c r="M269" s="231"/>
      <c r="N269" s="232"/>
      <c r="O269" s="232"/>
      <c r="P269" s="232"/>
      <c r="Q269" s="232"/>
      <c r="R269" s="232"/>
      <c r="S269" s="232"/>
      <c r="T269" s="23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27" t="s">
        <v>283</v>
      </c>
      <c r="AU269" s="227" t="s">
        <v>90</v>
      </c>
      <c r="AV269" s="14" t="s">
        <v>90</v>
      </c>
      <c r="AW269" s="14" t="s">
        <v>36</v>
      </c>
      <c r="AX269" s="14" t="s">
        <v>81</v>
      </c>
      <c r="AY269" s="227" t="s">
        <v>166</v>
      </c>
    </row>
    <row r="270" spans="1:51" s="13" customFormat="1" ht="12">
      <c r="A270" s="13"/>
      <c r="B270" s="219"/>
      <c r="C270" s="13"/>
      <c r="D270" s="210" t="s">
        <v>283</v>
      </c>
      <c r="E270" s="220" t="s">
        <v>1</v>
      </c>
      <c r="F270" s="221" t="s">
        <v>419</v>
      </c>
      <c r="G270" s="13"/>
      <c r="H270" s="220" t="s">
        <v>1</v>
      </c>
      <c r="I270" s="222"/>
      <c r="J270" s="13"/>
      <c r="K270" s="13"/>
      <c r="L270" s="219"/>
      <c r="M270" s="223"/>
      <c r="N270" s="224"/>
      <c r="O270" s="224"/>
      <c r="P270" s="224"/>
      <c r="Q270" s="224"/>
      <c r="R270" s="224"/>
      <c r="S270" s="224"/>
      <c r="T270" s="22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20" t="s">
        <v>283</v>
      </c>
      <c r="AU270" s="220" t="s">
        <v>90</v>
      </c>
      <c r="AV270" s="13" t="s">
        <v>88</v>
      </c>
      <c r="AW270" s="13" t="s">
        <v>36</v>
      </c>
      <c r="AX270" s="13" t="s">
        <v>81</v>
      </c>
      <c r="AY270" s="220" t="s">
        <v>166</v>
      </c>
    </row>
    <row r="271" spans="1:51" s="14" customFormat="1" ht="12">
      <c r="A271" s="14"/>
      <c r="B271" s="226"/>
      <c r="C271" s="14"/>
      <c r="D271" s="210" t="s">
        <v>283</v>
      </c>
      <c r="E271" s="227" t="s">
        <v>1</v>
      </c>
      <c r="F271" s="228" t="s">
        <v>420</v>
      </c>
      <c r="G271" s="14"/>
      <c r="H271" s="229">
        <v>39.46</v>
      </c>
      <c r="I271" s="230"/>
      <c r="J271" s="14"/>
      <c r="K271" s="14"/>
      <c r="L271" s="226"/>
      <c r="M271" s="231"/>
      <c r="N271" s="232"/>
      <c r="O271" s="232"/>
      <c r="P271" s="232"/>
      <c r="Q271" s="232"/>
      <c r="R271" s="232"/>
      <c r="S271" s="232"/>
      <c r="T271" s="23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27" t="s">
        <v>283</v>
      </c>
      <c r="AU271" s="227" t="s">
        <v>90</v>
      </c>
      <c r="AV271" s="14" t="s">
        <v>90</v>
      </c>
      <c r="AW271" s="14" t="s">
        <v>36</v>
      </c>
      <c r="AX271" s="14" t="s">
        <v>81</v>
      </c>
      <c r="AY271" s="227" t="s">
        <v>166</v>
      </c>
    </row>
    <row r="272" spans="1:51" s="13" customFormat="1" ht="12">
      <c r="A272" s="13"/>
      <c r="B272" s="219"/>
      <c r="C272" s="13"/>
      <c r="D272" s="210" t="s">
        <v>283</v>
      </c>
      <c r="E272" s="220" t="s">
        <v>1</v>
      </c>
      <c r="F272" s="221" t="s">
        <v>421</v>
      </c>
      <c r="G272" s="13"/>
      <c r="H272" s="220" t="s">
        <v>1</v>
      </c>
      <c r="I272" s="222"/>
      <c r="J272" s="13"/>
      <c r="K272" s="13"/>
      <c r="L272" s="219"/>
      <c r="M272" s="223"/>
      <c r="N272" s="224"/>
      <c r="O272" s="224"/>
      <c r="P272" s="224"/>
      <c r="Q272" s="224"/>
      <c r="R272" s="224"/>
      <c r="S272" s="224"/>
      <c r="T272" s="22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20" t="s">
        <v>283</v>
      </c>
      <c r="AU272" s="220" t="s">
        <v>90</v>
      </c>
      <c r="AV272" s="13" t="s">
        <v>88</v>
      </c>
      <c r="AW272" s="13" t="s">
        <v>36</v>
      </c>
      <c r="AX272" s="13" t="s">
        <v>81</v>
      </c>
      <c r="AY272" s="220" t="s">
        <v>166</v>
      </c>
    </row>
    <row r="273" spans="1:51" s="14" customFormat="1" ht="12">
      <c r="A273" s="14"/>
      <c r="B273" s="226"/>
      <c r="C273" s="14"/>
      <c r="D273" s="210" t="s">
        <v>283</v>
      </c>
      <c r="E273" s="227" t="s">
        <v>1</v>
      </c>
      <c r="F273" s="228" t="s">
        <v>422</v>
      </c>
      <c r="G273" s="14"/>
      <c r="H273" s="229">
        <v>4.2</v>
      </c>
      <c r="I273" s="230"/>
      <c r="J273" s="14"/>
      <c r="K273" s="14"/>
      <c r="L273" s="226"/>
      <c r="M273" s="231"/>
      <c r="N273" s="232"/>
      <c r="O273" s="232"/>
      <c r="P273" s="232"/>
      <c r="Q273" s="232"/>
      <c r="R273" s="232"/>
      <c r="S273" s="232"/>
      <c r="T273" s="23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27" t="s">
        <v>283</v>
      </c>
      <c r="AU273" s="227" t="s">
        <v>90</v>
      </c>
      <c r="AV273" s="14" t="s">
        <v>90</v>
      </c>
      <c r="AW273" s="14" t="s">
        <v>36</v>
      </c>
      <c r="AX273" s="14" t="s">
        <v>81</v>
      </c>
      <c r="AY273" s="227" t="s">
        <v>166</v>
      </c>
    </row>
    <row r="274" spans="1:51" s="15" customFormat="1" ht="12">
      <c r="A274" s="15"/>
      <c r="B274" s="234"/>
      <c r="C274" s="15"/>
      <c r="D274" s="210" t="s">
        <v>283</v>
      </c>
      <c r="E274" s="235" t="s">
        <v>1</v>
      </c>
      <c r="F274" s="236" t="s">
        <v>286</v>
      </c>
      <c r="G274" s="15"/>
      <c r="H274" s="237">
        <v>97.4</v>
      </c>
      <c r="I274" s="238"/>
      <c r="J274" s="15"/>
      <c r="K274" s="15"/>
      <c r="L274" s="234"/>
      <c r="M274" s="239"/>
      <c r="N274" s="240"/>
      <c r="O274" s="240"/>
      <c r="P274" s="240"/>
      <c r="Q274" s="240"/>
      <c r="R274" s="240"/>
      <c r="S274" s="240"/>
      <c r="T274" s="241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35" t="s">
        <v>283</v>
      </c>
      <c r="AU274" s="235" t="s">
        <v>90</v>
      </c>
      <c r="AV274" s="15" t="s">
        <v>165</v>
      </c>
      <c r="AW274" s="15" t="s">
        <v>36</v>
      </c>
      <c r="AX274" s="15" t="s">
        <v>88</v>
      </c>
      <c r="AY274" s="235" t="s">
        <v>166</v>
      </c>
    </row>
    <row r="275" spans="1:65" s="2" customFormat="1" ht="16.5" customHeight="1">
      <c r="A275" s="38"/>
      <c r="B275" s="196"/>
      <c r="C275" s="197" t="s">
        <v>254</v>
      </c>
      <c r="D275" s="197" t="s">
        <v>169</v>
      </c>
      <c r="E275" s="198" t="s">
        <v>423</v>
      </c>
      <c r="F275" s="199" t="s">
        <v>424</v>
      </c>
      <c r="G275" s="200" t="s">
        <v>425</v>
      </c>
      <c r="H275" s="201">
        <v>26.7</v>
      </c>
      <c r="I275" s="202"/>
      <c r="J275" s="203">
        <f>ROUND(I275*H275,2)</f>
        <v>0</v>
      </c>
      <c r="K275" s="199" t="s">
        <v>280</v>
      </c>
      <c r="L275" s="39"/>
      <c r="M275" s="204" t="s">
        <v>1</v>
      </c>
      <c r="N275" s="205" t="s">
        <v>46</v>
      </c>
      <c r="O275" s="77"/>
      <c r="P275" s="206">
        <f>O275*H275</f>
        <v>0</v>
      </c>
      <c r="Q275" s="206">
        <v>0</v>
      </c>
      <c r="R275" s="206">
        <f>Q275*H275</f>
        <v>0</v>
      </c>
      <c r="S275" s="206">
        <v>0.009</v>
      </c>
      <c r="T275" s="207">
        <f>S275*H275</f>
        <v>0.24029999999999999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08" t="s">
        <v>165</v>
      </c>
      <c r="AT275" s="208" t="s">
        <v>169</v>
      </c>
      <c r="AU275" s="208" t="s">
        <v>90</v>
      </c>
      <c r="AY275" s="19" t="s">
        <v>166</v>
      </c>
      <c r="BE275" s="209">
        <f>IF(N275="základní",J275,0)</f>
        <v>0</v>
      </c>
      <c r="BF275" s="209">
        <f>IF(N275="snížená",J275,0)</f>
        <v>0</v>
      </c>
      <c r="BG275" s="209">
        <f>IF(N275="zákl. přenesená",J275,0)</f>
        <v>0</v>
      </c>
      <c r="BH275" s="209">
        <f>IF(N275="sníž. přenesená",J275,0)</f>
        <v>0</v>
      </c>
      <c r="BI275" s="209">
        <f>IF(N275="nulová",J275,0)</f>
        <v>0</v>
      </c>
      <c r="BJ275" s="19" t="s">
        <v>88</v>
      </c>
      <c r="BK275" s="209">
        <f>ROUND(I275*H275,2)</f>
        <v>0</v>
      </c>
      <c r="BL275" s="19" t="s">
        <v>165</v>
      </c>
      <c r="BM275" s="208" t="s">
        <v>426</v>
      </c>
    </row>
    <row r="276" spans="1:47" s="2" customFormat="1" ht="12">
      <c r="A276" s="38"/>
      <c r="B276" s="39"/>
      <c r="C276" s="38"/>
      <c r="D276" s="210" t="s">
        <v>174</v>
      </c>
      <c r="E276" s="38"/>
      <c r="F276" s="211" t="s">
        <v>427</v>
      </c>
      <c r="G276" s="38"/>
      <c r="H276" s="38"/>
      <c r="I276" s="132"/>
      <c r="J276" s="38"/>
      <c r="K276" s="38"/>
      <c r="L276" s="39"/>
      <c r="M276" s="212"/>
      <c r="N276" s="213"/>
      <c r="O276" s="77"/>
      <c r="P276" s="77"/>
      <c r="Q276" s="77"/>
      <c r="R276" s="77"/>
      <c r="S276" s="77"/>
      <c r="T276" s="7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9" t="s">
        <v>174</v>
      </c>
      <c r="AU276" s="19" t="s">
        <v>90</v>
      </c>
    </row>
    <row r="277" spans="1:51" s="13" customFormat="1" ht="12">
      <c r="A277" s="13"/>
      <c r="B277" s="219"/>
      <c r="C277" s="13"/>
      <c r="D277" s="210" t="s">
        <v>283</v>
      </c>
      <c r="E277" s="220" t="s">
        <v>1</v>
      </c>
      <c r="F277" s="221" t="s">
        <v>367</v>
      </c>
      <c r="G277" s="13"/>
      <c r="H277" s="220" t="s">
        <v>1</v>
      </c>
      <c r="I277" s="222"/>
      <c r="J277" s="13"/>
      <c r="K277" s="13"/>
      <c r="L277" s="219"/>
      <c r="M277" s="223"/>
      <c r="N277" s="224"/>
      <c r="O277" s="224"/>
      <c r="P277" s="224"/>
      <c r="Q277" s="224"/>
      <c r="R277" s="224"/>
      <c r="S277" s="224"/>
      <c r="T277" s="22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20" t="s">
        <v>283</v>
      </c>
      <c r="AU277" s="220" t="s">
        <v>90</v>
      </c>
      <c r="AV277" s="13" t="s">
        <v>88</v>
      </c>
      <c r="AW277" s="13" t="s">
        <v>36</v>
      </c>
      <c r="AX277" s="13" t="s">
        <v>81</v>
      </c>
      <c r="AY277" s="220" t="s">
        <v>166</v>
      </c>
    </row>
    <row r="278" spans="1:51" s="14" customFormat="1" ht="12">
      <c r="A278" s="14"/>
      <c r="B278" s="226"/>
      <c r="C278" s="14"/>
      <c r="D278" s="210" t="s">
        <v>283</v>
      </c>
      <c r="E278" s="227" t="s">
        <v>1</v>
      </c>
      <c r="F278" s="228" t="s">
        <v>428</v>
      </c>
      <c r="G278" s="14"/>
      <c r="H278" s="229">
        <v>16.2</v>
      </c>
      <c r="I278" s="230"/>
      <c r="J278" s="14"/>
      <c r="K278" s="14"/>
      <c r="L278" s="226"/>
      <c r="M278" s="231"/>
      <c r="N278" s="232"/>
      <c r="O278" s="232"/>
      <c r="P278" s="232"/>
      <c r="Q278" s="232"/>
      <c r="R278" s="232"/>
      <c r="S278" s="232"/>
      <c r="T278" s="233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27" t="s">
        <v>283</v>
      </c>
      <c r="AU278" s="227" t="s">
        <v>90</v>
      </c>
      <c r="AV278" s="14" t="s">
        <v>90</v>
      </c>
      <c r="AW278" s="14" t="s">
        <v>36</v>
      </c>
      <c r="AX278" s="14" t="s">
        <v>81</v>
      </c>
      <c r="AY278" s="227" t="s">
        <v>166</v>
      </c>
    </row>
    <row r="279" spans="1:51" s="14" customFormat="1" ht="12">
      <c r="A279" s="14"/>
      <c r="B279" s="226"/>
      <c r="C279" s="14"/>
      <c r="D279" s="210" t="s">
        <v>283</v>
      </c>
      <c r="E279" s="227" t="s">
        <v>1</v>
      </c>
      <c r="F279" s="228" t="s">
        <v>429</v>
      </c>
      <c r="G279" s="14"/>
      <c r="H279" s="229">
        <v>-1.25</v>
      </c>
      <c r="I279" s="230"/>
      <c r="J279" s="14"/>
      <c r="K279" s="14"/>
      <c r="L279" s="226"/>
      <c r="M279" s="231"/>
      <c r="N279" s="232"/>
      <c r="O279" s="232"/>
      <c r="P279" s="232"/>
      <c r="Q279" s="232"/>
      <c r="R279" s="232"/>
      <c r="S279" s="232"/>
      <c r="T279" s="23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27" t="s">
        <v>283</v>
      </c>
      <c r="AU279" s="227" t="s">
        <v>90</v>
      </c>
      <c r="AV279" s="14" t="s">
        <v>90</v>
      </c>
      <c r="AW279" s="14" t="s">
        <v>36</v>
      </c>
      <c r="AX279" s="14" t="s">
        <v>81</v>
      </c>
      <c r="AY279" s="227" t="s">
        <v>166</v>
      </c>
    </row>
    <row r="280" spans="1:51" s="13" customFormat="1" ht="12">
      <c r="A280" s="13"/>
      <c r="B280" s="219"/>
      <c r="C280" s="13"/>
      <c r="D280" s="210" t="s">
        <v>283</v>
      </c>
      <c r="E280" s="220" t="s">
        <v>1</v>
      </c>
      <c r="F280" s="221" t="s">
        <v>430</v>
      </c>
      <c r="G280" s="13"/>
      <c r="H280" s="220" t="s">
        <v>1</v>
      </c>
      <c r="I280" s="222"/>
      <c r="J280" s="13"/>
      <c r="K280" s="13"/>
      <c r="L280" s="219"/>
      <c r="M280" s="223"/>
      <c r="N280" s="224"/>
      <c r="O280" s="224"/>
      <c r="P280" s="224"/>
      <c r="Q280" s="224"/>
      <c r="R280" s="224"/>
      <c r="S280" s="224"/>
      <c r="T280" s="22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20" t="s">
        <v>283</v>
      </c>
      <c r="AU280" s="220" t="s">
        <v>90</v>
      </c>
      <c r="AV280" s="13" t="s">
        <v>88</v>
      </c>
      <c r="AW280" s="13" t="s">
        <v>36</v>
      </c>
      <c r="AX280" s="13" t="s">
        <v>81</v>
      </c>
      <c r="AY280" s="220" t="s">
        <v>166</v>
      </c>
    </row>
    <row r="281" spans="1:51" s="14" customFormat="1" ht="12">
      <c r="A281" s="14"/>
      <c r="B281" s="226"/>
      <c r="C281" s="14"/>
      <c r="D281" s="210" t="s">
        <v>283</v>
      </c>
      <c r="E281" s="227" t="s">
        <v>1</v>
      </c>
      <c r="F281" s="228" t="s">
        <v>431</v>
      </c>
      <c r="G281" s="14"/>
      <c r="H281" s="229">
        <v>13.8</v>
      </c>
      <c r="I281" s="230"/>
      <c r="J281" s="14"/>
      <c r="K281" s="14"/>
      <c r="L281" s="226"/>
      <c r="M281" s="231"/>
      <c r="N281" s="232"/>
      <c r="O281" s="232"/>
      <c r="P281" s="232"/>
      <c r="Q281" s="232"/>
      <c r="R281" s="232"/>
      <c r="S281" s="232"/>
      <c r="T281" s="23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27" t="s">
        <v>283</v>
      </c>
      <c r="AU281" s="227" t="s">
        <v>90</v>
      </c>
      <c r="AV281" s="14" t="s">
        <v>90</v>
      </c>
      <c r="AW281" s="14" t="s">
        <v>36</v>
      </c>
      <c r="AX281" s="14" t="s">
        <v>81</v>
      </c>
      <c r="AY281" s="227" t="s">
        <v>166</v>
      </c>
    </row>
    <row r="282" spans="1:51" s="14" customFormat="1" ht="12">
      <c r="A282" s="14"/>
      <c r="B282" s="226"/>
      <c r="C282" s="14"/>
      <c r="D282" s="210" t="s">
        <v>283</v>
      </c>
      <c r="E282" s="227" t="s">
        <v>1</v>
      </c>
      <c r="F282" s="228" t="s">
        <v>432</v>
      </c>
      <c r="G282" s="14"/>
      <c r="H282" s="229">
        <v>-0.8</v>
      </c>
      <c r="I282" s="230"/>
      <c r="J282" s="14"/>
      <c r="K282" s="14"/>
      <c r="L282" s="226"/>
      <c r="M282" s="231"/>
      <c r="N282" s="232"/>
      <c r="O282" s="232"/>
      <c r="P282" s="232"/>
      <c r="Q282" s="232"/>
      <c r="R282" s="232"/>
      <c r="S282" s="232"/>
      <c r="T282" s="23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27" t="s">
        <v>283</v>
      </c>
      <c r="AU282" s="227" t="s">
        <v>90</v>
      </c>
      <c r="AV282" s="14" t="s">
        <v>90</v>
      </c>
      <c r="AW282" s="14" t="s">
        <v>36</v>
      </c>
      <c r="AX282" s="14" t="s">
        <v>81</v>
      </c>
      <c r="AY282" s="227" t="s">
        <v>166</v>
      </c>
    </row>
    <row r="283" spans="1:51" s="14" customFormat="1" ht="12">
      <c r="A283" s="14"/>
      <c r="B283" s="226"/>
      <c r="C283" s="14"/>
      <c r="D283" s="210" t="s">
        <v>283</v>
      </c>
      <c r="E283" s="227" t="s">
        <v>1</v>
      </c>
      <c r="F283" s="228" t="s">
        <v>429</v>
      </c>
      <c r="G283" s="14"/>
      <c r="H283" s="229">
        <v>-1.25</v>
      </c>
      <c r="I283" s="230"/>
      <c r="J283" s="14"/>
      <c r="K283" s="14"/>
      <c r="L283" s="226"/>
      <c r="M283" s="231"/>
      <c r="N283" s="232"/>
      <c r="O283" s="232"/>
      <c r="P283" s="232"/>
      <c r="Q283" s="232"/>
      <c r="R283" s="232"/>
      <c r="S283" s="232"/>
      <c r="T283" s="233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27" t="s">
        <v>283</v>
      </c>
      <c r="AU283" s="227" t="s">
        <v>90</v>
      </c>
      <c r="AV283" s="14" t="s">
        <v>90</v>
      </c>
      <c r="AW283" s="14" t="s">
        <v>36</v>
      </c>
      <c r="AX283" s="14" t="s">
        <v>81</v>
      </c>
      <c r="AY283" s="227" t="s">
        <v>166</v>
      </c>
    </row>
    <row r="284" spans="1:51" s="15" customFormat="1" ht="12">
      <c r="A284" s="15"/>
      <c r="B284" s="234"/>
      <c r="C284" s="15"/>
      <c r="D284" s="210" t="s">
        <v>283</v>
      </c>
      <c r="E284" s="235" t="s">
        <v>1</v>
      </c>
      <c r="F284" s="236" t="s">
        <v>286</v>
      </c>
      <c r="G284" s="15"/>
      <c r="H284" s="237">
        <v>26.7</v>
      </c>
      <c r="I284" s="238"/>
      <c r="J284" s="15"/>
      <c r="K284" s="15"/>
      <c r="L284" s="234"/>
      <c r="M284" s="239"/>
      <c r="N284" s="240"/>
      <c r="O284" s="240"/>
      <c r="P284" s="240"/>
      <c r="Q284" s="240"/>
      <c r="R284" s="240"/>
      <c r="S284" s="240"/>
      <c r="T284" s="241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35" t="s">
        <v>283</v>
      </c>
      <c r="AU284" s="235" t="s">
        <v>90</v>
      </c>
      <c r="AV284" s="15" t="s">
        <v>165</v>
      </c>
      <c r="AW284" s="15" t="s">
        <v>36</v>
      </c>
      <c r="AX284" s="15" t="s">
        <v>88</v>
      </c>
      <c r="AY284" s="235" t="s">
        <v>166</v>
      </c>
    </row>
    <row r="285" spans="1:65" s="2" customFormat="1" ht="21.75" customHeight="1">
      <c r="A285" s="38"/>
      <c r="B285" s="196"/>
      <c r="C285" s="197" t="s">
        <v>433</v>
      </c>
      <c r="D285" s="197" t="s">
        <v>169</v>
      </c>
      <c r="E285" s="198" t="s">
        <v>434</v>
      </c>
      <c r="F285" s="199" t="s">
        <v>435</v>
      </c>
      <c r="G285" s="200" t="s">
        <v>279</v>
      </c>
      <c r="H285" s="201">
        <v>20.895</v>
      </c>
      <c r="I285" s="202"/>
      <c r="J285" s="203">
        <f>ROUND(I285*H285,2)</f>
        <v>0</v>
      </c>
      <c r="K285" s="199" t="s">
        <v>280</v>
      </c>
      <c r="L285" s="39"/>
      <c r="M285" s="204" t="s">
        <v>1</v>
      </c>
      <c r="N285" s="205" t="s">
        <v>46</v>
      </c>
      <c r="O285" s="77"/>
      <c r="P285" s="206">
        <f>O285*H285</f>
        <v>0</v>
      </c>
      <c r="Q285" s="206">
        <v>0</v>
      </c>
      <c r="R285" s="206">
        <f>Q285*H285</f>
        <v>0</v>
      </c>
      <c r="S285" s="206">
        <v>1.4</v>
      </c>
      <c r="T285" s="207">
        <f>S285*H285</f>
        <v>29.252999999999997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08" t="s">
        <v>165</v>
      </c>
      <c r="AT285" s="208" t="s">
        <v>169</v>
      </c>
      <c r="AU285" s="208" t="s">
        <v>90</v>
      </c>
      <c r="AY285" s="19" t="s">
        <v>166</v>
      </c>
      <c r="BE285" s="209">
        <f>IF(N285="základní",J285,0)</f>
        <v>0</v>
      </c>
      <c r="BF285" s="209">
        <f>IF(N285="snížená",J285,0)</f>
        <v>0</v>
      </c>
      <c r="BG285" s="209">
        <f>IF(N285="zákl. přenesená",J285,0)</f>
        <v>0</v>
      </c>
      <c r="BH285" s="209">
        <f>IF(N285="sníž. přenesená",J285,0)</f>
        <v>0</v>
      </c>
      <c r="BI285" s="209">
        <f>IF(N285="nulová",J285,0)</f>
        <v>0</v>
      </c>
      <c r="BJ285" s="19" t="s">
        <v>88</v>
      </c>
      <c r="BK285" s="209">
        <f>ROUND(I285*H285,2)</f>
        <v>0</v>
      </c>
      <c r="BL285" s="19" t="s">
        <v>165</v>
      </c>
      <c r="BM285" s="208" t="s">
        <v>436</v>
      </c>
    </row>
    <row r="286" spans="1:47" s="2" customFormat="1" ht="12">
      <c r="A286" s="38"/>
      <c r="B286" s="39"/>
      <c r="C286" s="38"/>
      <c r="D286" s="210" t="s">
        <v>174</v>
      </c>
      <c r="E286" s="38"/>
      <c r="F286" s="211" t="s">
        <v>437</v>
      </c>
      <c r="G286" s="38"/>
      <c r="H286" s="38"/>
      <c r="I286" s="132"/>
      <c r="J286" s="38"/>
      <c r="K286" s="38"/>
      <c r="L286" s="39"/>
      <c r="M286" s="212"/>
      <c r="N286" s="213"/>
      <c r="O286" s="77"/>
      <c r="P286" s="77"/>
      <c r="Q286" s="77"/>
      <c r="R286" s="77"/>
      <c r="S286" s="77"/>
      <c r="T286" s="7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9" t="s">
        <v>174</v>
      </c>
      <c r="AU286" s="19" t="s">
        <v>90</v>
      </c>
    </row>
    <row r="287" spans="1:51" s="13" customFormat="1" ht="12">
      <c r="A287" s="13"/>
      <c r="B287" s="219"/>
      <c r="C287" s="13"/>
      <c r="D287" s="210" t="s">
        <v>283</v>
      </c>
      <c r="E287" s="220" t="s">
        <v>1</v>
      </c>
      <c r="F287" s="221" t="s">
        <v>386</v>
      </c>
      <c r="G287" s="13"/>
      <c r="H287" s="220" t="s">
        <v>1</v>
      </c>
      <c r="I287" s="222"/>
      <c r="J287" s="13"/>
      <c r="K287" s="13"/>
      <c r="L287" s="219"/>
      <c r="M287" s="223"/>
      <c r="N287" s="224"/>
      <c r="O287" s="224"/>
      <c r="P287" s="224"/>
      <c r="Q287" s="224"/>
      <c r="R287" s="224"/>
      <c r="S287" s="224"/>
      <c r="T287" s="22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20" t="s">
        <v>283</v>
      </c>
      <c r="AU287" s="220" t="s">
        <v>90</v>
      </c>
      <c r="AV287" s="13" t="s">
        <v>88</v>
      </c>
      <c r="AW287" s="13" t="s">
        <v>36</v>
      </c>
      <c r="AX287" s="13" t="s">
        <v>81</v>
      </c>
      <c r="AY287" s="220" t="s">
        <v>166</v>
      </c>
    </row>
    <row r="288" spans="1:51" s="14" customFormat="1" ht="12">
      <c r="A288" s="14"/>
      <c r="B288" s="226"/>
      <c r="C288" s="14"/>
      <c r="D288" s="210" t="s">
        <v>283</v>
      </c>
      <c r="E288" s="227" t="s">
        <v>1</v>
      </c>
      <c r="F288" s="228" t="s">
        <v>395</v>
      </c>
      <c r="G288" s="14"/>
      <c r="H288" s="229">
        <v>14.61</v>
      </c>
      <c r="I288" s="230"/>
      <c r="J288" s="14"/>
      <c r="K288" s="14"/>
      <c r="L288" s="226"/>
      <c r="M288" s="231"/>
      <c r="N288" s="232"/>
      <c r="O288" s="232"/>
      <c r="P288" s="232"/>
      <c r="Q288" s="232"/>
      <c r="R288" s="232"/>
      <c r="S288" s="232"/>
      <c r="T288" s="233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27" t="s">
        <v>283</v>
      </c>
      <c r="AU288" s="227" t="s">
        <v>90</v>
      </c>
      <c r="AV288" s="14" t="s">
        <v>90</v>
      </c>
      <c r="AW288" s="14" t="s">
        <v>36</v>
      </c>
      <c r="AX288" s="14" t="s">
        <v>81</v>
      </c>
      <c r="AY288" s="227" t="s">
        <v>166</v>
      </c>
    </row>
    <row r="289" spans="1:51" s="13" customFormat="1" ht="12">
      <c r="A289" s="13"/>
      <c r="B289" s="219"/>
      <c r="C289" s="13"/>
      <c r="D289" s="210" t="s">
        <v>283</v>
      </c>
      <c r="E289" s="220" t="s">
        <v>1</v>
      </c>
      <c r="F289" s="221" t="s">
        <v>388</v>
      </c>
      <c r="G289" s="13"/>
      <c r="H289" s="220" t="s">
        <v>1</v>
      </c>
      <c r="I289" s="222"/>
      <c r="J289" s="13"/>
      <c r="K289" s="13"/>
      <c r="L289" s="219"/>
      <c r="M289" s="223"/>
      <c r="N289" s="224"/>
      <c r="O289" s="224"/>
      <c r="P289" s="224"/>
      <c r="Q289" s="224"/>
      <c r="R289" s="224"/>
      <c r="S289" s="224"/>
      <c r="T289" s="22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20" t="s">
        <v>283</v>
      </c>
      <c r="AU289" s="220" t="s">
        <v>90</v>
      </c>
      <c r="AV289" s="13" t="s">
        <v>88</v>
      </c>
      <c r="AW289" s="13" t="s">
        <v>36</v>
      </c>
      <c r="AX289" s="13" t="s">
        <v>81</v>
      </c>
      <c r="AY289" s="220" t="s">
        <v>166</v>
      </c>
    </row>
    <row r="290" spans="1:51" s="14" customFormat="1" ht="12">
      <c r="A290" s="14"/>
      <c r="B290" s="226"/>
      <c r="C290" s="14"/>
      <c r="D290" s="210" t="s">
        <v>283</v>
      </c>
      <c r="E290" s="227" t="s">
        <v>1</v>
      </c>
      <c r="F290" s="228" t="s">
        <v>396</v>
      </c>
      <c r="G290" s="14"/>
      <c r="H290" s="229">
        <v>4.017</v>
      </c>
      <c r="I290" s="230"/>
      <c r="J290" s="14"/>
      <c r="K290" s="14"/>
      <c r="L290" s="226"/>
      <c r="M290" s="231"/>
      <c r="N290" s="232"/>
      <c r="O290" s="232"/>
      <c r="P290" s="232"/>
      <c r="Q290" s="232"/>
      <c r="R290" s="232"/>
      <c r="S290" s="232"/>
      <c r="T290" s="23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27" t="s">
        <v>283</v>
      </c>
      <c r="AU290" s="227" t="s">
        <v>90</v>
      </c>
      <c r="AV290" s="14" t="s">
        <v>90</v>
      </c>
      <c r="AW290" s="14" t="s">
        <v>36</v>
      </c>
      <c r="AX290" s="14" t="s">
        <v>81</v>
      </c>
      <c r="AY290" s="227" t="s">
        <v>166</v>
      </c>
    </row>
    <row r="291" spans="1:51" s="13" customFormat="1" ht="12">
      <c r="A291" s="13"/>
      <c r="B291" s="219"/>
      <c r="C291" s="13"/>
      <c r="D291" s="210" t="s">
        <v>283</v>
      </c>
      <c r="E291" s="220" t="s">
        <v>1</v>
      </c>
      <c r="F291" s="221" t="s">
        <v>367</v>
      </c>
      <c r="G291" s="13"/>
      <c r="H291" s="220" t="s">
        <v>1</v>
      </c>
      <c r="I291" s="222"/>
      <c r="J291" s="13"/>
      <c r="K291" s="13"/>
      <c r="L291" s="219"/>
      <c r="M291" s="223"/>
      <c r="N291" s="224"/>
      <c r="O291" s="224"/>
      <c r="P291" s="224"/>
      <c r="Q291" s="224"/>
      <c r="R291" s="224"/>
      <c r="S291" s="224"/>
      <c r="T291" s="22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20" t="s">
        <v>283</v>
      </c>
      <c r="AU291" s="220" t="s">
        <v>90</v>
      </c>
      <c r="AV291" s="13" t="s">
        <v>88</v>
      </c>
      <c r="AW291" s="13" t="s">
        <v>36</v>
      </c>
      <c r="AX291" s="13" t="s">
        <v>81</v>
      </c>
      <c r="AY291" s="220" t="s">
        <v>166</v>
      </c>
    </row>
    <row r="292" spans="1:51" s="14" customFormat="1" ht="12">
      <c r="A292" s="14"/>
      <c r="B292" s="226"/>
      <c r="C292" s="14"/>
      <c r="D292" s="210" t="s">
        <v>283</v>
      </c>
      <c r="E292" s="227" t="s">
        <v>1</v>
      </c>
      <c r="F292" s="228" t="s">
        <v>397</v>
      </c>
      <c r="G292" s="14"/>
      <c r="H292" s="229">
        <v>2.268</v>
      </c>
      <c r="I292" s="230"/>
      <c r="J292" s="14"/>
      <c r="K292" s="14"/>
      <c r="L292" s="226"/>
      <c r="M292" s="231"/>
      <c r="N292" s="232"/>
      <c r="O292" s="232"/>
      <c r="P292" s="232"/>
      <c r="Q292" s="232"/>
      <c r="R292" s="232"/>
      <c r="S292" s="232"/>
      <c r="T292" s="233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27" t="s">
        <v>283</v>
      </c>
      <c r="AU292" s="227" t="s">
        <v>90</v>
      </c>
      <c r="AV292" s="14" t="s">
        <v>90</v>
      </c>
      <c r="AW292" s="14" t="s">
        <v>36</v>
      </c>
      <c r="AX292" s="14" t="s">
        <v>81</v>
      </c>
      <c r="AY292" s="227" t="s">
        <v>166</v>
      </c>
    </row>
    <row r="293" spans="1:51" s="15" customFormat="1" ht="12">
      <c r="A293" s="15"/>
      <c r="B293" s="234"/>
      <c r="C293" s="15"/>
      <c r="D293" s="210" t="s">
        <v>283</v>
      </c>
      <c r="E293" s="235" t="s">
        <v>1</v>
      </c>
      <c r="F293" s="236" t="s">
        <v>286</v>
      </c>
      <c r="G293" s="15"/>
      <c r="H293" s="237">
        <v>20.895</v>
      </c>
      <c r="I293" s="238"/>
      <c r="J293" s="15"/>
      <c r="K293" s="15"/>
      <c r="L293" s="234"/>
      <c r="M293" s="239"/>
      <c r="N293" s="240"/>
      <c r="O293" s="240"/>
      <c r="P293" s="240"/>
      <c r="Q293" s="240"/>
      <c r="R293" s="240"/>
      <c r="S293" s="240"/>
      <c r="T293" s="241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35" t="s">
        <v>283</v>
      </c>
      <c r="AU293" s="235" t="s">
        <v>90</v>
      </c>
      <c r="AV293" s="15" t="s">
        <v>165</v>
      </c>
      <c r="AW293" s="15" t="s">
        <v>36</v>
      </c>
      <c r="AX293" s="15" t="s">
        <v>88</v>
      </c>
      <c r="AY293" s="235" t="s">
        <v>166</v>
      </c>
    </row>
    <row r="294" spans="1:65" s="2" customFormat="1" ht="21.75" customHeight="1">
      <c r="A294" s="38"/>
      <c r="B294" s="196"/>
      <c r="C294" s="197" t="s">
        <v>438</v>
      </c>
      <c r="D294" s="197" t="s">
        <v>169</v>
      </c>
      <c r="E294" s="198" t="s">
        <v>439</v>
      </c>
      <c r="F294" s="199" t="s">
        <v>440</v>
      </c>
      <c r="G294" s="200" t="s">
        <v>301</v>
      </c>
      <c r="H294" s="201">
        <v>4.14</v>
      </c>
      <c r="I294" s="202"/>
      <c r="J294" s="203">
        <f>ROUND(I294*H294,2)</f>
        <v>0</v>
      </c>
      <c r="K294" s="199" t="s">
        <v>280</v>
      </c>
      <c r="L294" s="39"/>
      <c r="M294" s="204" t="s">
        <v>1</v>
      </c>
      <c r="N294" s="205" t="s">
        <v>46</v>
      </c>
      <c r="O294" s="77"/>
      <c r="P294" s="206">
        <f>O294*H294</f>
        <v>0</v>
      </c>
      <c r="Q294" s="206">
        <v>0</v>
      </c>
      <c r="R294" s="206">
        <f>Q294*H294</f>
        <v>0</v>
      </c>
      <c r="S294" s="206">
        <v>0.055</v>
      </c>
      <c r="T294" s="207">
        <f>S294*H294</f>
        <v>0.22769999999999999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08" t="s">
        <v>165</v>
      </c>
      <c r="AT294" s="208" t="s">
        <v>169</v>
      </c>
      <c r="AU294" s="208" t="s">
        <v>90</v>
      </c>
      <c r="AY294" s="19" t="s">
        <v>166</v>
      </c>
      <c r="BE294" s="209">
        <f>IF(N294="základní",J294,0)</f>
        <v>0</v>
      </c>
      <c r="BF294" s="209">
        <f>IF(N294="snížená",J294,0)</f>
        <v>0</v>
      </c>
      <c r="BG294" s="209">
        <f>IF(N294="zákl. přenesená",J294,0)</f>
        <v>0</v>
      </c>
      <c r="BH294" s="209">
        <f>IF(N294="sníž. přenesená",J294,0)</f>
        <v>0</v>
      </c>
      <c r="BI294" s="209">
        <f>IF(N294="nulová",J294,0)</f>
        <v>0</v>
      </c>
      <c r="BJ294" s="19" t="s">
        <v>88</v>
      </c>
      <c r="BK294" s="209">
        <f>ROUND(I294*H294,2)</f>
        <v>0</v>
      </c>
      <c r="BL294" s="19" t="s">
        <v>165</v>
      </c>
      <c r="BM294" s="208" t="s">
        <v>441</v>
      </c>
    </row>
    <row r="295" spans="1:47" s="2" customFormat="1" ht="12">
      <c r="A295" s="38"/>
      <c r="B295" s="39"/>
      <c r="C295" s="38"/>
      <c r="D295" s="210" t="s">
        <v>174</v>
      </c>
      <c r="E295" s="38"/>
      <c r="F295" s="211" t="s">
        <v>442</v>
      </c>
      <c r="G295" s="38"/>
      <c r="H295" s="38"/>
      <c r="I295" s="132"/>
      <c r="J295" s="38"/>
      <c r="K295" s="38"/>
      <c r="L295" s="39"/>
      <c r="M295" s="212"/>
      <c r="N295" s="213"/>
      <c r="O295" s="77"/>
      <c r="P295" s="77"/>
      <c r="Q295" s="77"/>
      <c r="R295" s="77"/>
      <c r="S295" s="77"/>
      <c r="T295" s="7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9" t="s">
        <v>174</v>
      </c>
      <c r="AU295" s="19" t="s">
        <v>90</v>
      </c>
    </row>
    <row r="296" spans="1:51" s="13" customFormat="1" ht="12">
      <c r="A296" s="13"/>
      <c r="B296" s="219"/>
      <c r="C296" s="13"/>
      <c r="D296" s="210" t="s">
        <v>283</v>
      </c>
      <c r="E296" s="220" t="s">
        <v>1</v>
      </c>
      <c r="F296" s="221" t="s">
        <v>443</v>
      </c>
      <c r="G296" s="13"/>
      <c r="H296" s="220" t="s">
        <v>1</v>
      </c>
      <c r="I296" s="222"/>
      <c r="J296" s="13"/>
      <c r="K296" s="13"/>
      <c r="L296" s="219"/>
      <c r="M296" s="223"/>
      <c r="N296" s="224"/>
      <c r="O296" s="224"/>
      <c r="P296" s="224"/>
      <c r="Q296" s="224"/>
      <c r="R296" s="224"/>
      <c r="S296" s="224"/>
      <c r="T296" s="22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20" t="s">
        <v>283</v>
      </c>
      <c r="AU296" s="220" t="s">
        <v>90</v>
      </c>
      <c r="AV296" s="13" t="s">
        <v>88</v>
      </c>
      <c r="AW296" s="13" t="s">
        <v>36</v>
      </c>
      <c r="AX296" s="13" t="s">
        <v>81</v>
      </c>
      <c r="AY296" s="220" t="s">
        <v>166</v>
      </c>
    </row>
    <row r="297" spans="1:51" s="14" customFormat="1" ht="12">
      <c r="A297" s="14"/>
      <c r="B297" s="226"/>
      <c r="C297" s="14"/>
      <c r="D297" s="210" t="s">
        <v>283</v>
      </c>
      <c r="E297" s="227" t="s">
        <v>1</v>
      </c>
      <c r="F297" s="228" t="s">
        <v>444</v>
      </c>
      <c r="G297" s="14"/>
      <c r="H297" s="229">
        <v>1.2</v>
      </c>
      <c r="I297" s="230"/>
      <c r="J297" s="14"/>
      <c r="K297" s="14"/>
      <c r="L297" s="226"/>
      <c r="M297" s="231"/>
      <c r="N297" s="232"/>
      <c r="O297" s="232"/>
      <c r="P297" s="232"/>
      <c r="Q297" s="232"/>
      <c r="R297" s="232"/>
      <c r="S297" s="232"/>
      <c r="T297" s="23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27" t="s">
        <v>283</v>
      </c>
      <c r="AU297" s="227" t="s">
        <v>90</v>
      </c>
      <c r="AV297" s="14" t="s">
        <v>90</v>
      </c>
      <c r="AW297" s="14" t="s">
        <v>36</v>
      </c>
      <c r="AX297" s="14" t="s">
        <v>81</v>
      </c>
      <c r="AY297" s="227" t="s">
        <v>166</v>
      </c>
    </row>
    <row r="298" spans="1:51" s="13" customFormat="1" ht="12">
      <c r="A298" s="13"/>
      <c r="B298" s="219"/>
      <c r="C298" s="13"/>
      <c r="D298" s="210" t="s">
        <v>283</v>
      </c>
      <c r="E298" s="220" t="s">
        <v>1</v>
      </c>
      <c r="F298" s="221" t="s">
        <v>445</v>
      </c>
      <c r="G298" s="13"/>
      <c r="H298" s="220" t="s">
        <v>1</v>
      </c>
      <c r="I298" s="222"/>
      <c r="J298" s="13"/>
      <c r="K298" s="13"/>
      <c r="L298" s="219"/>
      <c r="M298" s="223"/>
      <c r="N298" s="224"/>
      <c r="O298" s="224"/>
      <c r="P298" s="224"/>
      <c r="Q298" s="224"/>
      <c r="R298" s="224"/>
      <c r="S298" s="224"/>
      <c r="T298" s="22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20" t="s">
        <v>283</v>
      </c>
      <c r="AU298" s="220" t="s">
        <v>90</v>
      </c>
      <c r="AV298" s="13" t="s">
        <v>88</v>
      </c>
      <c r="AW298" s="13" t="s">
        <v>36</v>
      </c>
      <c r="AX298" s="13" t="s">
        <v>81</v>
      </c>
      <c r="AY298" s="220" t="s">
        <v>166</v>
      </c>
    </row>
    <row r="299" spans="1:51" s="14" customFormat="1" ht="12">
      <c r="A299" s="14"/>
      <c r="B299" s="226"/>
      <c r="C299" s="14"/>
      <c r="D299" s="210" t="s">
        <v>283</v>
      </c>
      <c r="E299" s="227" t="s">
        <v>1</v>
      </c>
      <c r="F299" s="228" t="s">
        <v>446</v>
      </c>
      <c r="G299" s="14"/>
      <c r="H299" s="229">
        <v>2.94</v>
      </c>
      <c r="I299" s="230"/>
      <c r="J299" s="14"/>
      <c r="K299" s="14"/>
      <c r="L299" s="226"/>
      <c r="M299" s="231"/>
      <c r="N299" s="232"/>
      <c r="O299" s="232"/>
      <c r="P299" s="232"/>
      <c r="Q299" s="232"/>
      <c r="R299" s="232"/>
      <c r="S299" s="232"/>
      <c r="T299" s="233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27" t="s">
        <v>283</v>
      </c>
      <c r="AU299" s="227" t="s">
        <v>90</v>
      </c>
      <c r="AV299" s="14" t="s">
        <v>90</v>
      </c>
      <c r="AW299" s="14" t="s">
        <v>36</v>
      </c>
      <c r="AX299" s="14" t="s">
        <v>81</v>
      </c>
      <c r="AY299" s="227" t="s">
        <v>166</v>
      </c>
    </row>
    <row r="300" spans="1:51" s="15" customFormat="1" ht="12">
      <c r="A300" s="15"/>
      <c r="B300" s="234"/>
      <c r="C300" s="15"/>
      <c r="D300" s="210" t="s">
        <v>283</v>
      </c>
      <c r="E300" s="235" t="s">
        <v>1</v>
      </c>
      <c r="F300" s="236" t="s">
        <v>286</v>
      </c>
      <c r="G300" s="15"/>
      <c r="H300" s="237">
        <v>4.14</v>
      </c>
      <c r="I300" s="238"/>
      <c r="J300" s="15"/>
      <c r="K300" s="15"/>
      <c r="L300" s="234"/>
      <c r="M300" s="239"/>
      <c r="N300" s="240"/>
      <c r="O300" s="240"/>
      <c r="P300" s="240"/>
      <c r="Q300" s="240"/>
      <c r="R300" s="240"/>
      <c r="S300" s="240"/>
      <c r="T300" s="241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35" t="s">
        <v>283</v>
      </c>
      <c r="AU300" s="235" t="s">
        <v>90</v>
      </c>
      <c r="AV300" s="15" t="s">
        <v>165</v>
      </c>
      <c r="AW300" s="15" t="s">
        <v>36</v>
      </c>
      <c r="AX300" s="15" t="s">
        <v>88</v>
      </c>
      <c r="AY300" s="235" t="s">
        <v>166</v>
      </c>
    </row>
    <row r="301" spans="1:65" s="2" customFormat="1" ht="21.75" customHeight="1">
      <c r="A301" s="38"/>
      <c r="B301" s="196"/>
      <c r="C301" s="197" t="s">
        <v>7</v>
      </c>
      <c r="D301" s="197" t="s">
        <v>169</v>
      </c>
      <c r="E301" s="198" t="s">
        <v>447</v>
      </c>
      <c r="F301" s="199" t="s">
        <v>448</v>
      </c>
      <c r="G301" s="200" t="s">
        <v>301</v>
      </c>
      <c r="H301" s="201">
        <v>1.28</v>
      </c>
      <c r="I301" s="202"/>
      <c r="J301" s="203">
        <f>ROUND(I301*H301,2)</f>
        <v>0</v>
      </c>
      <c r="K301" s="199" t="s">
        <v>280</v>
      </c>
      <c r="L301" s="39"/>
      <c r="M301" s="204" t="s">
        <v>1</v>
      </c>
      <c r="N301" s="205" t="s">
        <v>46</v>
      </c>
      <c r="O301" s="77"/>
      <c r="P301" s="206">
        <f>O301*H301</f>
        <v>0</v>
      </c>
      <c r="Q301" s="206">
        <v>0</v>
      </c>
      <c r="R301" s="206">
        <f>Q301*H301</f>
        <v>0</v>
      </c>
      <c r="S301" s="206">
        <v>0.038</v>
      </c>
      <c r="T301" s="207">
        <f>S301*H301</f>
        <v>0.04864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08" t="s">
        <v>165</v>
      </c>
      <c r="AT301" s="208" t="s">
        <v>169</v>
      </c>
      <c r="AU301" s="208" t="s">
        <v>90</v>
      </c>
      <c r="AY301" s="19" t="s">
        <v>166</v>
      </c>
      <c r="BE301" s="209">
        <f>IF(N301="základní",J301,0)</f>
        <v>0</v>
      </c>
      <c r="BF301" s="209">
        <f>IF(N301="snížená",J301,0)</f>
        <v>0</v>
      </c>
      <c r="BG301" s="209">
        <f>IF(N301="zákl. přenesená",J301,0)</f>
        <v>0</v>
      </c>
      <c r="BH301" s="209">
        <f>IF(N301="sníž. přenesená",J301,0)</f>
        <v>0</v>
      </c>
      <c r="BI301" s="209">
        <f>IF(N301="nulová",J301,0)</f>
        <v>0</v>
      </c>
      <c r="BJ301" s="19" t="s">
        <v>88</v>
      </c>
      <c r="BK301" s="209">
        <f>ROUND(I301*H301,2)</f>
        <v>0</v>
      </c>
      <c r="BL301" s="19" t="s">
        <v>165</v>
      </c>
      <c r="BM301" s="208" t="s">
        <v>449</v>
      </c>
    </row>
    <row r="302" spans="1:47" s="2" customFormat="1" ht="12">
      <c r="A302" s="38"/>
      <c r="B302" s="39"/>
      <c r="C302" s="38"/>
      <c r="D302" s="210" t="s">
        <v>174</v>
      </c>
      <c r="E302" s="38"/>
      <c r="F302" s="211" t="s">
        <v>450</v>
      </c>
      <c r="G302" s="38"/>
      <c r="H302" s="38"/>
      <c r="I302" s="132"/>
      <c r="J302" s="38"/>
      <c r="K302" s="38"/>
      <c r="L302" s="39"/>
      <c r="M302" s="212"/>
      <c r="N302" s="213"/>
      <c r="O302" s="77"/>
      <c r="P302" s="77"/>
      <c r="Q302" s="77"/>
      <c r="R302" s="77"/>
      <c r="S302" s="77"/>
      <c r="T302" s="7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9" t="s">
        <v>174</v>
      </c>
      <c r="AU302" s="19" t="s">
        <v>90</v>
      </c>
    </row>
    <row r="303" spans="1:51" s="13" customFormat="1" ht="12">
      <c r="A303" s="13"/>
      <c r="B303" s="219"/>
      <c r="C303" s="13"/>
      <c r="D303" s="210" t="s">
        <v>283</v>
      </c>
      <c r="E303" s="220" t="s">
        <v>1</v>
      </c>
      <c r="F303" s="221" t="s">
        <v>443</v>
      </c>
      <c r="G303" s="13"/>
      <c r="H303" s="220" t="s">
        <v>1</v>
      </c>
      <c r="I303" s="222"/>
      <c r="J303" s="13"/>
      <c r="K303" s="13"/>
      <c r="L303" s="219"/>
      <c r="M303" s="223"/>
      <c r="N303" s="224"/>
      <c r="O303" s="224"/>
      <c r="P303" s="224"/>
      <c r="Q303" s="224"/>
      <c r="R303" s="224"/>
      <c r="S303" s="224"/>
      <c r="T303" s="22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20" t="s">
        <v>283</v>
      </c>
      <c r="AU303" s="220" t="s">
        <v>90</v>
      </c>
      <c r="AV303" s="13" t="s">
        <v>88</v>
      </c>
      <c r="AW303" s="13" t="s">
        <v>36</v>
      </c>
      <c r="AX303" s="13" t="s">
        <v>81</v>
      </c>
      <c r="AY303" s="220" t="s">
        <v>166</v>
      </c>
    </row>
    <row r="304" spans="1:51" s="14" customFormat="1" ht="12">
      <c r="A304" s="14"/>
      <c r="B304" s="226"/>
      <c r="C304" s="14"/>
      <c r="D304" s="210" t="s">
        <v>283</v>
      </c>
      <c r="E304" s="227" t="s">
        <v>1</v>
      </c>
      <c r="F304" s="228" t="s">
        <v>451</v>
      </c>
      <c r="G304" s="14"/>
      <c r="H304" s="229">
        <v>1.28</v>
      </c>
      <c r="I304" s="230"/>
      <c r="J304" s="14"/>
      <c r="K304" s="14"/>
      <c r="L304" s="226"/>
      <c r="M304" s="231"/>
      <c r="N304" s="232"/>
      <c r="O304" s="232"/>
      <c r="P304" s="232"/>
      <c r="Q304" s="232"/>
      <c r="R304" s="232"/>
      <c r="S304" s="232"/>
      <c r="T304" s="23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27" t="s">
        <v>283</v>
      </c>
      <c r="AU304" s="227" t="s">
        <v>90</v>
      </c>
      <c r="AV304" s="14" t="s">
        <v>90</v>
      </c>
      <c r="AW304" s="14" t="s">
        <v>36</v>
      </c>
      <c r="AX304" s="14" t="s">
        <v>81</v>
      </c>
      <c r="AY304" s="227" t="s">
        <v>166</v>
      </c>
    </row>
    <row r="305" spans="1:51" s="15" customFormat="1" ht="12">
      <c r="A305" s="15"/>
      <c r="B305" s="234"/>
      <c r="C305" s="15"/>
      <c r="D305" s="210" t="s">
        <v>283</v>
      </c>
      <c r="E305" s="235" t="s">
        <v>1</v>
      </c>
      <c r="F305" s="236" t="s">
        <v>286</v>
      </c>
      <c r="G305" s="15"/>
      <c r="H305" s="237">
        <v>1.28</v>
      </c>
      <c r="I305" s="238"/>
      <c r="J305" s="15"/>
      <c r="K305" s="15"/>
      <c r="L305" s="234"/>
      <c r="M305" s="239"/>
      <c r="N305" s="240"/>
      <c r="O305" s="240"/>
      <c r="P305" s="240"/>
      <c r="Q305" s="240"/>
      <c r="R305" s="240"/>
      <c r="S305" s="240"/>
      <c r="T305" s="241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35" t="s">
        <v>283</v>
      </c>
      <c r="AU305" s="235" t="s">
        <v>90</v>
      </c>
      <c r="AV305" s="15" t="s">
        <v>165</v>
      </c>
      <c r="AW305" s="15" t="s">
        <v>36</v>
      </c>
      <c r="AX305" s="15" t="s">
        <v>88</v>
      </c>
      <c r="AY305" s="235" t="s">
        <v>166</v>
      </c>
    </row>
    <row r="306" spans="1:65" s="2" customFormat="1" ht="21.75" customHeight="1">
      <c r="A306" s="38"/>
      <c r="B306" s="196"/>
      <c r="C306" s="197" t="s">
        <v>452</v>
      </c>
      <c r="D306" s="197" t="s">
        <v>169</v>
      </c>
      <c r="E306" s="198" t="s">
        <v>453</v>
      </c>
      <c r="F306" s="199" t="s">
        <v>454</v>
      </c>
      <c r="G306" s="200" t="s">
        <v>301</v>
      </c>
      <c r="H306" s="201">
        <v>3.087</v>
      </c>
      <c r="I306" s="202"/>
      <c r="J306" s="203">
        <f>ROUND(I306*H306,2)</f>
        <v>0</v>
      </c>
      <c r="K306" s="199" t="s">
        <v>280</v>
      </c>
      <c r="L306" s="39"/>
      <c r="M306" s="204" t="s">
        <v>1</v>
      </c>
      <c r="N306" s="205" t="s">
        <v>46</v>
      </c>
      <c r="O306" s="77"/>
      <c r="P306" s="206">
        <f>O306*H306</f>
        <v>0</v>
      </c>
      <c r="Q306" s="206">
        <v>0</v>
      </c>
      <c r="R306" s="206">
        <f>Q306*H306</f>
        <v>0</v>
      </c>
      <c r="S306" s="206">
        <v>0.067</v>
      </c>
      <c r="T306" s="207">
        <f>S306*H306</f>
        <v>0.206829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08" t="s">
        <v>165</v>
      </c>
      <c r="AT306" s="208" t="s">
        <v>169</v>
      </c>
      <c r="AU306" s="208" t="s">
        <v>90</v>
      </c>
      <c r="AY306" s="19" t="s">
        <v>166</v>
      </c>
      <c r="BE306" s="209">
        <f>IF(N306="základní",J306,0)</f>
        <v>0</v>
      </c>
      <c r="BF306" s="209">
        <f>IF(N306="snížená",J306,0)</f>
        <v>0</v>
      </c>
      <c r="BG306" s="209">
        <f>IF(N306="zákl. přenesená",J306,0)</f>
        <v>0</v>
      </c>
      <c r="BH306" s="209">
        <f>IF(N306="sníž. přenesená",J306,0)</f>
        <v>0</v>
      </c>
      <c r="BI306" s="209">
        <f>IF(N306="nulová",J306,0)</f>
        <v>0</v>
      </c>
      <c r="BJ306" s="19" t="s">
        <v>88</v>
      </c>
      <c r="BK306" s="209">
        <f>ROUND(I306*H306,2)</f>
        <v>0</v>
      </c>
      <c r="BL306" s="19" t="s">
        <v>165</v>
      </c>
      <c r="BM306" s="208" t="s">
        <v>455</v>
      </c>
    </row>
    <row r="307" spans="1:47" s="2" customFormat="1" ht="12">
      <c r="A307" s="38"/>
      <c r="B307" s="39"/>
      <c r="C307" s="38"/>
      <c r="D307" s="210" t="s">
        <v>174</v>
      </c>
      <c r="E307" s="38"/>
      <c r="F307" s="211" t="s">
        <v>456</v>
      </c>
      <c r="G307" s="38"/>
      <c r="H307" s="38"/>
      <c r="I307" s="132"/>
      <c r="J307" s="38"/>
      <c r="K307" s="38"/>
      <c r="L307" s="39"/>
      <c r="M307" s="212"/>
      <c r="N307" s="213"/>
      <c r="O307" s="77"/>
      <c r="P307" s="77"/>
      <c r="Q307" s="77"/>
      <c r="R307" s="77"/>
      <c r="S307" s="77"/>
      <c r="T307" s="7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9" t="s">
        <v>174</v>
      </c>
      <c r="AU307" s="19" t="s">
        <v>90</v>
      </c>
    </row>
    <row r="308" spans="1:51" s="13" customFormat="1" ht="12">
      <c r="A308" s="13"/>
      <c r="B308" s="219"/>
      <c r="C308" s="13"/>
      <c r="D308" s="210" t="s">
        <v>283</v>
      </c>
      <c r="E308" s="220" t="s">
        <v>1</v>
      </c>
      <c r="F308" s="221" t="s">
        <v>457</v>
      </c>
      <c r="G308" s="13"/>
      <c r="H308" s="220" t="s">
        <v>1</v>
      </c>
      <c r="I308" s="222"/>
      <c r="J308" s="13"/>
      <c r="K308" s="13"/>
      <c r="L308" s="219"/>
      <c r="M308" s="223"/>
      <c r="N308" s="224"/>
      <c r="O308" s="224"/>
      <c r="P308" s="224"/>
      <c r="Q308" s="224"/>
      <c r="R308" s="224"/>
      <c r="S308" s="224"/>
      <c r="T308" s="22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20" t="s">
        <v>283</v>
      </c>
      <c r="AU308" s="220" t="s">
        <v>90</v>
      </c>
      <c r="AV308" s="13" t="s">
        <v>88</v>
      </c>
      <c r="AW308" s="13" t="s">
        <v>36</v>
      </c>
      <c r="AX308" s="13" t="s">
        <v>81</v>
      </c>
      <c r="AY308" s="220" t="s">
        <v>166</v>
      </c>
    </row>
    <row r="309" spans="1:51" s="14" customFormat="1" ht="12">
      <c r="A309" s="14"/>
      <c r="B309" s="226"/>
      <c r="C309" s="14"/>
      <c r="D309" s="210" t="s">
        <v>283</v>
      </c>
      <c r="E309" s="227" t="s">
        <v>1</v>
      </c>
      <c r="F309" s="228" t="s">
        <v>458</v>
      </c>
      <c r="G309" s="14"/>
      <c r="H309" s="229">
        <v>3.087</v>
      </c>
      <c r="I309" s="230"/>
      <c r="J309" s="14"/>
      <c r="K309" s="14"/>
      <c r="L309" s="226"/>
      <c r="M309" s="231"/>
      <c r="N309" s="232"/>
      <c r="O309" s="232"/>
      <c r="P309" s="232"/>
      <c r="Q309" s="232"/>
      <c r="R309" s="232"/>
      <c r="S309" s="232"/>
      <c r="T309" s="233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27" t="s">
        <v>283</v>
      </c>
      <c r="AU309" s="227" t="s">
        <v>90</v>
      </c>
      <c r="AV309" s="14" t="s">
        <v>90</v>
      </c>
      <c r="AW309" s="14" t="s">
        <v>36</v>
      </c>
      <c r="AX309" s="14" t="s">
        <v>81</v>
      </c>
      <c r="AY309" s="227" t="s">
        <v>166</v>
      </c>
    </row>
    <row r="310" spans="1:51" s="15" customFormat="1" ht="12">
      <c r="A310" s="15"/>
      <c r="B310" s="234"/>
      <c r="C310" s="15"/>
      <c r="D310" s="210" t="s">
        <v>283</v>
      </c>
      <c r="E310" s="235" t="s">
        <v>1</v>
      </c>
      <c r="F310" s="236" t="s">
        <v>286</v>
      </c>
      <c r="G310" s="15"/>
      <c r="H310" s="237">
        <v>3.087</v>
      </c>
      <c r="I310" s="238"/>
      <c r="J310" s="15"/>
      <c r="K310" s="15"/>
      <c r="L310" s="234"/>
      <c r="M310" s="239"/>
      <c r="N310" s="240"/>
      <c r="O310" s="240"/>
      <c r="P310" s="240"/>
      <c r="Q310" s="240"/>
      <c r="R310" s="240"/>
      <c r="S310" s="240"/>
      <c r="T310" s="241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35" t="s">
        <v>283</v>
      </c>
      <c r="AU310" s="235" t="s">
        <v>90</v>
      </c>
      <c r="AV310" s="15" t="s">
        <v>165</v>
      </c>
      <c r="AW310" s="15" t="s">
        <v>36</v>
      </c>
      <c r="AX310" s="15" t="s">
        <v>88</v>
      </c>
      <c r="AY310" s="235" t="s">
        <v>166</v>
      </c>
    </row>
    <row r="311" spans="1:65" s="2" customFormat="1" ht="21.75" customHeight="1">
      <c r="A311" s="38"/>
      <c r="B311" s="196"/>
      <c r="C311" s="197" t="s">
        <v>459</v>
      </c>
      <c r="D311" s="197" t="s">
        <v>169</v>
      </c>
      <c r="E311" s="198" t="s">
        <v>460</v>
      </c>
      <c r="F311" s="199" t="s">
        <v>461</v>
      </c>
      <c r="G311" s="200" t="s">
        <v>301</v>
      </c>
      <c r="H311" s="201">
        <v>7.19</v>
      </c>
      <c r="I311" s="202"/>
      <c r="J311" s="203">
        <f>ROUND(I311*H311,2)</f>
        <v>0</v>
      </c>
      <c r="K311" s="199" t="s">
        <v>280</v>
      </c>
      <c r="L311" s="39"/>
      <c r="M311" s="204" t="s">
        <v>1</v>
      </c>
      <c r="N311" s="205" t="s">
        <v>46</v>
      </c>
      <c r="O311" s="77"/>
      <c r="P311" s="206">
        <f>O311*H311</f>
        <v>0</v>
      </c>
      <c r="Q311" s="206">
        <v>0</v>
      </c>
      <c r="R311" s="206">
        <f>Q311*H311</f>
        <v>0</v>
      </c>
      <c r="S311" s="206">
        <v>0.27</v>
      </c>
      <c r="T311" s="207">
        <f>S311*H311</f>
        <v>1.9413000000000002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08" t="s">
        <v>165</v>
      </c>
      <c r="AT311" s="208" t="s">
        <v>169</v>
      </c>
      <c r="AU311" s="208" t="s">
        <v>90</v>
      </c>
      <c r="AY311" s="19" t="s">
        <v>166</v>
      </c>
      <c r="BE311" s="209">
        <f>IF(N311="základní",J311,0)</f>
        <v>0</v>
      </c>
      <c r="BF311" s="209">
        <f>IF(N311="snížená",J311,0)</f>
        <v>0</v>
      </c>
      <c r="BG311" s="209">
        <f>IF(N311="zákl. přenesená",J311,0)</f>
        <v>0</v>
      </c>
      <c r="BH311" s="209">
        <f>IF(N311="sníž. přenesená",J311,0)</f>
        <v>0</v>
      </c>
      <c r="BI311" s="209">
        <f>IF(N311="nulová",J311,0)</f>
        <v>0</v>
      </c>
      <c r="BJ311" s="19" t="s">
        <v>88</v>
      </c>
      <c r="BK311" s="209">
        <f>ROUND(I311*H311,2)</f>
        <v>0</v>
      </c>
      <c r="BL311" s="19" t="s">
        <v>165</v>
      </c>
      <c r="BM311" s="208" t="s">
        <v>462</v>
      </c>
    </row>
    <row r="312" spans="1:47" s="2" customFormat="1" ht="12">
      <c r="A312" s="38"/>
      <c r="B312" s="39"/>
      <c r="C312" s="38"/>
      <c r="D312" s="210" t="s">
        <v>174</v>
      </c>
      <c r="E312" s="38"/>
      <c r="F312" s="211" t="s">
        <v>463</v>
      </c>
      <c r="G312" s="38"/>
      <c r="H312" s="38"/>
      <c r="I312" s="132"/>
      <c r="J312" s="38"/>
      <c r="K312" s="38"/>
      <c r="L312" s="39"/>
      <c r="M312" s="212"/>
      <c r="N312" s="213"/>
      <c r="O312" s="77"/>
      <c r="P312" s="77"/>
      <c r="Q312" s="77"/>
      <c r="R312" s="77"/>
      <c r="S312" s="77"/>
      <c r="T312" s="7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9" t="s">
        <v>174</v>
      </c>
      <c r="AU312" s="19" t="s">
        <v>90</v>
      </c>
    </row>
    <row r="313" spans="1:51" s="13" customFormat="1" ht="12">
      <c r="A313" s="13"/>
      <c r="B313" s="219"/>
      <c r="C313" s="13"/>
      <c r="D313" s="210" t="s">
        <v>283</v>
      </c>
      <c r="E313" s="220" t="s">
        <v>1</v>
      </c>
      <c r="F313" s="221" t="s">
        <v>464</v>
      </c>
      <c r="G313" s="13"/>
      <c r="H313" s="220" t="s">
        <v>1</v>
      </c>
      <c r="I313" s="222"/>
      <c r="J313" s="13"/>
      <c r="K313" s="13"/>
      <c r="L313" s="219"/>
      <c r="M313" s="223"/>
      <c r="N313" s="224"/>
      <c r="O313" s="224"/>
      <c r="P313" s="224"/>
      <c r="Q313" s="224"/>
      <c r="R313" s="224"/>
      <c r="S313" s="224"/>
      <c r="T313" s="22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20" t="s">
        <v>283</v>
      </c>
      <c r="AU313" s="220" t="s">
        <v>90</v>
      </c>
      <c r="AV313" s="13" t="s">
        <v>88</v>
      </c>
      <c r="AW313" s="13" t="s">
        <v>36</v>
      </c>
      <c r="AX313" s="13" t="s">
        <v>81</v>
      </c>
      <c r="AY313" s="220" t="s">
        <v>166</v>
      </c>
    </row>
    <row r="314" spans="1:51" s="14" customFormat="1" ht="12">
      <c r="A314" s="14"/>
      <c r="B314" s="226"/>
      <c r="C314" s="14"/>
      <c r="D314" s="210" t="s">
        <v>283</v>
      </c>
      <c r="E314" s="227" t="s">
        <v>1</v>
      </c>
      <c r="F314" s="228" t="s">
        <v>465</v>
      </c>
      <c r="G314" s="14"/>
      <c r="H314" s="229">
        <v>1.89</v>
      </c>
      <c r="I314" s="230"/>
      <c r="J314" s="14"/>
      <c r="K314" s="14"/>
      <c r="L314" s="226"/>
      <c r="M314" s="231"/>
      <c r="N314" s="232"/>
      <c r="O314" s="232"/>
      <c r="P314" s="232"/>
      <c r="Q314" s="232"/>
      <c r="R314" s="232"/>
      <c r="S314" s="232"/>
      <c r="T314" s="233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27" t="s">
        <v>283</v>
      </c>
      <c r="AU314" s="227" t="s">
        <v>90</v>
      </c>
      <c r="AV314" s="14" t="s">
        <v>90</v>
      </c>
      <c r="AW314" s="14" t="s">
        <v>36</v>
      </c>
      <c r="AX314" s="14" t="s">
        <v>81</v>
      </c>
      <c r="AY314" s="227" t="s">
        <v>166</v>
      </c>
    </row>
    <row r="315" spans="1:51" s="13" customFormat="1" ht="12">
      <c r="A315" s="13"/>
      <c r="B315" s="219"/>
      <c r="C315" s="13"/>
      <c r="D315" s="210" t="s">
        <v>283</v>
      </c>
      <c r="E315" s="220" t="s">
        <v>1</v>
      </c>
      <c r="F315" s="221" t="s">
        <v>296</v>
      </c>
      <c r="G315" s="13"/>
      <c r="H315" s="220" t="s">
        <v>1</v>
      </c>
      <c r="I315" s="222"/>
      <c r="J315" s="13"/>
      <c r="K315" s="13"/>
      <c r="L315" s="219"/>
      <c r="M315" s="223"/>
      <c r="N315" s="224"/>
      <c r="O315" s="224"/>
      <c r="P315" s="224"/>
      <c r="Q315" s="224"/>
      <c r="R315" s="224"/>
      <c r="S315" s="224"/>
      <c r="T315" s="22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20" t="s">
        <v>283</v>
      </c>
      <c r="AU315" s="220" t="s">
        <v>90</v>
      </c>
      <c r="AV315" s="13" t="s">
        <v>88</v>
      </c>
      <c r="AW315" s="13" t="s">
        <v>36</v>
      </c>
      <c r="AX315" s="13" t="s">
        <v>81</v>
      </c>
      <c r="AY315" s="220" t="s">
        <v>166</v>
      </c>
    </row>
    <row r="316" spans="1:51" s="14" customFormat="1" ht="12">
      <c r="A316" s="14"/>
      <c r="B316" s="226"/>
      <c r="C316" s="14"/>
      <c r="D316" s="210" t="s">
        <v>283</v>
      </c>
      <c r="E316" s="227" t="s">
        <v>1</v>
      </c>
      <c r="F316" s="228" t="s">
        <v>466</v>
      </c>
      <c r="G316" s="14"/>
      <c r="H316" s="229">
        <v>3.25</v>
      </c>
      <c r="I316" s="230"/>
      <c r="J316" s="14"/>
      <c r="K316" s="14"/>
      <c r="L316" s="226"/>
      <c r="M316" s="231"/>
      <c r="N316" s="232"/>
      <c r="O316" s="232"/>
      <c r="P316" s="232"/>
      <c r="Q316" s="232"/>
      <c r="R316" s="232"/>
      <c r="S316" s="232"/>
      <c r="T316" s="233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27" t="s">
        <v>283</v>
      </c>
      <c r="AU316" s="227" t="s">
        <v>90</v>
      </c>
      <c r="AV316" s="14" t="s">
        <v>90</v>
      </c>
      <c r="AW316" s="14" t="s">
        <v>36</v>
      </c>
      <c r="AX316" s="14" t="s">
        <v>81</v>
      </c>
      <c r="AY316" s="227" t="s">
        <v>166</v>
      </c>
    </row>
    <row r="317" spans="1:51" s="13" customFormat="1" ht="12">
      <c r="A317" s="13"/>
      <c r="B317" s="219"/>
      <c r="C317" s="13"/>
      <c r="D317" s="210" t="s">
        <v>283</v>
      </c>
      <c r="E317" s="220" t="s">
        <v>1</v>
      </c>
      <c r="F317" s="221" t="s">
        <v>467</v>
      </c>
      <c r="G317" s="13"/>
      <c r="H317" s="220" t="s">
        <v>1</v>
      </c>
      <c r="I317" s="222"/>
      <c r="J317" s="13"/>
      <c r="K317" s="13"/>
      <c r="L317" s="219"/>
      <c r="M317" s="223"/>
      <c r="N317" s="224"/>
      <c r="O317" s="224"/>
      <c r="P317" s="224"/>
      <c r="Q317" s="224"/>
      <c r="R317" s="224"/>
      <c r="S317" s="224"/>
      <c r="T317" s="22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20" t="s">
        <v>283</v>
      </c>
      <c r="AU317" s="220" t="s">
        <v>90</v>
      </c>
      <c r="AV317" s="13" t="s">
        <v>88</v>
      </c>
      <c r="AW317" s="13" t="s">
        <v>36</v>
      </c>
      <c r="AX317" s="13" t="s">
        <v>81</v>
      </c>
      <c r="AY317" s="220" t="s">
        <v>166</v>
      </c>
    </row>
    <row r="318" spans="1:51" s="14" customFormat="1" ht="12">
      <c r="A318" s="14"/>
      <c r="B318" s="226"/>
      <c r="C318" s="14"/>
      <c r="D318" s="210" t="s">
        <v>283</v>
      </c>
      <c r="E318" s="227" t="s">
        <v>1</v>
      </c>
      <c r="F318" s="228" t="s">
        <v>468</v>
      </c>
      <c r="G318" s="14"/>
      <c r="H318" s="229">
        <v>2.05</v>
      </c>
      <c r="I318" s="230"/>
      <c r="J318" s="14"/>
      <c r="K318" s="14"/>
      <c r="L318" s="226"/>
      <c r="M318" s="231"/>
      <c r="N318" s="232"/>
      <c r="O318" s="232"/>
      <c r="P318" s="232"/>
      <c r="Q318" s="232"/>
      <c r="R318" s="232"/>
      <c r="S318" s="232"/>
      <c r="T318" s="23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27" t="s">
        <v>283</v>
      </c>
      <c r="AU318" s="227" t="s">
        <v>90</v>
      </c>
      <c r="AV318" s="14" t="s">
        <v>90</v>
      </c>
      <c r="AW318" s="14" t="s">
        <v>36</v>
      </c>
      <c r="AX318" s="14" t="s">
        <v>81</v>
      </c>
      <c r="AY318" s="227" t="s">
        <v>166</v>
      </c>
    </row>
    <row r="319" spans="1:51" s="15" customFormat="1" ht="12">
      <c r="A319" s="15"/>
      <c r="B319" s="234"/>
      <c r="C319" s="15"/>
      <c r="D319" s="210" t="s">
        <v>283</v>
      </c>
      <c r="E319" s="235" t="s">
        <v>1</v>
      </c>
      <c r="F319" s="236" t="s">
        <v>286</v>
      </c>
      <c r="G319" s="15"/>
      <c r="H319" s="237">
        <v>7.1899999999999995</v>
      </c>
      <c r="I319" s="238"/>
      <c r="J319" s="15"/>
      <c r="K319" s="15"/>
      <c r="L319" s="234"/>
      <c r="M319" s="239"/>
      <c r="N319" s="240"/>
      <c r="O319" s="240"/>
      <c r="P319" s="240"/>
      <c r="Q319" s="240"/>
      <c r="R319" s="240"/>
      <c r="S319" s="240"/>
      <c r="T319" s="241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35" t="s">
        <v>283</v>
      </c>
      <c r="AU319" s="235" t="s">
        <v>90</v>
      </c>
      <c r="AV319" s="15" t="s">
        <v>165</v>
      </c>
      <c r="AW319" s="15" t="s">
        <v>36</v>
      </c>
      <c r="AX319" s="15" t="s">
        <v>88</v>
      </c>
      <c r="AY319" s="235" t="s">
        <v>166</v>
      </c>
    </row>
    <row r="320" spans="1:65" s="2" customFormat="1" ht="21.75" customHeight="1">
      <c r="A320" s="38"/>
      <c r="B320" s="196"/>
      <c r="C320" s="197" t="s">
        <v>469</v>
      </c>
      <c r="D320" s="197" t="s">
        <v>169</v>
      </c>
      <c r="E320" s="198" t="s">
        <v>470</v>
      </c>
      <c r="F320" s="199" t="s">
        <v>471</v>
      </c>
      <c r="G320" s="200" t="s">
        <v>279</v>
      </c>
      <c r="H320" s="201">
        <v>1.848</v>
      </c>
      <c r="I320" s="202"/>
      <c r="J320" s="203">
        <f>ROUND(I320*H320,2)</f>
        <v>0</v>
      </c>
      <c r="K320" s="199" t="s">
        <v>280</v>
      </c>
      <c r="L320" s="39"/>
      <c r="M320" s="204" t="s">
        <v>1</v>
      </c>
      <c r="N320" s="205" t="s">
        <v>46</v>
      </c>
      <c r="O320" s="77"/>
      <c r="P320" s="206">
        <f>O320*H320</f>
        <v>0</v>
      </c>
      <c r="Q320" s="206">
        <v>0</v>
      </c>
      <c r="R320" s="206">
        <f>Q320*H320</f>
        <v>0</v>
      </c>
      <c r="S320" s="206">
        <v>1.8</v>
      </c>
      <c r="T320" s="207">
        <f>S320*H320</f>
        <v>3.3264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08" t="s">
        <v>165</v>
      </c>
      <c r="AT320" s="208" t="s">
        <v>169</v>
      </c>
      <c r="AU320" s="208" t="s">
        <v>90</v>
      </c>
      <c r="AY320" s="19" t="s">
        <v>166</v>
      </c>
      <c r="BE320" s="209">
        <f>IF(N320="základní",J320,0)</f>
        <v>0</v>
      </c>
      <c r="BF320" s="209">
        <f>IF(N320="snížená",J320,0)</f>
        <v>0</v>
      </c>
      <c r="BG320" s="209">
        <f>IF(N320="zákl. přenesená",J320,0)</f>
        <v>0</v>
      </c>
      <c r="BH320" s="209">
        <f>IF(N320="sníž. přenesená",J320,0)</f>
        <v>0</v>
      </c>
      <c r="BI320" s="209">
        <f>IF(N320="nulová",J320,0)</f>
        <v>0</v>
      </c>
      <c r="BJ320" s="19" t="s">
        <v>88</v>
      </c>
      <c r="BK320" s="209">
        <f>ROUND(I320*H320,2)</f>
        <v>0</v>
      </c>
      <c r="BL320" s="19" t="s">
        <v>165</v>
      </c>
      <c r="BM320" s="208" t="s">
        <v>472</v>
      </c>
    </row>
    <row r="321" spans="1:47" s="2" customFormat="1" ht="12">
      <c r="A321" s="38"/>
      <c r="B321" s="39"/>
      <c r="C321" s="38"/>
      <c r="D321" s="210" t="s">
        <v>174</v>
      </c>
      <c r="E321" s="38"/>
      <c r="F321" s="211" t="s">
        <v>473</v>
      </c>
      <c r="G321" s="38"/>
      <c r="H321" s="38"/>
      <c r="I321" s="132"/>
      <c r="J321" s="38"/>
      <c r="K321" s="38"/>
      <c r="L321" s="39"/>
      <c r="M321" s="212"/>
      <c r="N321" s="213"/>
      <c r="O321" s="77"/>
      <c r="P321" s="77"/>
      <c r="Q321" s="77"/>
      <c r="R321" s="77"/>
      <c r="S321" s="77"/>
      <c r="T321" s="7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9" t="s">
        <v>174</v>
      </c>
      <c r="AU321" s="19" t="s">
        <v>90</v>
      </c>
    </row>
    <row r="322" spans="1:51" s="13" customFormat="1" ht="12">
      <c r="A322" s="13"/>
      <c r="B322" s="219"/>
      <c r="C322" s="13"/>
      <c r="D322" s="210" t="s">
        <v>283</v>
      </c>
      <c r="E322" s="220" t="s">
        <v>1</v>
      </c>
      <c r="F322" s="221" t="s">
        <v>284</v>
      </c>
      <c r="G322" s="13"/>
      <c r="H322" s="220" t="s">
        <v>1</v>
      </c>
      <c r="I322" s="222"/>
      <c r="J322" s="13"/>
      <c r="K322" s="13"/>
      <c r="L322" s="219"/>
      <c r="M322" s="223"/>
      <c r="N322" s="224"/>
      <c r="O322" s="224"/>
      <c r="P322" s="224"/>
      <c r="Q322" s="224"/>
      <c r="R322" s="224"/>
      <c r="S322" s="224"/>
      <c r="T322" s="22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20" t="s">
        <v>283</v>
      </c>
      <c r="AU322" s="220" t="s">
        <v>90</v>
      </c>
      <c r="AV322" s="13" t="s">
        <v>88</v>
      </c>
      <c r="AW322" s="13" t="s">
        <v>36</v>
      </c>
      <c r="AX322" s="13" t="s">
        <v>81</v>
      </c>
      <c r="AY322" s="220" t="s">
        <v>166</v>
      </c>
    </row>
    <row r="323" spans="1:51" s="14" customFormat="1" ht="12">
      <c r="A323" s="14"/>
      <c r="B323" s="226"/>
      <c r="C323" s="14"/>
      <c r="D323" s="210" t="s">
        <v>283</v>
      </c>
      <c r="E323" s="227" t="s">
        <v>1</v>
      </c>
      <c r="F323" s="228" t="s">
        <v>474</v>
      </c>
      <c r="G323" s="14"/>
      <c r="H323" s="229">
        <v>1.848</v>
      </c>
      <c r="I323" s="230"/>
      <c r="J323" s="14"/>
      <c r="K323" s="14"/>
      <c r="L323" s="226"/>
      <c r="M323" s="231"/>
      <c r="N323" s="232"/>
      <c r="O323" s="232"/>
      <c r="P323" s="232"/>
      <c r="Q323" s="232"/>
      <c r="R323" s="232"/>
      <c r="S323" s="232"/>
      <c r="T323" s="233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27" t="s">
        <v>283</v>
      </c>
      <c r="AU323" s="227" t="s">
        <v>90</v>
      </c>
      <c r="AV323" s="14" t="s">
        <v>90</v>
      </c>
      <c r="AW323" s="14" t="s">
        <v>36</v>
      </c>
      <c r="AX323" s="14" t="s">
        <v>81</v>
      </c>
      <c r="AY323" s="227" t="s">
        <v>166</v>
      </c>
    </row>
    <row r="324" spans="1:51" s="15" customFormat="1" ht="12">
      <c r="A324" s="15"/>
      <c r="B324" s="234"/>
      <c r="C324" s="15"/>
      <c r="D324" s="210" t="s">
        <v>283</v>
      </c>
      <c r="E324" s="235" t="s">
        <v>1</v>
      </c>
      <c r="F324" s="236" t="s">
        <v>286</v>
      </c>
      <c r="G324" s="15"/>
      <c r="H324" s="237">
        <v>1.848</v>
      </c>
      <c r="I324" s="238"/>
      <c r="J324" s="15"/>
      <c r="K324" s="15"/>
      <c r="L324" s="234"/>
      <c r="M324" s="239"/>
      <c r="N324" s="240"/>
      <c r="O324" s="240"/>
      <c r="P324" s="240"/>
      <c r="Q324" s="240"/>
      <c r="R324" s="240"/>
      <c r="S324" s="240"/>
      <c r="T324" s="241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35" t="s">
        <v>283</v>
      </c>
      <c r="AU324" s="235" t="s">
        <v>90</v>
      </c>
      <c r="AV324" s="15" t="s">
        <v>165</v>
      </c>
      <c r="AW324" s="15" t="s">
        <v>36</v>
      </c>
      <c r="AX324" s="15" t="s">
        <v>88</v>
      </c>
      <c r="AY324" s="235" t="s">
        <v>166</v>
      </c>
    </row>
    <row r="325" spans="1:65" s="2" customFormat="1" ht="21.75" customHeight="1">
      <c r="A325" s="38"/>
      <c r="B325" s="196"/>
      <c r="C325" s="197" t="s">
        <v>475</v>
      </c>
      <c r="D325" s="197" t="s">
        <v>169</v>
      </c>
      <c r="E325" s="198" t="s">
        <v>476</v>
      </c>
      <c r="F325" s="199" t="s">
        <v>477</v>
      </c>
      <c r="G325" s="200" t="s">
        <v>279</v>
      </c>
      <c r="H325" s="201">
        <v>0.073</v>
      </c>
      <c r="I325" s="202"/>
      <c r="J325" s="203">
        <f>ROUND(I325*H325,2)</f>
        <v>0</v>
      </c>
      <c r="K325" s="199" t="s">
        <v>280</v>
      </c>
      <c r="L325" s="39"/>
      <c r="M325" s="204" t="s">
        <v>1</v>
      </c>
      <c r="N325" s="205" t="s">
        <v>46</v>
      </c>
      <c r="O325" s="77"/>
      <c r="P325" s="206">
        <f>O325*H325</f>
        <v>0</v>
      </c>
      <c r="Q325" s="206">
        <v>0</v>
      </c>
      <c r="R325" s="206">
        <f>Q325*H325</f>
        <v>0</v>
      </c>
      <c r="S325" s="206">
        <v>1.8</v>
      </c>
      <c r="T325" s="207">
        <f>S325*H325</f>
        <v>0.1314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08" t="s">
        <v>165</v>
      </c>
      <c r="AT325" s="208" t="s">
        <v>169</v>
      </c>
      <c r="AU325" s="208" t="s">
        <v>90</v>
      </c>
      <c r="AY325" s="19" t="s">
        <v>166</v>
      </c>
      <c r="BE325" s="209">
        <f>IF(N325="základní",J325,0)</f>
        <v>0</v>
      </c>
      <c r="BF325" s="209">
        <f>IF(N325="snížená",J325,0)</f>
        <v>0</v>
      </c>
      <c r="BG325" s="209">
        <f>IF(N325="zákl. přenesená",J325,0)</f>
        <v>0</v>
      </c>
      <c r="BH325" s="209">
        <f>IF(N325="sníž. přenesená",J325,0)</f>
        <v>0</v>
      </c>
      <c r="BI325" s="209">
        <f>IF(N325="nulová",J325,0)</f>
        <v>0</v>
      </c>
      <c r="BJ325" s="19" t="s">
        <v>88</v>
      </c>
      <c r="BK325" s="209">
        <f>ROUND(I325*H325,2)</f>
        <v>0</v>
      </c>
      <c r="BL325" s="19" t="s">
        <v>165</v>
      </c>
      <c r="BM325" s="208" t="s">
        <v>478</v>
      </c>
    </row>
    <row r="326" spans="1:47" s="2" customFormat="1" ht="12">
      <c r="A326" s="38"/>
      <c r="B326" s="39"/>
      <c r="C326" s="38"/>
      <c r="D326" s="210" t="s">
        <v>174</v>
      </c>
      <c r="E326" s="38"/>
      <c r="F326" s="211" t="s">
        <v>479</v>
      </c>
      <c r="G326" s="38"/>
      <c r="H326" s="38"/>
      <c r="I326" s="132"/>
      <c r="J326" s="38"/>
      <c r="K326" s="38"/>
      <c r="L326" s="39"/>
      <c r="M326" s="212"/>
      <c r="N326" s="213"/>
      <c r="O326" s="77"/>
      <c r="P326" s="77"/>
      <c r="Q326" s="77"/>
      <c r="R326" s="77"/>
      <c r="S326" s="77"/>
      <c r="T326" s="7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9" t="s">
        <v>174</v>
      </c>
      <c r="AU326" s="19" t="s">
        <v>90</v>
      </c>
    </row>
    <row r="327" spans="1:51" s="13" customFormat="1" ht="12">
      <c r="A327" s="13"/>
      <c r="B327" s="219"/>
      <c r="C327" s="13"/>
      <c r="D327" s="210" t="s">
        <v>283</v>
      </c>
      <c r="E327" s="220" t="s">
        <v>1</v>
      </c>
      <c r="F327" s="221" t="s">
        <v>292</v>
      </c>
      <c r="G327" s="13"/>
      <c r="H327" s="220" t="s">
        <v>1</v>
      </c>
      <c r="I327" s="222"/>
      <c r="J327" s="13"/>
      <c r="K327" s="13"/>
      <c r="L327" s="219"/>
      <c r="M327" s="223"/>
      <c r="N327" s="224"/>
      <c r="O327" s="224"/>
      <c r="P327" s="224"/>
      <c r="Q327" s="224"/>
      <c r="R327" s="224"/>
      <c r="S327" s="224"/>
      <c r="T327" s="22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20" t="s">
        <v>283</v>
      </c>
      <c r="AU327" s="220" t="s">
        <v>90</v>
      </c>
      <c r="AV327" s="13" t="s">
        <v>88</v>
      </c>
      <c r="AW327" s="13" t="s">
        <v>36</v>
      </c>
      <c r="AX327" s="13" t="s">
        <v>81</v>
      </c>
      <c r="AY327" s="220" t="s">
        <v>166</v>
      </c>
    </row>
    <row r="328" spans="1:51" s="14" customFormat="1" ht="12">
      <c r="A328" s="14"/>
      <c r="B328" s="226"/>
      <c r="C328" s="14"/>
      <c r="D328" s="210" t="s">
        <v>283</v>
      </c>
      <c r="E328" s="227" t="s">
        <v>1</v>
      </c>
      <c r="F328" s="228" t="s">
        <v>480</v>
      </c>
      <c r="G328" s="14"/>
      <c r="H328" s="229">
        <v>0.073</v>
      </c>
      <c r="I328" s="230"/>
      <c r="J328" s="14"/>
      <c r="K328" s="14"/>
      <c r="L328" s="226"/>
      <c r="M328" s="231"/>
      <c r="N328" s="232"/>
      <c r="O328" s="232"/>
      <c r="P328" s="232"/>
      <c r="Q328" s="232"/>
      <c r="R328" s="232"/>
      <c r="S328" s="232"/>
      <c r="T328" s="233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27" t="s">
        <v>283</v>
      </c>
      <c r="AU328" s="227" t="s">
        <v>90</v>
      </c>
      <c r="AV328" s="14" t="s">
        <v>90</v>
      </c>
      <c r="AW328" s="14" t="s">
        <v>36</v>
      </c>
      <c r="AX328" s="14" t="s">
        <v>81</v>
      </c>
      <c r="AY328" s="227" t="s">
        <v>166</v>
      </c>
    </row>
    <row r="329" spans="1:51" s="15" customFormat="1" ht="12">
      <c r="A329" s="15"/>
      <c r="B329" s="234"/>
      <c r="C329" s="15"/>
      <c r="D329" s="210" t="s">
        <v>283</v>
      </c>
      <c r="E329" s="235" t="s">
        <v>1</v>
      </c>
      <c r="F329" s="236" t="s">
        <v>286</v>
      </c>
      <c r="G329" s="15"/>
      <c r="H329" s="237">
        <v>0.073</v>
      </c>
      <c r="I329" s="238"/>
      <c r="J329" s="15"/>
      <c r="K329" s="15"/>
      <c r="L329" s="234"/>
      <c r="M329" s="239"/>
      <c r="N329" s="240"/>
      <c r="O329" s="240"/>
      <c r="P329" s="240"/>
      <c r="Q329" s="240"/>
      <c r="R329" s="240"/>
      <c r="S329" s="240"/>
      <c r="T329" s="241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35" t="s">
        <v>283</v>
      </c>
      <c r="AU329" s="235" t="s">
        <v>90</v>
      </c>
      <c r="AV329" s="15" t="s">
        <v>165</v>
      </c>
      <c r="AW329" s="15" t="s">
        <v>36</v>
      </c>
      <c r="AX329" s="15" t="s">
        <v>88</v>
      </c>
      <c r="AY329" s="235" t="s">
        <v>166</v>
      </c>
    </row>
    <row r="330" spans="1:65" s="2" customFormat="1" ht="21.75" customHeight="1">
      <c r="A330" s="38"/>
      <c r="B330" s="196"/>
      <c r="C330" s="197" t="s">
        <v>481</v>
      </c>
      <c r="D330" s="197" t="s">
        <v>169</v>
      </c>
      <c r="E330" s="198" t="s">
        <v>482</v>
      </c>
      <c r="F330" s="199" t="s">
        <v>483</v>
      </c>
      <c r="G330" s="200" t="s">
        <v>425</v>
      </c>
      <c r="H330" s="201">
        <v>2</v>
      </c>
      <c r="I330" s="202"/>
      <c r="J330" s="203">
        <f>ROUND(I330*H330,2)</f>
        <v>0</v>
      </c>
      <c r="K330" s="199" t="s">
        <v>280</v>
      </c>
      <c r="L330" s="39"/>
      <c r="M330" s="204" t="s">
        <v>1</v>
      </c>
      <c r="N330" s="205" t="s">
        <v>46</v>
      </c>
      <c r="O330" s="77"/>
      <c r="P330" s="206">
        <f>O330*H330</f>
        <v>0</v>
      </c>
      <c r="Q330" s="206">
        <v>0</v>
      </c>
      <c r="R330" s="206">
        <f>Q330*H330</f>
        <v>0</v>
      </c>
      <c r="S330" s="206">
        <v>0.006</v>
      </c>
      <c r="T330" s="207">
        <f>S330*H330</f>
        <v>0.012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08" t="s">
        <v>165</v>
      </c>
      <c r="AT330" s="208" t="s">
        <v>169</v>
      </c>
      <c r="AU330" s="208" t="s">
        <v>90</v>
      </c>
      <c r="AY330" s="19" t="s">
        <v>166</v>
      </c>
      <c r="BE330" s="209">
        <f>IF(N330="základní",J330,0)</f>
        <v>0</v>
      </c>
      <c r="BF330" s="209">
        <f>IF(N330="snížená",J330,0)</f>
        <v>0</v>
      </c>
      <c r="BG330" s="209">
        <f>IF(N330="zákl. přenesená",J330,0)</f>
        <v>0</v>
      </c>
      <c r="BH330" s="209">
        <f>IF(N330="sníž. přenesená",J330,0)</f>
        <v>0</v>
      </c>
      <c r="BI330" s="209">
        <f>IF(N330="nulová",J330,0)</f>
        <v>0</v>
      </c>
      <c r="BJ330" s="19" t="s">
        <v>88</v>
      </c>
      <c r="BK330" s="209">
        <f>ROUND(I330*H330,2)</f>
        <v>0</v>
      </c>
      <c r="BL330" s="19" t="s">
        <v>165</v>
      </c>
      <c r="BM330" s="208" t="s">
        <v>484</v>
      </c>
    </row>
    <row r="331" spans="1:47" s="2" customFormat="1" ht="12">
      <c r="A331" s="38"/>
      <c r="B331" s="39"/>
      <c r="C331" s="38"/>
      <c r="D331" s="210" t="s">
        <v>174</v>
      </c>
      <c r="E331" s="38"/>
      <c r="F331" s="211" t="s">
        <v>485</v>
      </c>
      <c r="G331" s="38"/>
      <c r="H331" s="38"/>
      <c r="I331" s="132"/>
      <c r="J331" s="38"/>
      <c r="K331" s="38"/>
      <c r="L331" s="39"/>
      <c r="M331" s="212"/>
      <c r="N331" s="213"/>
      <c r="O331" s="77"/>
      <c r="P331" s="77"/>
      <c r="Q331" s="77"/>
      <c r="R331" s="77"/>
      <c r="S331" s="77"/>
      <c r="T331" s="7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9" t="s">
        <v>174</v>
      </c>
      <c r="AU331" s="19" t="s">
        <v>90</v>
      </c>
    </row>
    <row r="332" spans="1:51" s="13" customFormat="1" ht="12">
      <c r="A332" s="13"/>
      <c r="B332" s="219"/>
      <c r="C332" s="13"/>
      <c r="D332" s="210" t="s">
        <v>283</v>
      </c>
      <c r="E332" s="220" t="s">
        <v>1</v>
      </c>
      <c r="F332" s="221" t="s">
        <v>325</v>
      </c>
      <c r="G332" s="13"/>
      <c r="H332" s="220" t="s">
        <v>1</v>
      </c>
      <c r="I332" s="222"/>
      <c r="J332" s="13"/>
      <c r="K332" s="13"/>
      <c r="L332" s="219"/>
      <c r="M332" s="223"/>
      <c r="N332" s="224"/>
      <c r="O332" s="224"/>
      <c r="P332" s="224"/>
      <c r="Q332" s="224"/>
      <c r="R332" s="224"/>
      <c r="S332" s="224"/>
      <c r="T332" s="22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20" t="s">
        <v>283</v>
      </c>
      <c r="AU332" s="220" t="s">
        <v>90</v>
      </c>
      <c r="AV332" s="13" t="s">
        <v>88</v>
      </c>
      <c r="AW332" s="13" t="s">
        <v>36</v>
      </c>
      <c r="AX332" s="13" t="s">
        <v>81</v>
      </c>
      <c r="AY332" s="220" t="s">
        <v>166</v>
      </c>
    </row>
    <row r="333" spans="1:51" s="14" customFormat="1" ht="12">
      <c r="A333" s="14"/>
      <c r="B333" s="226"/>
      <c r="C333" s="14"/>
      <c r="D333" s="210" t="s">
        <v>283</v>
      </c>
      <c r="E333" s="227" t="s">
        <v>1</v>
      </c>
      <c r="F333" s="228" t="s">
        <v>486</v>
      </c>
      <c r="G333" s="14"/>
      <c r="H333" s="229">
        <v>2</v>
      </c>
      <c r="I333" s="230"/>
      <c r="J333" s="14"/>
      <c r="K333" s="14"/>
      <c r="L333" s="226"/>
      <c r="M333" s="231"/>
      <c r="N333" s="232"/>
      <c r="O333" s="232"/>
      <c r="P333" s="232"/>
      <c r="Q333" s="232"/>
      <c r="R333" s="232"/>
      <c r="S333" s="232"/>
      <c r="T333" s="233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27" t="s">
        <v>283</v>
      </c>
      <c r="AU333" s="227" t="s">
        <v>90</v>
      </c>
      <c r="AV333" s="14" t="s">
        <v>90</v>
      </c>
      <c r="AW333" s="14" t="s">
        <v>36</v>
      </c>
      <c r="AX333" s="14" t="s">
        <v>81</v>
      </c>
      <c r="AY333" s="227" t="s">
        <v>166</v>
      </c>
    </row>
    <row r="334" spans="1:51" s="15" customFormat="1" ht="12">
      <c r="A334" s="15"/>
      <c r="B334" s="234"/>
      <c r="C334" s="15"/>
      <c r="D334" s="210" t="s">
        <v>283</v>
      </c>
      <c r="E334" s="235" t="s">
        <v>1</v>
      </c>
      <c r="F334" s="236" t="s">
        <v>286</v>
      </c>
      <c r="G334" s="15"/>
      <c r="H334" s="237">
        <v>2</v>
      </c>
      <c r="I334" s="238"/>
      <c r="J334" s="15"/>
      <c r="K334" s="15"/>
      <c r="L334" s="234"/>
      <c r="M334" s="239"/>
      <c r="N334" s="240"/>
      <c r="O334" s="240"/>
      <c r="P334" s="240"/>
      <c r="Q334" s="240"/>
      <c r="R334" s="240"/>
      <c r="S334" s="240"/>
      <c r="T334" s="241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35" t="s">
        <v>283</v>
      </c>
      <c r="AU334" s="235" t="s">
        <v>90</v>
      </c>
      <c r="AV334" s="15" t="s">
        <v>165</v>
      </c>
      <c r="AW334" s="15" t="s">
        <v>36</v>
      </c>
      <c r="AX334" s="15" t="s">
        <v>88</v>
      </c>
      <c r="AY334" s="235" t="s">
        <v>166</v>
      </c>
    </row>
    <row r="335" spans="1:65" s="2" customFormat="1" ht="21.75" customHeight="1">
      <c r="A335" s="38"/>
      <c r="B335" s="196"/>
      <c r="C335" s="197" t="s">
        <v>487</v>
      </c>
      <c r="D335" s="197" t="s">
        <v>169</v>
      </c>
      <c r="E335" s="198" t="s">
        <v>488</v>
      </c>
      <c r="F335" s="199" t="s">
        <v>489</v>
      </c>
      <c r="G335" s="200" t="s">
        <v>425</v>
      </c>
      <c r="H335" s="201">
        <v>1.5</v>
      </c>
      <c r="I335" s="202"/>
      <c r="J335" s="203">
        <f>ROUND(I335*H335,2)</f>
        <v>0</v>
      </c>
      <c r="K335" s="199" t="s">
        <v>280</v>
      </c>
      <c r="L335" s="39"/>
      <c r="M335" s="204" t="s">
        <v>1</v>
      </c>
      <c r="N335" s="205" t="s">
        <v>46</v>
      </c>
      <c r="O335" s="77"/>
      <c r="P335" s="206">
        <f>O335*H335</f>
        <v>0</v>
      </c>
      <c r="Q335" s="206">
        <v>0</v>
      </c>
      <c r="R335" s="206">
        <f>Q335*H335</f>
        <v>0</v>
      </c>
      <c r="S335" s="206">
        <v>0.04</v>
      </c>
      <c r="T335" s="207">
        <f>S335*H335</f>
        <v>0.06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08" t="s">
        <v>165</v>
      </c>
      <c r="AT335" s="208" t="s">
        <v>169</v>
      </c>
      <c r="AU335" s="208" t="s">
        <v>90</v>
      </c>
      <c r="AY335" s="19" t="s">
        <v>166</v>
      </c>
      <c r="BE335" s="209">
        <f>IF(N335="základní",J335,0)</f>
        <v>0</v>
      </c>
      <c r="BF335" s="209">
        <f>IF(N335="snížená",J335,0)</f>
        <v>0</v>
      </c>
      <c r="BG335" s="209">
        <f>IF(N335="zákl. přenesená",J335,0)</f>
        <v>0</v>
      </c>
      <c r="BH335" s="209">
        <f>IF(N335="sníž. přenesená",J335,0)</f>
        <v>0</v>
      </c>
      <c r="BI335" s="209">
        <f>IF(N335="nulová",J335,0)</f>
        <v>0</v>
      </c>
      <c r="BJ335" s="19" t="s">
        <v>88</v>
      </c>
      <c r="BK335" s="209">
        <f>ROUND(I335*H335,2)</f>
        <v>0</v>
      </c>
      <c r="BL335" s="19" t="s">
        <v>165</v>
      </c>
      <c r="BM335" s="208" t="s">
        <v>490</v>
      </c>
    </row>
    <row r="336" spans="1:47" s="2" customFormat="1" ht="12">
      <c r="A336" s="38"/>
      <c r="B336" s="39"/>
      <c r="C336" s="38"/>
      <c r="D336" s="210" t="s">
        <v>174</v>
      </c>
      <c r="E336" s="38"/>
      <c r="F336" s="211" t="s">
        <v>491</v>
      </c>
      <c r="G336" s="38"/>
      <c r="H336" s="38"/>
      <c r="I336" s="132"/>
      <c r="J336" s="38"/>
      <c r="K336" s="38"/>
      <c r="L336" s="39"/>
      <c r="M336" s="212"/>
      <c r="N336" s="213"/>
      <c r="O336" s="77"/>
      <c r="P336" s="77"/>
      <c r="Q336" s="77"/>
      <c r="R336" s="77"/>
      <c r="S336" s="77"/>
      <c r="T336" s="7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9" t="s">
        <v>174</v>
      </c>
      <c r="AU336" s="19" t="s">
        <v>90</v>
      </c>
    </row>
    <row r="337" spans="1:51" s="13" customFormat="1" ht="12">
      <c r="A337" s="13"/>
      <c r="B337" s="219"/>
      <c r="C337" s="13"/>
      <c r="D337" s="210" t="s">
        <v>283</v>
      </c>
      <c r="E337" s="220" t="s">
        <v>1</v>
      </c>
      <c r="F337" s="221" t="s">
        <v>292</v>
      </c>
      <c r="G337" s="13"/>
      <c r="H337" s="220" t="s">
        <v>1</v>
      </c>
      <c r="I337" s="222"/>
      <c r="J337" s="13"/>
      <c r="K337" s="13"/>
      <c r="L337" s="219"/>
      <c r="M337" s="223"/>
      <c r="N337" s="224"/>
      <c r="O337" s="224"/>
      <c r="P337" s="224"/>
      <c r="Q337" s="224"/>
      <c r="R337" s="224"/>
      <c r="S337" s="224"/>
      <c r="T337" s="22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20" t="s">
        <v>283</v>
      </c>
      <c r="AU337" s="220" t="s">
        <v>90</v>
      </c>
      <c r="AV337" s="13" t="s">
        <v>88</v>
      </c>
      <c r="AW337" s="13" t="s">
        <v>36</v>
      </c>
      <c r="AX337" s="13" t="s">
        <v>81</v>
      </c>
      <c r="AY337" s="220" t="s">
        <v>166</v>
      </c>
    </row>
    <row r="338" spans="1:51" s="14" customFormat="1" ht="12">
      <c r="A338" s="14"/>
      <c r="B338" s="226"/>
      <c r="C338" s="14"/>
      <c r="D338" s="210" t="s">
        <v>283</v>
      </c>
      <c r="E338" s="227" t="s">
        <v>1</v>
      </c>
      <c r="F338" s="228" t="s">
        <v>492</v>
      </c>
      <c r="G338" s="14"/>
      <c r="H338" s="229">
        <v>0.9</v>
      </c>
      <c r="I338" s="230"/>
      <c r="J338" s="14"/>
      <c r="K338" s="14"/>
      <c r="L338" s="226"/>
      <c r="M338" s="231"/>
      <c r="N338" s="232"/>
      <c r="O338" s="232"/>
      <c r="P338" s="232"/>
      <c r="Q338" s="232"/>
      <c r="R338" s="232"/>
      <c r="S338" s="232"/>
      <c r="T338" s="233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27" t="s">
        <v>283</v>
      </c>
      <c r="AU338" s="227" t="s">
        <v>90</v>
      </c>
      <c r="AV338" s="14" t="s">
        <v>90</v>
      </c>
      <c r="AW338" s="14" t="s">
        <v>36</v>
      </c>
      <c r="AX338" s="14" t="s">
        <v>81</v>
      </c>
      <c r="AY338" s="227" t="s">
        <v>166</v>
      </c>
    </row>
    <row r="339" spans="1:51" s="13" customFormat="1" ht="12">
      <c r="A339" s="13"/>
      <c r="B339" s="219"/>
      <c r="C339" s="13"/>
      <c r="D339" s="210" t="s">
        <v>283</v>
      </c>
      <c r="E339" s="220" t="s">
        <v>1</v>
      </c>
      <c r="F339" s="221" t="s">
        <v>294</v>
      </c>
      <c r="G339" s="13"/>
      <c r="H339" s="220" t="s">
        <v>1</v>
      </c>
      <c r="I339" s="222"/>
      <c r="J339" s="13"/>
      <c r="K339" s="13"/>
      <c r="L339" s="219"/>
      <c r="M339" s="223"/>
      <c r="N339" s="224"/>
      <c r="O339" s="224"/>
      <c r="P339" s="224"/>
      <c r="Q339" s="224"/>
      <c r="R339" s="224"/>
      <c r="S339" s="224"/>
      <c r="T339" s="22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20" t="s">
        <v>283</v>
      </c>
      <c r="AU339" s="220" t="s">
        <v>90</v>
      </c>
      <c r="AV339" s="13" t="s">
        <v>88</v>
      </c>
      <c r="AW339" s="13" t="s">
        <v>36</v>
      </c>
      <c r="AX339" s="13" t="s">
        <v>81</v>
      </c>
      <c r="AY339" s="220" t="s">
        <v>166</v>
      </c>
    </row>
    <row r="340" spans="1:51" s="14" customFormat="1" ht="12">
      <c r="A340" s="14"/>
      <c r="B340" s="226"/>
      <c r="C340" s="14"/>
      <c r="D340" s="210" t="s">
        <v>283</v>
      </c>
      <c r="E340" s="227" t="s">
        <v>1</v>
      </c>
      <c r="F340" s="228" t="s">
        <v>493</v>
      </c>
      <c r="G340" s="14"/>
      <c r="H340" s="229">
        <v>0.6</v>
      </c>
      <c r="I340" s="230"/>
      <c r="J340" s="14"/>
      <c r="K340" s="14"/>
      <c r="L340" s="226"/>
      <c r="M340" s="231"/>
      <c r="N340" s="232"/>
      <c r="O340" s="232"/>
      <c r="P340" s="232"/>
      <c r="Q340" s="232"/>
      <c r="R340" s="232"/>
      <c r="S340" s="232"/>
      <c r="T340" s="233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27" t="s">
        <v>283</v>
      </c>
      <c r="AU340" s="227" t="s">
        <v>90</v>
      </c>
      <c r="AV340" s="14" t="s">
        <v>90</v>
      </c>
      <c r="AW340" s="14" t="s">
        <v>36</v>
      </c>
      <c r="AX340" s="14" t="s">
        <v>81</v>
      </c>
      <c r="AY340" s="227" t="s">
        <v>166</v>
      </c>
    </row>
    <row r="341" spans="1:51" s="15" customFormat="1" ht="12">
      <c r="A341" s="15"/>
      <c r="B341" s="234"/>
      <c r="C341" s="15"/>
      <c r="D341" s="210" t="s">
        <v>283</v>
      </c>
      <c r="E341" s="235" t="s">
        <v>1</v>
      </c>
      <c r="F341" s="236" t="s">
        <v>286</v>
      </c>
      <c r="G341" s="15"/>
      <c r="H341" s="237">
        <v>1.5</v>
      </c>
      <c r="I341" s="238"/>
      <c r="J341" s="15"/>
      <c r="K341" s="15"/>
      <c r="L341" s="234"/>
      <c r="M341" s="239"/>
      <c r="N341" s="240"/>
      <c r="O341" s="240"/>
      <c r="P341" s="240"/>
      <c r="Q341" s="240"/>
      <c r="R341" s="240"/>
      <c r="S341" s="240"/>
      <c r="T341" s="241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35" t="s">
        <v>283</v>
      </c>
      <c r="AU341" s="235" t="s">
        <v>90</v>
      </c>
      <c r="AV341" s="15" t="s">
        <v>165</v>
      </c>
      <c r="AW341" s="15" t="s">
        <v>36</v>
      </c>
      <c r="AX341" s="15" t="s">
        <v>88</v>
      </c>
      <c r="AY341" s="235" t="s">
        <v>166</v>
      </c>
    </row>
    <row r="342" spans="1:65" s="2" customFormat="1" ht="21.75" customHeight="1">
      <c r="A342" s="38"/>
      <c r="B342" s="196"/>
      <c r="C342" s="197" t="s">
        <v>494</v>
      </c>
      <c r="D342" s="197" t="s">
        <v>169</v>
      </c>
      <c r="E342" s="198" t="s">
        <v>495</v>
      </c>
      <c r="F342" s="199" t="s">
        <v>496</v>
      </c>
      <c r="G342" s="200" t="s">
        <v>425</v>
      </c>
      <c r="H342" s="201">
        <v>10</v>
      </c>
      <c r="I342" s="202"/>
      <c r="J342" s="203">
        <f>ROUND(I342*H342,2)</f>
        <v>0</v>
      </c>
      <c r="K342" s="199" t="s">
        <v>280</v>
      </c>
      <c r="L342" s="39"/>
      <c r="M342" s="204" t="s">
        <v>1</v>
      </c>
      <c r="N342" s="205" t="s">
        <v>46</v>
      </c>
      <c r="O342" s="77"/>
      <c r="P342" s="206">
        <f>O342*H342</f>
        <v>0</v>
      </c>
      <c r="Q342" s="206">
        <v>0</v>
      </c>
      <c r="R342" s="206">
        <f>Q342*H342</f>
        <v>0</v>
      </c>
      <c r="S342" s="206">
        <v>0.054</v>
      </c>
      <c r="T342" s="207">
        <f>S342*H342</f>
        <v>0.54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08" t="s">
        <v>165</v>
      </c>
      <c r="AT342" s="208" t="s">
        <v>169</v>
      </c>
      <c r="AU342" s="208" t="s">
        <v>90</v>
      </c>
      <c r="AY342" s="19" t="s">
        <v>166</v>
      </c>
      <c r="BE342" s="209">
        <f>IF(N342="základní",J342,0)</f>
        <v>0</v>
      </c>
      <c r="BF342" s="209">
        <f>IF(N342="snížená",J342,0)</f>
        <v>0</v>
      </c>
      <c r="BG342" s="209">
        <f>IF(N342="zákl. přenesená",J342,0)</f>
        <v>0</v>
      </c>
      <c r="BH342" s="209">
        <f>IF(N342="sníž. přenesená",J342,0)</f>
        <v>0</v>
      </c>
      <c r="BI342" s="209">
        <f>IF(N342="nulová",J342,0)</f>
        <v>0</v>
      </c>
      <c r="BJ342" s="19" t="s">
        <v>88</v>
      </c>
      <c r="BK342" s="209">
        <f>ROUND(I342*H342,2)</f>
        <v>0</v>
      </c>
      <c r="BL342" s="19" t="s">
        <v>165</v>
      </c>
      <c r="BM342" s="208" t="s">
        <v>497</v>
      </c>
    </row>
    <row r="343" spans="1:47" s="2" customFormat="1" ht="12">
      <c r="A343" s="38"/>
      <c r="B343" s="39"/>
      <c r="C343" s="38"/>
      <c r="D343" s="210" t="s">
        <v>174</v>
      </c>
      <c r="E343" s="38"/>
      <c r="F343" s="211" t="s">
        <v>498</v>
      </c>
      <c r="G343" s="38"/>
      <c r="H343" s="38"/>
      <c r="I343" s="132"/>
      <c r="J343" s="38"/>
      <c r="K343" s="38"/>
      <c r="L343" s="39"/>
      <c r="M343" s="212"/>
      <c r="N343" s="213"/>
      <c r="O343" s="77"/>
      <c r="P343" s="77"/>
      <c r="Q343" s="77"/>
      <c r="R343" s="77"/>
      <c r="S343" s="77"/>
      <c r="T343" s="7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9" t="s">
        <v>174</v>
      </c>
      <c r="AU343" s="19" t="s">
        <v>90</v>
      </c>
    </row>
    <row r="344" spans="1:51" s="13" customFormat="1" ht="12">
      <c r="A344" s="13"/>
      <c r="B344" s="219"/>
      <c r="C344" s="13"/>
      <c r="D344" s="210" t="s">
        <v>283</v>
      </c>
      <c r="E344" s="220" t="s">
        <v>1</v>
      </c>
      <c r="F344" s="221" t="s">
        <v>499</v>
      </c>
      <c r="G344" s="13"/>
      <c r="H344" s="220" t="s">
        <v>1</v>
      </c>
      <c r="I344" s="222"/>
      <c r="J344" s="13"/>
      <c r="K344" s="13"/>
      <c r="L344" s="219"/>
      <c r="M344" s="223"/>
      <c r="N344" s="224"/>
      <c r="O344" s="224"/>
      <c r="P344" s="224"/>
      <c r="Q344" s="224"/>
      <c r="R344" s="224"/>
      <c r="S344" s="224"/>
      <c r="T344" s="22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20" t="s">
        <v>283</v>
      </c>
      <c r="AU344" s="220" t="s">
        <v>90</v>
      </c>
      <c r="AV344" s="13" t="s">
        <v>88</v>
      </c>
      <c r="AW344" s="13" t="s">
        <v>36</v>
      </c>
      <c r="AX344" s="13" t="s">
        <v>81</v>
      </c>
      <c r="AY344" s="220" t="s">
        <v>166</v>
      </c>
    </row>
    <row r="345" spans="1:51" s="13" customFormat="1" ht="12">
      <c r="A345" s="13"/>
      <c r="B345" s="219"/>
      <c r="C345" s="13"/>
      <c r="D345" s="210" t="s">
        <v>283</v>
      </c>
      <c r="E345" s="220" t="s">
        <v>1</v>
      </c>
      <c r="F345" s="221" t="s">
        <v>338</v>
      </c>
      <c r="G345" s="13"/>
      <c r="H345" s="220" t="s">
        <v>1</v>
      </c>
      <c r="I345" s="222"/>
      <c r="J345" s="13"/>
      <c r="K345" s="13"/>
      <c r="L345" s="219"/>
      <c r="M345" s="223"/>
      <c r="N345" s="224"/>
      <c r="O345" s="224"/>
      <c r="P345" s="224"/>
      <c r="Q345" s="224"/>
      <c r="R345" s="224"/>
      <c r="S345" s="224"/>
      <c r="T345" s="22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20" t="s">
        <v>283</v>
      </c>
      <c r="AU345" s="220" t="s">
        <v>90</v>
      </c>
      <c r="AV345" s="13" t="s">
        <v>88</v>
      </c>
      <c r="AW345" s="13" t="s">
        <v>36</v>
      </c>
      <c r="AX345" s="13" t="s">
        <v>81</v>
      </c>
      <c r="AY345" s="220" t="s">
        <v>166</v>
      </c>
    </row>
    <row r="346" spans="1:51" s="14" customFormat="1" ht="12">
      <c r="A346" s="14"/>
      <c r="B346" s="226"/>
      <c r="C346" s="14"/>
      <c r="D346" s="210" t="s">
        <v>283</v>
      </c>
      <c r="E346" s="227" t="s">
        <v>1</v>
      </c>
      <c r="F346" s="228" t="s">
        <v>500</v>
      </c>
      <c r="G346" s="14"/>
      <c r="H346" s="229">
        <v>0.5</v>
      </c>
      <c r="I346" s="230"/>
      <c r="J346" s="14"/>
      <c r="K346" s="14"/>
      <c r="L346" s="226"/>
      <c r="M346" s="231"/>
      <c r="N346" s="232"/>
      <c r="O346" s="232"/>
      <c r="P346" s="232"/>
      <c r="Q346" s="232"/>
      <c r="R346" s="232"/>
      <c r="S346" s="232"/>
      <c r="T346" s="23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27" t="s">
        <v>283</v>
      </c>
      <c r="AU346" s="227" t="s">
        <v>90</v>
      </c>
      <c r="AV346" s="14" t="s">
        <v>90</v>
      </c>
      <c r="AW346" s="14" t="s">
        <v>36</v>
      </c>
      <c r="AX346" s="14" t="s">
        <v>81</v>
      </c>
      <c r="AY346" s="227" t="s">
        <v>166</v>
      </c>
    </row>
    <row r="347" spans="1:51" s="13" customFormat="1" ht="12">
      <c r="A347" s="13"/>
      <c r="B347" s="219"/>
      <c r="C347" s="13"/>
      <c r="D347" s="210" t="s">
        <v>283</v>
      </c>
      <c r="E347" s="220" t="s">
        <v>1</v>
      </c>
      <c r="F347" s="221" t="s">
        <v>413</v>
      </c>
      <c r="G347" s="13"/>
      <c r="H347" s="220" t="s">
        <v>1</v>
      </c>
      <c r="I347" s="222"/>
      <c r="J347" s="13"/>
      <c r="K347" s="13"/>
      <c r="L347" s="219"/>
      <c r="M347" s="223"/>
      <c r="N347" s="224"/>
      <c r="O347" s="224"/>
      <c r="P347" s="224"/>
      <c r="Q347" s="224"/>
      <c r="R347" s="224"/>
      <c r="S347" s="224"/>
      <c r="T347" s="22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20" t="s">
        <v>283</v>
      </c>
      <c r="AU347" s="220" t="s">
        <v>90</v>
      </c>
      <c r="AV347" s="13" t="s">
        <v>88</v>
      </c>
      <c r="AW347" s="13" t="s">
        <v>36</v>
      </c>
      <c r="AX347" s="13" t="s">
        <v>81</v>
      </c>
      <c r="AY347" s="220" t="s">
        <v>166</v>
      </c>
    </row>
    <row r="348" spans="1:51" s="14" customFormat="1" ht="12">
      <c r="A348" s="14"/>
      <c r="B348" s="226"/>
      <c r="C348" s="14"/>
      <c r="D348" s="210" t="s">
        <v>283</v>
      </c>
      <c r="E348" s="227" t="s">
        <v>1</v>
      </c>
      <c r="F348" s="228" t="s">
        <v>501</v>
      </c>
      <c r="G348" s="14"/>
      <c r="H348" s="229">
        <v>1.5</v>
      </c>
      <c r="I348" s="230"/>
      <c r="J348" s="14"/>
      <c r="K348" s="14"/>
      <c r="L348" s="226"/>
      <c r="M348" s="231"/>
      <c r="N348" s="232"/>
      <c r="O348" s="232"/>
      <c r="P348" s="232"/>
      <c r="Q348" s="232"/>
      <c r="R348" s="232"/>
      <c r="S348" s="232"/>
      <c r="T348" s="233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27" t="s">
        <v>283</v>
      </c>
      <c r="AU348" s="227" t="s">
        <v>90</v>
      </c>
      <c r="AV348" s="14" t="s">
        <v>90</v>
      </c>
      <c r="AW348" s="14" t="s">
        <v>36</v>
      </c>
      <c r="AX348" s="14" t="s">
        <v>81</v>
      </c>
      <c r="AY348" s="227" t="s">
        <v>166</v>
      </c>
    </row>
    <row r="349" spans="1:51" s="13" customFormat="1" ht="12">
      <c r="A349" s="13"/>
      <c r="B349" s="219"/>
      <c r="C349" s="13"/>
      <c r="D349" s="210" t="s">
        <v>283</v>
      </c>
      <c r="E349" s="220" t="s">
        <v>1</v>
      </c>
      <c r="F349" s="221" t="s">
        <v>415</v>
      </c>
      <c r="G349" s="13"/>
      <c r="H349" s="220" t="s">
        <v>1</v>
      </c>
      <c r="I349" s="222"/>
      <c r="J349" s="13"/>
      <c r="K349" s="13"/>
      <c r="L349" s="219"/>
      <c r="M349" s="223"/>
      <c r="N349" s="224"/>
      <c r="O349" s="224"/>
      <c r="P349" s="224"/>
      <c r="Q349" s="224"/>
      <c r="R349" s="224"/>
      <c r="S349" s="224"/>
      <c r="T349" s="225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20" t="s">
        <v>283</v>
      </c>
      <c r="AU349" s="220" t="s">
        <v>90</v>
      </c>
      <c r="AV349" s="13" t="s">
        <v>88</v>
      </c>
      <c r="AW349" s="13" t="s">
        <v>36</v>
      </c>
      <c r="AX349" s="13" t="s">
        <v>81</v>
      </c>
      <c r="AY349" s="220" t="s">
        <v>166</v>
      </c>
    </row>
    <row r="350" spans="1:51" s="14" customFormat="1" ht="12">
      <c r="A350" s="14"/>
      <c r="B350" s="226"/>
      <c r="C350" s="14"/>
      <c r="D350" s="210" t="s">
        <v>283</v>
      </c>
      <c r="E350" s="227" t="s">
        <v>1</v>
      </c>
      <c r="F350" s="228" t="s">
        <v>502</v>
      </c>
      <c r="G350" s="14"/>
      <c r="H350" s="229">
        <v>2.5</v>
      </c>
      <c r="I350" s="230"/>
      <c r="J350" s="14"/>
      <c r="K350" s="14"/>
      <c r="L350" s="226"/>
      <c r="M350" s="231"/>
      <c r="N350" s="232"/>
      <c r="O350" s="232"/>
      <c r="P350" s="232"/>
      <c r="Q350" s="232"/>
      <c r="R350" s="232"/>
      <c r="S350" s="232"/>
      <c r="T350" s="233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27" t="s">
        <v>283</v>
      </c>
      <c r="AU350" s="227" t="s">
        <v>90</v>
      </c>
      <c r="AV350" s="14" t="s">
        <v>90</v>
      </c>
      <c r="AW350" s="14" t="s">
        <v>36</v>
      </c>
      <c r="AX350" s="14" t="s">
        <v>81</v>
      </c>
      <c r="AY350" s="227" t="s">
        <v>166</v>
      </c>
    </row>
    <row r="351" spans="1:51" s="13" customFormat="1" ht="12">
      <c r="A351" s="13"/>
      <c r="B351" s="219"/>
      <c r="C351" s="13"/>
      <c r="D351" s="210" t="s">
        <v>283</v>
      </c>
      <c r="E351" s="220" t="s">
        <v>1</v>
      </c>
      <c r="F351" s="221" t="s">
        <v>417</v>
      </c>
      <c r="G351" s="13"/>
      <c r="H351" s="220" t="s">
        <v>1</v>
      </c>
      <c r="I351" s="222"/>
      <c r="J351" s="13"/>
      <c r="K351" s="13"/>
      <c r="L351" s="219"/>
      <c r="M351" s="223"/>
      <c r="N351" s="224"/>
      <c r="O351" s="224"/>
      <c r="P351" s="224"/>
      <c r="Q351" s="224"/>
      <c r="R351" s="224"/>
      <c r="S351" s="224"/>
      <c r="T351" s="225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20" t="s">
        <v>283</v>
      </c>
      <c r="AU351" s="220" t="s">
        <v>90</v>
      </c>
      <c r="AV351" s="13" t="s">
        <v>88</v>
      </c>
      <c r="AW351" s="13" t="s">
        <v>36</v>
      </c>
      <c r="AX351" s="13" t="s">
        <v>81</v>
      </c>
      <c r="AY351" s="220" t="s">
        <v>166</v>
      </c>
    </row>
    <row r="352" spans="1:51" s="14" customFormat="1" ht="12">
      <c r="A352" s="14"/>
      <c r="B352" s="226"/>
      <c r="C352" s="14"/>
      <c r="D352" s="210" t="s">
        <v>283</v>
      </c>
      <c r="E352" s="227" t="s">
        <v>1</v>
      </c>
      <c r="F352" s="228" t="s">
        <v>503</v>
      </c>
      <c r="G352" s="14"/>
      <c r="H352" s="229">
        <v>1</v>
      </c>
      <c r="I352" s="230"/>
      <c r="J352" s="14"/>
      <c r="K352" s="14"/>
      <c r="L352" s="226"/>
      <c r="M352" s="231"/>
      <c r="N352" s="232"/>
      <c r="O352" s="232"/>
      <c r="P352" s="232"/>
      <c r="Q352" s="232"/>
      <c r="R352" s="232"/>
      <c r="S352" s="232"/>
      <c r="T352" s="23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27" t="s">
        <v>283</v>
      </c>
      <c r="AU352" s="227" t="s">
        <v>90</v>
      </c>
      <c r="AV352" s="14" t="s">
        <v>90</v>
      </c>
      <c r="AW352" s="14" t="s">
        <v>36</v>
      </c>
      <c r="AX352" s="14" t="s">
        <v>81</v>
      </c>
      <c r="AY352" s="227" t="s">
        <v>166</v>
      </c>
    </row>
    <row r="353" spans="1:51" s="13" customFormat="1" ht="12">
      <c r="A353" s="13"/>
      <c r="B353" s="219"/>
      <c r="C353" s="13"/>
      <c r="D353" s="210" t="s">
        <v>283</v>
      </c>
      <c r="E353" s="220" t="s">
        <v>1</v>
      </c>
      <c r="F353" s="221" t="s">
        <v>352</v>
      </c>
      <c r="G353" s="13"/>
      <c r="H353" s="220" t="s">
        <v>1</v>
      </c>
      <c r="I353" s="222"/>
      <c r="J353" s="13"/>
      <c r="K353" s="13"/>
      <c r="L353" s="219"/>
      <c r="M353" s="223"/>
      <c r="N353" s="224"/>
      <c r="O353" s="224"/>
      <c r="P353" s="224"/>
      <c r="Q353" s="224"/>
      <c r="R353" s="224"/>
      <c r="S353" s="224"/>
      <c r="T353" s="225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20" t="s">
        <v>283</v>
      </c>
      <c r="AU353" s="220" t="s">
        <v>90</v>
      </c>
      <c r="AV353" s="13" t="s">
        <v>88</v>
      </c>
      <c r="AW353" s="13" t="s">
        <v>36</v>
      </c>
      <c r="AX353" s="13" t="s">
        <v>81</v>
      </c>
      <c r="AY353" s="220" t="s">
        <v>166</v>
      </c>
    </row>
    <row r="354" spans="1:51" s="14" customFormat="1" ht="12">
      <c r="A354" s="14"/>
      <c r="B354" s="226"/>
      <c r="C354" s="14"/>
      <c r="D354" s="210" t="s">
        <v>283</v>
      </c>
      <c r="E354" s="227" t="s">
        <v>1</v>
      </c>
      <c r="F354" s="228" t="s">
        <v>503</v>
      </c>
      <c r="G354" s="14"/>
      <c r="H354" s="229">
        <v>1</v>
      </c>
      <c r="I354" s="230"/>
      <c r="J354" s="14"/>
      <c r="K354" s="14"/>
      <c r="L354" s="226"/>
      <c r="M354" s="231"/>
      <c r="N354" s="232"/>
      <c r="O354" s="232"/>
      <c r="P354" s="232"/>
      <c r="Q354" s="232"/>
      <c r="R354" s="232"/>
      <c r="S354" s="232"/>
      <c r="T354" s="233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27" t="s">
        <v>283</v>
      </c>
      <c r="AU354" s="227" t="s">
        <v>90</v>
      </c>
      <c r="AV354" s="14" t="s">
        <v>90</v>
      </c>
      <c r="AW354" s="14" t="s">
        <v>36</v>
      </c>
      <c r="AX354" s="14" t="s">
        <v>81</v>
      </c>
      <c r="AY354" s="227" t="s">
        <v>166</v>
      </c>
    </row>
    <row r="355" spans="1:51" s="13" customFormat="1" ht="12">
      <c r="A355" s="13"/>
      <c r="B355" s="219"/>
      <c r="C355" s="13"/>
      <c r="D355" s="210" t="s">
        <v>283</v>
      </c>
      <c r="E355" s="220" t="s">
        <v>1</v>
      </c>
      <c r="F355" s="221" t="s">
        <v>419</v>
      </c>
      <c r="G355" s="13"/>
      <c r="H355" s="220" t="s">
        <v>1</v>
      </c>
      <c r="I355" s="222"/>
      <c r="J355" s="13"/>
      <c r="K355" s="13"/>
      <c r="L355" s="219"/>
      <c r="M355" s="223"/>
      <c r="N355" s="224"/>
      <c r="O355" s="224"/>
      <c r="P355" s="224"/>
      <c r="Q355" s="224"/>
      <c r="R355" s="224"/>
      <c r="S355" s="224"/>
      <c r="T355" s="225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20" t="s">
        <v>283</v>
      </c>
      <c r="AU355" s="220" t="s">
        <v>90</v>
      </c>
      <c r="AV355" s="13" t="s">
        <v>88</v>
      </c>
      <c r="AW355" s="13" t="s">
        <v>36</v>
      </c>
      <c r="AX355" s="13" t="s">
        <v>81</v>
      </c>
      <c r="AY355" s="220" t="s">
        <v>166</v>
      </c>
    </row>
    <row r="356" spans="1:51" s="14" customFormat="1" ht="12">
      <c r="A356" s="14"/>
      <c r="B356" s="226"/>
      <c r="C356" s="14"/>
      <c r="D356" s="210" t="s">
        <v>283</v>
      </c>
      <c r="E356" s="227" t="s">
        <v>1</v>
      </c>
      <c r="F356" s="228" t="s">
        <v>504</v>
      </c>
      <c r="G356" s="14"/>
      <c r="H356" s="229">
        <v>2</v>
      </c>
      <c r="I356" s="230"/>
      <c r="J356" s="14"/>
      <c r="K356" s="14"/>
      <c r="L356" s="226"/>
      <c r="M356" s="231"/>
      <c r="N356" s="232"/>
      <c r="O356" s="232"/>
      <c r="P356" s="232"/>
      <c r="Q356" s="232"/>
      <c r="R356" s="232"/>
      <c r="S356" s="232"/>
      <c r="T356" s="233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27" t="s">
        <v>283</v>
      </c>
      <c r="AU356" s="227" t="s">
        <v>90</v>
      </c>
      <c r="AV356" s="14" t="s">
        <v>90</v>
      </c>
      <c r="AW356" s="14" t="s">
        <v>36</v>
      </c>
      <c r="AX356" s="14" t="s">
        <v>81</v>
      </c>
      <c r="AY356" s="227" t="s">
        <v>166</v>
      </c>
    </row>
    <row r="357" spans="1:51" s="13" customFormat="1" ht="12">
      <c r="A357" s="13"/>
      <c r="B357" s="219"/>
      <c r="C357" s="13"/>
      <c r="D357" s="210" t="s">
        <v>283</v>
      </c>
      <c r="E357" s="220" t="s">
        <v>1</v>
      </c>
      <c r="F357" s="221" t="s">
        <v>367</v>
      </c>
      <c r="G357" s="13"/>
      <c r="H357" s="220" t="s">
        <v>1</v>
      </c>
      <c r="I357" s="222"/>
      <c r="J357" s="13"/>
      <c r="K357" s="13"/>
      <c r="L357" s="219"/>
      <c r="M357" s="223"/>
      <c r="N357" s="224"/>
      <c r="O357" s="224"/>
      <c r="P357" s="224"/>
      <c r="Q357" s="224"/>
      <c r="R357" s="224"/>
      <c r="S357" s="224"/>
      <c r="T357" s="225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20" t="s">
        <v>283</v>
      </c>
      <c r="AU357" s="220" t="s">
        <v>90</v>
      </c>
      <c r="AV357" s="13" t="s">
        <v>88</v>
      </c>
      <c r="AW357" s="13" t="s">
        <v>36</v>
      </c>
      <c r="AX357" s="13" t="s">
        <v>81</v>
      </c>
      <c r="AY357" s="220" t="s">
        <v>166</v>
      </c>
    </row>
    <row r="358" spans="1:51" s="14" customFormat="1" ht="12">
      <c r="A358" s="14"/>
      <c r="B358" s="226"/>
      <c r="C358" s="14"/>
      <c r="D358" s="210" t="s">
        <v>283</v>
      </c>
      <c r="E358" s="227" t="s">
        <v>1</v>
      </c>
      <c r="F358" s="228" t="s">
        <v>501</v>
      </c>
      <c r="G358" s="14"/>
      <c r="H358" s="229">
        <v>1.5</v>
      </c>
      <c r="I358" s="230"/>
      <c r="J358" s="14"/>
      <c r="K358" s="14"/>
      <c r="L358" s="226"/>
      <c r="M358" s="231"/>
      <c r="N358" s="232"/>
      <c r="O358" s="232"/>
      <c r="P358" s="232"/>
      <c r="Q358" s="232"/>
      <c r="R358" s="232"/>
      <c r="S358" s="232"/>
      <c r="T358" s="233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27" t="s">
        <v>283</v>
      </c>
      <c r="AU358" s="227" t="s">
        <v>90</v>
      </c>
      <c r="AV358" s="14" t="s">
        <v>90</v>
      </c>
      <c r="AW358" s="14" t="s">
        <v>36</v>
      </c>
      <c r="AX358" s="14" t="s">
        <v>81</v>
      </c>
      <c r="AY358" s="227" t="s">
        <v>166</v>
      </c>
    </row>
    <row r="359" spans="1:51" s="15" customFormat="1" ht="12">
      <c r="A359" s="15"/>
      <c r="B359" s="234"/>
      <c r="C359" s="15"/>
      <c r="D359" s="210" t="s">
        <v>283</v>
      </c>
      <c r="E359" s="235" t="s">
        <v>1</v>
      </c>
      <c r="F359" s="236" t="s">
        <v>286</v>
      </c>
      <c r="G359" s="15"/>
      <c r="H359" s="237">
        <v>10</v>
      </c>
      <c r="I359" s="238"/>
      <c r="J359" s="15"/>
      <c r="K359" s="15"/>
      <c r="L359" s="234"/>
      <c r="M359" s="239"/>
      <c r="N359" s="240"/>
      <c r="O359" s="240"/>
      <c r="P359" s="240"/>
      <c r="Q359" s="240"/>
      <c r="R359" s="240"/>
      <c r="S359" s="240"/>
      <c r="T359" s="241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35" t="s">
        <v>283</v>
      </c>
      <c r="AU359" s="235" t="s">
        <v>90</v>
      </c>
      <c r="AV359" s="15" t="s">
        <v>165</v>
      </c>
      <c r="AW359" s="15" t="s">
        <v>36</v>
      </c>
      <c r="AX359" s="15" t="s">
        <v>88</v>
      </c>
      <c r="AY359" s="235" t="s">
        <v>166</v>
      </c>
    </row>
    <row r="360" spans="1:65" s="2" customFormat="1" ht="21.75" customHeight="1">
      <c r="A360" s="38"/>
      <c r="B360" s="196"/>
      <c r="C360" s="197" t="s">
        <v>505</v>
      </c>
      <c r="D360" s="197" t="s">
        <v>169</v>
      </c>
      <c r="E360" s="198" t="s">
        <v>506</v>
      </c>
      <c r="F360" s="199" t="s">
        <v>507</v>
      </c>
      <c r="G360" s="200" t="s">
        <v>425</v>
      </c>
      <c r="H360" s="201">
        <v>10</v>
      </c>
      <c r="I360" s="202"/>
      <c r="J360" s="203">
        <f>ROUND(I360*H360,2)</f>
        <v>0</v>
      </c>
      <c r="K360" s="199" t="s">
        <v>280</v>
      </c>
      <c r="L360" s="39"/>
      <c r="M360" s="204" t="s">
        <v>1</v>
      </c>
      <c r="N360" s="205" t="s">
        <v>46</v>
      </c>
      <c r="O360" s="77"/>
      <c r="P360" s="206">
        <f>O360*H360</f>
        <v>0</v>
      </c>
      <c r="Q360" s="206">
        <v>0</v>
      </c>
      <c r="R360" s="206">
        <f>Q360*H360</f>
        <v>0</v>
      </c>
      <c r="S360" s="206">
        <v>0.04</v>
      </c>
      <c r="T360" s="207">
        <f>S360*H360</f>
        <v>0.4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08" t="s">
        <v>165</v>
      </c>
      <c r="AT360" s="208" t="s">
        <v>169</v>
      </c>
      <c r="AU360" s="208" t="s">
        <v>90</v>
      </c>
      <c r="AY360" s="19" t="s">
        <v>166</v>
      </c>
      <c r="BE360" s="209">
        <f>IF(N360="základní",J360,0)</f>
        <v>0</v>
      </c>
      <c r="BF360" s="209">
        <f>IF(N360="snížená",J360,0)</f>
        <v>0</v>
      </c>
      <c r="BG360" s="209">
        <f>IF(N360="zákl. přenesená",J360,0)</f>
        <v>0</v>
      </c>
      <c r="BH360" s="209">
        <f>IF(N360="sníž. přenesená",J360,0)</f>
        <v>0</v>
      </c>
      <c r="BI360" s="209">
        <f>IF(N360="nulová",J360,0)</f>
        <v>0</v>
      </c>
      <c r="BJ360" s="19" t="s">
        <v>88</v>
      </c>
      <c r="BK360" s="209">
        <f>ROUND(I360*H360,2)</f>
        <v>0</v>
      </c>
      <c r="BL360" s="19" t="s">
        <v>165</v>
      </c>
      <c r="BM360" s="208" t="s">
        <v>508</v>
      </c>
    </row>
    <row r="361" spans="1:47" s="2" customFormat="1" ht="12">
      <c r="A361" s="38"/>
      <c r="B361" s="39"/>
      <c r="C361" s="38"/>
      <c r="D361" s="210" t="s">
        <v>174</v>
      </c>
      <c r="E361" s="38"/>
      <c r="F361" s="211" t="s">
        <v>509</v>
      </c>
      <c r="G361" s="38"/>
      <c r="H361" s="38"/>
      <c r="I361" s="132"/>
      <c r="J361" s="38"/>
      <c r="K361" s="38"/>
      <c r="L361" s="39"/>
      <c r="M361" s="212"/>
      <c r="N361" s="213"/>
      <c r="O361" s="77"/>
      <c r="P361" s="77"/>
      <c r="Q361" s="77"/>
      <c r="R361" s="77"/>
      <c r="S361" s="77"/>
      <c r="T361" s="7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9" t="s">
        <v>174</v>
      </c>
      <c r="AU361" s="19" t="s">
        <v>90</v>
      </c>
    </row>
    <row r="362" spans="1:65" s="2" customFormat="1" ht="21.75" customHeight="1">
      <c r="A362" s="38"/>
      <c r="B362" s="196"/>
      <c r="C362" s="197" t="s">
        <v>510</v>
      </c>
      <c r="D362" s="197" t="s">
        <v>169</v>
      </c>
      <c r="E362" s="198" t="s">
        <v>511</v>
      </c>
      <c r="F362" s="199" t="s">
        <v>512</v>
      </c>
      <c r="G362" s="200" t="s">
        <v>425</v>
      </c>
      <c r="H362" s="201">
        <v>3.4</v>
      </c>
      <c r="I362" s="202"/>
      <c r="J362" s="203">
        <f>ROUND(I362*H362,2)</f>
        <v>0</v>
      </c>
      <c r="K362" s="199" t="s">
        <v>280</v>
      </c>
      <c r="L362" s="39"/>
      <c r="M362" s="204" t="s">
        <v>1</v>
      </c>
      <c r="N362" s="205" t="s">
        <v>46</v>
      </c>
      <c r="O362" s="77"/>
      <c r="P362" s="206">
        <f>O362*H362</f>
        <v>0</v>
      </c>
      <c r="Q362" s="206">
        <v>0</v>
      </c>
      <c r="R362" s="206">
        <f>Q362*H362</f>
        <v>0</v>
      </c>
      <c r="S362" s="206">
        <v>0.101</v>
      </c>
      <c r="T362" s="207">
        <f>S362*H362</f>
        <v>0.34340000000000004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08" t="s">
        <v>165</v>
      </c>
      <c r="AT362" s="208" t="s">
        <v>169</v>
      </c>
      <c r="AU362" s="208" t="s">
        <v>90</v>
      </c>
      <c r="AY362" s="19" t="s">
        <v>166</v>
      </c>
      <c r="BE362" s="209">
        <f>IF(N362="základní",J362,0)</f>
        <v>0</v>
      </c>
      <c r="BF362" s="209">
        <f>IF(N362="snížená",J362,0)</f>
        <v>0</v>
      </c>
      <c r="BG362" s="209">
        <f>IF(N362="zákl. přenesená",J362,0)</f>
        <v>0</v>
      </c>
      <c r="BH362" s="209">
        <f>IF(N362="sníž. přenesená",J362,0)</f>
        <v>0</v>
      </c>
      <c r="BI362" s="209">
        <f>IF(N362="nulová",J362,0)</f>
        <v>0</v>
      </c>
      <c r="BJ362" s="19" t="s">
        <v>88</v>
      </c>
      <c r="BK362" s="209">
        <f>ROUND(I362*H362,2)</f>
        <v>0</v>
      </c>
      <c r="BL362" s="19" t="s">
        <v>165</v>
      </c>
      <c r="BM362" s="208" t="s">
        <v>513</v>
      </c>
    </row>
    <row r="363" spans="1:47" s="2" customFormat="1" ht="12">
      <c r="A363" s="38"/>
      <c r="B363" s="39"/>
      <c r="C363" s="38"/>
      <c r="D363" s="210" t="s">
        <v>174</v>
      </c>
      <c r="E363" s="38"/>
      <c r="F363" s="211" t="s">
        <v>514</v>
      </c>
      <c r="G363" s="38"/>
      <c r="H363" s="38"/>
      <c r="I363" s="132"/>
      <c r="J363" s="38"/>
      <c r="K363" s="38"/>
      <c r="L363" s="39"/>
      <c r="M363" s="212"/>
      <c r="N363" s="213"/>
      <c r="O363" s="77"/>
      <c r="P363" s="77"/>
      <c r="Q363" s="77"/>
      <c r="R363" s="77"/>
      <c r="S363" s="77"/>
      <c r="T363" s="7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T363" s="19" t="s">
        <v>174</v>
      </c>
      <c r="AU363" s="19" t="s">
        <v>90</v>
      </c>
    </row>
    <row r="364" spans="1:51" s="13" customFormat="1" ht="12">
      <c r="A364" s="13"/>
      <c r="B364" s="219"/>
      <c r="C364" s="13"/>
      <c r="D364" s="210" t="s">
        <v>283</v>
      </c>
      <c r="E364" s="220" t="s">
        <v>1</v>
      </c>
      <c r="F364" s="221" t="s">
        <v>296</v>
      </c>
      <c r="G364" s="13"/>
      <c r="H364" s="220" t="s">
        <v>1</v>
      </c>
      <c r="I364" s="222"/>
      <c r="J364" s="13"/>
      <c r="K364" s="13"/>
      <c r="L364" s="219"/>
      <c r="M364" s="223"/>
      <c r="N364" s="224"/>
      <c r="O364" s="224"/>
      <c r="P364" s="224"/>
      <c r="Q364" s="224"/>
      <c r="R364" s="224"/>
      <c r="S364" s="224"/>
      <c r="T364" s="22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20" t="s">
        <v>283</v>
      </c>
      <c r="AU364" s="220" t="s">
        <v>90</v>
      </c>
      <c r="AV364" s="13" t="s">
        <v>88</v>
      </c>
      <c r="AW364" s="13" t="s">
        <v>36</v>
      </c>
      <c r="AX364" s="13" t="s">
        <v>81</v>
      </c>
      <c r="AY364" s="220" t="s">
        <v>166</v>
      </c>
    </row>
    <row r="365" spans="1:51" s="14" customFormat="1" ht="12">
      <c r="A365" s="14"/>
      <c r="B365" s="226"/>
      <c r="C365" s="14"/>
      <c r="D365" s="210" t="s">
        <v>283</v>
      </c>
      <c r="E365" s="227" t="s">
        <v>1</v>
      </c>
      <c r="F365" s="228" t="s">
        <v>515</v>
      </c>
      <c r="G365" s="14"/>
      <c r="H365" s="229">
        <v>1.7</v>
      </c>
      <c r="I365" s="230"/>
      <c r="J365" s="14"/>
      <c r="K365" s="14"/>
      <c r="L365" s="226"/>
      <c r="M365" s="231"/>
      <c r="N365" s="232"/>
      <c r="O365" s="232"/>
      <c r="P365" s="232"/>
      <c r="Q365" s="232"/>
      <c r="R365" s="232"/>
      <c r="S365" s="232"/>
      <c r="T365" s="233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27" t="s">
        <v>283</v>
      </c>
      <c r="AU365" s="227" t="s">
        <v>90</v>
      </c>
      <c r="AV365" s="14" t="s">
        <v>90</v>
      </c>
      <c r="AW365" s="14" t="s">
        <v>36</v>
      </c>
      <c r="AX365" s="14" t="s">
        <v>81</v>
      </c>
      <c r="AY365" s="227" t="s">
        <v>166</v>
      </c>
    </row>
    <row r="366" spans="1:51" s="13" customFormat="1" ht="12">
      <c r="A366" s="13"/>
      <c r="B366" s="219"/>
      <c r="C366" s="13"/>
      <c r="D366" s="210" t="s">
        <v>283</v>
      </c>
      <c r="E366" s="220" t="s">
        <v>1</v>
      </c>
      <c r="F366" s="221" t="s">
        <v>284</v>
      </c>
      <c r="G366" s="13"/>
      <c r="H366" s="220" t="s">
        <v>1</v>
      </c>
      <c r="I366" s="222"/>
      <c r="J366" s="13"/>
      <c r="K366" s="13"/>
      <c r="L366" s="219"/>
      <c r="M366" s="223"/>
      <c r="N366" s="224"/>
      <c r="O366" s="224"/>
      <c r="P366" s="224"/>
      <c r="Q366" s="224"/>
      <c r="R366" s="224"/>
      <c r="S366" s="224"/>
      <c r="T366" s="22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20" t="s">
        <v>283</v>
      </c>
      <c r="AU366" s="220" t="s">
        <v>90</v>
      </c>
      <c r="AV366" s="13" t="s">
        <v>88</v>
      </c>
      <c r="AW366" s="13" t="s">
        <v>36</v>
      </c>
      <c r="AX366" s="13" t="s">
        <v>81</v>
      </c>
      <c r="AY366" s="220" t="s">
        <v>166</v>
      </c>
    </row>
    <row r="367" spans="1:51" s="14" customFormat="1" ht="12">
      <c r="A367" s="14"/>
      <c r="B367" s="226"/>
      <c r="C367" s="14"/>
      <c r="D367" s="210" t="s">
        <v>283</v>
      </c>
      <c r="E367" s="227" t="s">
        <v>1</v>
      </c>
      <c r="F367" s="228" t="s">
        <v>515</v>
      </c>
      <c r="G367" s="14"/>
      <c r="H367" s="229">
        <v>1.7</v>
      </c>
      <c r="I367" s="230"/>
      <c r="J367" s="14"/>
      <c r="K367" s="14"/>
      <c r="L367" s="226"/>
      <c r="M367" s="231"/>
      <c r="N367" s="232"/>
      <c r="O367" s="232"/>
      <c r="P367" s="232"/>
      <c r="Q367" s="232"/>
      <c r="R367" s="232"/>
      <c r="S367" s="232"/>
      <c r="T367" s="233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27" t="s">
        <v>283</v>
      </c>
      <c r="AU367" s="227" t="s">
        <v>90</v>
      </c>
      <c r="AV367" s="14" t="s">
        <v>90</v>
      </c>
      <c r="AW367" s="14" t="s">
        <v>36</v>
      </c>
      <c r="AX367" s="14" t="s">
        <v>81</v>
      </c>
      <c r="AY367" s="227" t="s">
        <v>166</v>
      </c>
    </row>
    <row r="368" spans="1:51" s="15" customFormat="1" ht="12">
      <c r="A368" s="15"/>
      <c r="B368" s="234"/>
      <c r="C368" s="15"/>
      <c r="D368" s="210" t="s">
        <v>283</v>
      </c>
      <c r="E368" s="235" t="s">
        <v>1</v>
      </c>
      <c r="F368" s="236" t="s">
        <v>286</v>
      </c>
      <c r="G368" s="15"/>
      <c r="H368" s="237">
        <v>3.4</v>
      </c>
      <c r="I368" s="238"/>
      <c r="J368" s="15"/>
      <c r="K368" s="15"/>
      <c r="L368" s="234"/>
      <c r="M368" s="239"/>
      <c r="N368" s="240"/>
      <c r="O368" s="240"/>
      <c r="P368" s="240"/>
      <c r="Q368" s="240"/>
      <c r="R368" s="240"/>
      <c r="S368" s="240"/>
      <c r="T368" s="241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35" t="s">
        <v>283</v>
      </c>
      <c r="AU368" s="235" t="s">
        <v>90</v>
      </c>
      <c r="AV368" s="15" t="s">
        <v>165</v>
      </c>
      <c r="AW368" s="15" t="s">
        <v>36</v>
      </c>
      <c r="AX368" s="15" t="s">
        <v>88</v>
      </c>
      <c r="AY368" s="235" t="s">
        <v>166</v>
      </c>
    </row>
    <row r="369" spans="1:65" s="2" customFormat="1" ht="21.75" customHeight="1">
      <c r="A369" s="38"/>
      <c r="B369" s="196"/>
      <c r="C369" s="197" t="s">
        <v>516</v>
      </c>
      <c r="D369" s="197" t="s">
        <v>169</v>
      </c>
      <c r="E369" s="198" t="s">
        <v>517</v>
      </c>
      <c r="F369" s="199" t="s">
        <v>518</v>
      </c>
      <c r="G369" s="200" t="s">
        <v>425</v>
      </c>
      <c r="H369" s="201">
        <v>8.5</v>
      </c>
      <c r="I369" s="202"/>
      <c r="J369" s="203">
        <f>ROUND(I369*H369,2)</f>
        <v>0</v>
      </c>
      <c r="K369" s="199" t="s">
        <v>280</v>
      </c>
      <c r="L369" s="39"/>
      <c r="M369" s="204" t="s">
        <v>1</v>
      </c>
      <c r="N369" s="205" t="s">
        <v>46</v>
      </c>
      <c r="O369" s="77"/>
      <c r="P369" s="206">
        <f>O369*H369</f>
        <v>0</v>
      </c>
      <c r="Q369" s="206">
        <v>0</v>
      </c>
      <c r="R369" s="206">
        <f>Q369*H369</f>
        <v>0</v>
      </c>
      <c r="S369" s="206">
        <v>0.04</v>
      </c>
      <c r="T369" s="207">
        <f>S369*H369</f>
        <v>0.34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08" t="s">
        <v>165</v>
      </c>
      <c r="AT369" s="208" t="s">
        <v>169</v>
      </c>
      <c r="AU369" s="208" t="s">
        <v>90</v>
      </c>
      <c r="AY369" s="19" t="s">
        <v>166</v>
      </c>
      <c r="BE369" s="209">
        <f>IF(N369="základní",J369,0)</f>
        <v>0</v>
      </c>
      <c r="BF369" s="209">
        <f>IF(N369="snížená",J369,0)</f>
        <v>0</v>
      </c>
      <c r="BG369" s="209">
        <f>IF(N369="zákl. přenesená",J369,0)</f>
        <v>0</v>
      </c>
      <c r="BH369" s="209">
        <f>IF(N369="sníž. přenesená",J369,0)</f>
        <v>0</v>
      </c>
      <c r="BI369" s="209">
        <f>IF(N369="nulová",J369,0)</f>
        <v>0</v>
      </c>
      <c r="BJ369" s="19" t="s">
        <v>88</v>
      </c>
      <c r="BK369" s="209">
        <f>ROUND(I369*H369,2)</f>
        <v>0</v>
      </c>
      <c r="BL369" s="19" t="s">
        <v>165</v>
      </c>
      <c r="BM369" s="208" t="s">
        <v>519</v>
      </c>
    </row>
    <row r="370" spans="1:47" s="2" customFormat="1" ht="12">
      <c r="A370" s="38"/>
      <c r="B370" s="39"/>
      <c r="C370" s="38"/>
      <c r="D370" s="210" t="s">
        <v>174</v>
      </c>
      <c r="E370" s="38"/>
      <c r="F370" s="211" t="s">
        <v>520</v>
      </c>
      <c r="G370" s="38"/>
      <c r="H370" s="38"/>
      <c r="I370" s="132"/>
      <c r="J370" s="38"/>
      <c r="K370" s="38"/>
      <c r="L370" s="39"/>
      <c r="M370" s="212"/>
      <c r="N370" s="213"/>
      <c r="O370" s="77"/>
      <c r="P370" s="77"/>
      <c r="Q370" s="77"/>
      <c r="R370" s="77"/>
      <c r="S370" s="77"/>
      <c r="T370" s="7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T370" s="19" t="s">
        <v>174</v>
      </c>
      <c r="AU370" s="19" t="s">
        <v>90</v>
      </c>
    </row>
    <row r="371" spans="1:51" s="13" customFormat="1" ht="12">
      <c r="A371" s="13"/>
      <c r="B371" s="219"/>
      <c r="C371" s="13"/>
      <c r="D371" s="210" t="s">
        <v>283</v>
      </c>
      <c r="E371" s="220" t="s">
        <v>1</v>
      </c>
      <c r="F371" s="221" t="s">
        <v>284</v>
      </c>
      <c r="G371" s="13"/>
      <c r="H371" s="220" t="s">
        <v>1</v>
      </c>
      <c r="I371" s="222"/>
      <c r="J371" s="13"/>
      <c r="K371" s="13"/>
      <c r="L371" s="219"/>
      <c r="M371" s="223"/>
      <c r="N371" s="224"/>
      <c r="O371" s="224"/>
      <c r="P371" s="224"/>
      <c r="Q371" s="224"/>
      <c r="R371" s="224"/>
      <c r="S371" s="224"/>
      <c r="T371" s="22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20" t="s">
        <v>283</v>
      </c>
      <c r="AU371" s="220" t="s">
        <v>90</v>
      </c>
      <c r="AV371" s="13" t="s">
        <v>88</v>
      </c>
      <c r="AW371" s="13" t="s">
        <v>36</v>
      </c>
      <c r="AX371" s="13" t="s">
        <v>81</v>
      </c>
      <c r="AY371" s="220" t="s">
        <v>166</v>
      </c>
    </row>
    <row r="372" spans="1:51" s="14" customFormat="1" ht="12">
      <c r="A372" s="14"/>
      <c r="B372" s="226"/>
      <c r="C372" s="14"/>
      <c r="D372" s="210" t="s">
        <v>283</v>
      </c>
      <c r="E372" s="227" t="s">
        <v>1</v>
      </c>
      <c r="F372" s="228" t="s">
        <v>521</v>
      </c>
      <c r="G372" s="14"/>
      <c r="H372" s="229">
        <v>8.5</v>
      </c>
      <c r="I372" s="230"/>
      <c r="J372" s="14"/>
      <c r="K372" s="14"/>
      <c r="L372" s="226"/>
      <c r="M372" s="231"/>
      <c r="N372" s="232"/>
      <c r="O372" s="232"/>
      <c r="P372" s="232"/>
      <c r="Q372" s="232"/>
      <c r="R372" s="232"/>
      <c r="S372" s="232"/>
      <c r="T372" s="233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27" t="s">
        <v>283</v>
      </c>
      <c r="AU372" s="227" t="s">
        <v>90</v>
      </c>
      <c r="AV372" s="14" t="s">
        <v>90</v>
      </c>
      <c r="AW372" s="14" t="s">
        <v>36</v>
      </c>
      <c r="AX372" s="14" t="s">
        <v>81</v>
      </c>
      <c r="AY372" s="227" t="s">
        <v>166</v>
      </c>
    </row>
    <row r="373" spans="1:51" s="15" customFormat="1" ht="12">
      <c r="A373" s="15"/>
      <c r="B373" s="234"/>
      <c r="C373" s="15"/>
      <c r="D373" s="210" t="s">
        <v>283</v>
      </c>
      <c r="E373" s="235" t="s">
        <v>1</v>
      </c>
      <c r="F373" s="236" t="s">
        <v>286</v>
      </c>
      <c r="G373" s="15"/>
      <c r="H373" s="237">
        <v>8.5</v>
      </c>
      <c r="I373" s="238"/>
      <c r="J373" s="15"/>
      <c r="K373" s="15"/>
      <c r="L373" s="234"/>
      <c r="M373" s="239"/>
      <c r="N373" s="240"/>
      <c r="O373" s="240"/>
      <c r="P373" s="240"/>
      <c r="Q373" s="240"/>
      <c r="R373" s="240"/>
      <c r="S373" s="240"/>
      <c r="T373" s="241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35" t="s">
        <v>283</v>
      </c>
      <c r="AU373" s="235" t="s">
        <v>90</v>
      </c>
      <c r="AV373" s="15" t="s">
        <v>165</v>
      </c>
      <c r="AW373" s="15" t="s">
        <v>36</v>
      </c>
      <c r="AX373" s="15" t="s">
        <v>88</v>
      </c>
      <c r="AY373" s="235" t="s">
        <v>166</v>
      </c>
    </row>
    <row r="374" spans="1:65" s="2" customFormat="1" ht="21.75" customHeight="1">
      <c r="A374" s="38"/>
      <c r="B374" s="196"/>
      <c r="C374" s="197" t="s">
        <v>522</v>
      </c>
      <c r="D374" s="197" t="s">
        <v>169</v>
      </c>
      <c r="E374" s="198" t="s">
        <v>523</v>
      </c>
      <c r="F374" s="199" t="s">
        <v>524</v>
      </c>
      <c r="G374" s="200" t="s">
        <v>425</v>
      </c>
      <c r="H374" s="201">
        <v>3.7</v>
      </c>
      <c r="I374" s="202"/>
      <c r="J374" s="203">
        <f>ROUND(I374*H374,2)</f>
        <v>0</v>
      </c>
      <c r="K374" s="199" t="s">
        <v>280</v>
      </c>
      <c r="L374" s="39"/>
      <c r="M374" s="204" t="s">
        <v>1</v>
      </c>
      <c r="N374" s="205" t="s">
        <v>46</v>
      </c>
      <c r="O374" s="77"/>
      <c r="P374" s="206">
        <f>O374*H374</f>
        <v>0</v>
      </c>
      <c r="Q374" s="206">
        <v>0</v>
      </c>
      <c r="R374" s="206">
        <f>Q374*H374</f>
        <v>0</v>
      </c>
      <c r="S374" s="206">
        <v>0.022</v>
      </c>
      <c r="T374" s="207">
        <f>S374*H374</f>
        <v>0.0814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08" t="s">
        <v>165</v>
      </c>
      <c r="AT374" s="208" t="s">
        <v>169</v>
      </c>
      <c r="AU374" s="208" t="s">
        <v>90</v>
      </c>
      <c r="AY374" s="19" t="s">
        <v>166</v>
      </c>
      <c r="BE374" s="209">
        <f>IF(N374="základní",J374,0)</f>
        <v>0</v>
      </c>
      <c r="BF374" s="209">
        <f>IF(N374="snížená",J374,0)</f>
        <v>0</v>
      </c>
      <c r="BG374" s="209">
        <f>IF(N374="zákl. přenesená",J374,0)</f>
        <v>0</v>
      </c>
      <c r="BH374" s="209">
        <f>IF(N374="sníž. přenesená",J374,0)</f>
        <v>0</v>
      </c>
      <c r="BI374" s="209">
        <f>IF(N374="nulová",J374,0)</f>
        <v>0</v>
      </c>
      <c r="BJ374" s="19" t="s">
        <v>88</v>
      </c>
      <c r="BK374" s="209">
        <f>ROUND(I374*H374,2)</f>
        <v>0</v>
      </c>
      <c r="BL374" s="19" t="s">
        <v>165</v>
      </c>
      <c r="BM374" s="208" t="s">
        <v>525</v>
      </c>
    </row>
    <row r="375" spans="1:47" s="2" customFormat="1" ht="12">
      <c r="A375" s="38"/>
      <c r="B375" s="39"/>
      <c r="C375" s="38"/>
      <c r="D375" s="210" t="s">
        <v>174</v>
      </c>
      <c r="E375" s="38"/>
      <c r="F375" s="211" t="s">
        <v>526</v>
      </c>
      <c r="G375" s="38"/>
      <c r="H375" s="38"/>
      <c r="I375" s="132"/>
      <c r="J375" s="38"/>
      <c r="K375" s="38"/>
      <c r="L375" s="39"/>
      <c r="M375" s="212"/>
      <c r="N375" s="213"/>
      <c r="O375" s="77"/>
      <c r="P375" s="77"/>
      <c r="Q375" s="77"/>
      <c r="R375" s="77"/>
      <c r="S375" s="77"/>
      <c r="T375" s="7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9" t="s">
        <v>174</v>
      </c>
      <c r="AU375" s="19" t="s">
        <v>90</v>
      </c>
    </row>
    <row r="376" spans="1:51" s="13" customFormat="1" ht="12">
      <c r="A376" s="13"/>
      <c r="B376" s="219"/>
      <c r="C376" s="13"/>
      <c r="D376" s="210" t="s">
        <v>283</v>
      </c>
      <c r="E376" s="220" t="s">
        <v>1</v>
      </c>
      <c r="F376" s="221" t="s">
        <v>527</v>
      </c>
      <c r="G376" s="13"/>
      <c r="H376" s="220" t="s">
        <v>1</v>
      </c>
      <c r="I376" s="222"/>
      <c r="J376" s="13"/>
      <c r="K376" s="13"/>
      <c r="L376" s="219"/>
      <c r="M376" s="223"/>
      <c r="N376" s="224"/>
      <c r="O376" s="224"/>
      <c r="P376" s="224"/>
      <c r="Q376" s="224"/>
      <c r="R376" s="224"/>
      <c r="S376" s="224"/>
      <c r="T376" s="22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20" t="s">
        <v>283</v>
      </c>
      <c r="AU376" s="220" t="s">
        <v>90</v>
      </c>
      <c r="AV376" s="13" t="s">
        <v>88</v>
      </c>
      <c r="AW376" s="13" t="s">
        <v>36</v>
      </c>
      <c r="AX376" s="13" t="s">
        <v>81</v>
      </c>
      <c r="AY376" s="220" t="s">
        <v>166</v>
      </c>
    </row>
    <row r="377" spans="1:51" s="14" customFormat="1" ht="12">
      <c r="A377" s="14"/>
      <c r="B377" s="226"/>
      <c r="C377" s="14"/>
      <c r="D377" s="210" t="s">
        <v>283</v>
      </c>
      <c r="E377" s="227" t="s">
        <v>1</v>
      </c>
      <c r="F377" s="228" t="s">
        <v>528</v>
      </c>
      <c r="G377" s="14"/>
      <c r="H377" s="229">
        <v>3.7</v>
      </c>
      <c r="I377" s="230"/>
      <c r="J377" s="14"/>
      <c r="K377" s="14"/>
      <c r="L377" s="226"/>
      <c r="M377" s="231"/>
      <c r="N377" s="232"/>
      <c r="O377" s="232"/>
      <c r="P377" s="232"/>
      <c r="Q377" s="232"/>
      <c r="R377" s="232"/>
      <c r="S377" s="232"/>
      <c r="T377" s="233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27" t="s">
        <v>283</v>
      </c>
      <c r="AU377" s="227" t="s">
        <v>90</v>
      </c>
      <c r="AV377" s="14" t="s">
        <v>90</v>
      </c>
      <c r="AW377" s="14" t="s">
        <v>36</v>
      </c>
      <c r="AX377" s="14" t="s">
        <v>81</v>
      </c>
      <c r="AY377" s="227" t="s">
        <v>166</v>
      </c>
    </row>
    <row r="378" spans="1:51" s="15" customFormat="1" ht="12">
      <c r="A378" s="15"/>
      <c r="B378" s="234"/>
      <c r="C378" s="15"/>
      <c r="D378" s="210" t="s">
        <v>283</v>
      </c>
      <c r="E378" s="235" t="s">
        <v>1</v>
      </c>
      <c r="F378" s="236" t="s">
        <v>286</v>
      </c>
      <c r="G378" s="15"/>
      <c r="H378" s="237">
        <v>3.7</v>
      </c>
      <c r="I378" s="238"/>
      <c r="J378" s="15"/>
      <c r="K378" s="15"/>
      <c r="L378" s="234"/>
      <c r="M378" s="239"/>
      <c r="N378" s="240"/>
      <c r="O378" s="240"/>
      <c r="P378" s="240"/>
      <c r="Q378" s="240"/>
      <c r="R378" s="240"/>
      <c r="S378" s="240"/>
      <c r="T378" s="241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35" t="s">
        <v>283</v>
      </c>
      <c r="AU378" s="235" t="s">
        <v>90</v>
      </c>
      <c r="AV378" s="15" t="s">
        <v>165</v>
      </c>
      <c r="AW378" s="15" t="s">
        <v>36</v>
      </c>
      <c r="AX378" s="15" t="s">
        <v>88</v>
      </c>
      <c r="AY378" s="235" t="s">
        <v>166</v>
      </c>
    </row>
    <row r="379" spans="1:65" s="2" customFormat="1" ht="21.75" customHeight="1">
      <c r="A379" s="38"/>
      <c r="B379" s="196"/>
      <c r="C379" s="197" t="s">
        <v>529</v>
      </c>
      <c r="D379" s="197" t="s">
        <v>169</v>
      </c>
      <c r="E379" s="198" t="s">
        <v>530</v>
      </c>
      <c r="F379" s="199" t="s">
        <v>531</v>
      </c>
      <c r="G379" s="200" t="s">
        <v>425</v>
      </c>
      <c r="H379" s="201">
        <v>12</v>
      </c>
      <c r="I379" s="202"/>
      <c r="J379" s="203">
        <f>ROUND(I379*H379,2)</f>
        <v>0</v>
      </c>
      <c r="K379" s="199" t="s">
        <v>280</v>
      </c>
      <c r="L379" s="39"/>
      <c r="M379" s="204" t="s">
        <v>1</v>
      </c>
      <c r="N379" s="205" t="s">
        <v>46</v>
      </c>
      <c r="O379" s="77"/>
      <c r="P379" s="206">
        <f>O379*H379</f>
        <v>0</v>
      </c>
      <c r="Q379" s="206">
        <v>0</v>
      </c>
      <c r="R379" s="206">
        <f>Q379*H379</f>
        <v>0</v>
      </c>
      <c r="S379" s="206">
        <v>0.066</v>
      </c>
      <c r="T379" s="207">
        <f>S379*H379</f>
        <v>0.792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08" t="s">
        <v>165</v>
      </c>
      <c r="AT379" s="208" t="s">
        <v>169</v>
      </c>
      <c r="AU379" s="208" t="s">
        <v>90</v>
      </c>
      <c r="AY379" s="19" t="s">
        <v>166</v>
      </c>
      <c r="BE379" s="209">
        <f>IF(N379="základní",J379,0)</f>
        <v>0</v>
      </c>
      <c r="BF379" s="209">
        <f>IF(N379="snížená",J379,0)</f>
        <v>0</v>
      </c>
      <c r="BG379" s="209">
        <f>IF(N379="zákl. přenesená",J379,0)</f>
        <v>0</v>
      </c>
      <c r="BH379" s="209">
        <f>IF(N379="sníž. přenesená",J379,0)</f>
        <v>0</v>
      </c>
      <c r="BI379" s="209">
        <f>IF(N379="nulová",J379,0)</f>
        <v>0</v>
      </c>
      <c r="BJ379" s="19" t="s">
        <v>88</v>
      </c>
      <c r="BK379" s="209">
        <f>ROUND(I379*H379,2)</f>
        <v>0</v>
      </c>
      <c r="BL379" s="19" t="s">
        <v>165</v>
      </c>
      <c r="BM379" s="208" t="s">
        <v>532</v>
      </c>
    </row>
    <row r="380" spans="1:47" s="2" customFormat="1" ht="12">
      <c r="A380" s="38"/>
      <c r="B380" s="39"/>
      <c r="C380" s="38"/>
      <c r="D380" s="210" t="s">
        <v>174</v>
      </c>
      <c r="E380" s="38"/>
      <c r="F380" s="211" t="s">
        <v>533</v>
      </c>
      <c r="G380" s="38"/>
      <c r="H380" s="38"/>
      <c r="I380" s="132"/>
      <c r="J380" s="38"/>
      <c r="K380" s="38"/>
      <c r="L380" s="39"/>
      <c r="M380" s="212"/>
      <c r="N380" s="213"/>
      <c r="O380" s="77"/>
      <c r="P380" s="77"/>
      <c r="Q380" s="77"/>
      <c r="R380" s="77"/>
      <c r="S380" s="77"/>
      <c r="T380" s="7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9" t="s">
        <v>174</v>
      </c>
      <c r="AU380" s="19" t="s">
        <v>90</v>
      </c>
    </row>
    <row r="381" spans="1:51" s="13" customFormat="1" ht="12">
      <c r="A381" s="13"/>
      <c r="B381" s="219"/>
      <c r="C381" s="13"/>
      <c r="D381" s="210" t="s">
        <v>283</v>
      </c>
      <c r="E381" s="220" t="s">
        <v>1</v>
      </c>
      <c r="F381" s="221" t="s">
        <v>499</v>
      </c>
      <c r="G381" s="13"/>
      <c r="H381" s="220" t="s">
        <v>1</v>
      </c>
      <c r="I381" s="222"/>
      <c r="J381" s="13"/>
      <c r="K381" s="13"/>
      <c r="L381" s="219"/>
      <c r="M381" s="223"/>
      <c r="N381" s="224"/>
      <c r="O381" s="224"/>
      <c r="P381" s="224"/>
      <c r="Q381" s="224"/>
      <c r="R381" s="224"/>
      <c r="S381" s="224"/>
      <c r="T381" s="225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20" t="s">
        <v>283</v>
      </c>
      <c r="AU381" s="220" t="s">
        <v>90</v>
      </c>
      <c r="AV381" s="13" t="s">
        <v>88</v>
      </c>
      <c r="AW381" s="13" t="s">
        <v>36</v>
      </c>
      <c r="AX381" s="13" t="s">
        <v>81</v>
      </c>
      <c r="AY381" s="220" t="s">
        <v>166</v>
      </c>
    </row>
    <row r="382" spans="1:51" s="13" customFormat="1" ht="12">
      <c r="A382" s="13"/>
      <c r="B382" s="219"/>
      <c r="C382" s="13"/>
      <c r="D382" s="210" t="s">
        <v>283</v>
      </c>
      <c r="E382" s="220" t="s">
        <v>1</v>
      </c>
      <c r="F382" s="221" t="s">
        <v>338</v>
      </c>
      <c r="G382" s="13"/>
      <c r="H382" s="220" t="s">
        <v>1</v>
      </c>
      <c r="I382" s="222"/>
      <c r="J382" s="13"/>
      <c r="K382" s="13"/>
      <c r="L382" s="219"/>
      <c r="M382" s="223"/>
      <c r="N382" s="224"/>
      <c r="O382" s="224"/>
      <c r="P382" s="224"/>
      <c r="Q382" s="224"/>
      <c r="R382" s="224"/>
      <c r="S382" s="224"/>
      <c r="T382" s="225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20" t="s">
        <v>283</v>
      </c>
      <c r="AU382" s="220" t="s">
        <v>90</v>
      </c>
      <c r="AV382" s="13" t="s">
        <v>88</v>
      </c>
      <c r="AW382" s="13" t="s">
        <v>36</v>
      </c>
      <c r="AX382" s="13" t="s">
        <v>81</v>
      </c>
      <c r="AY382" s="220" t="s">
        <v>166</v>
      </c>
    </row>
    <row r="383" spans="1:51" s="14" customFormat="1" ht="12">
      <c r="A383" s="14"/>
      <c r="B383" s="226"/>
      <c r="C383" s="14"/>
      <c r="D383" s="210" t="s">
        <v>283</v>
      </c>
      <c r="E383" s="227" t="s">
        <v>1</v>
      </c>
      <c r="F383" s="228" t="s">
        <v>493</v>
      </c>
      <c r="G383" s="14"/>
      <c r="H383" s="229">
        <v>0.6</v>
      </c>
      <c r="I383" s="230"/>
      <c r="J383" s="14"/>
      <c r="K383" s="14"/>
      <c r="L383" s="226"/>
      <c r="M383" s="231"/>
      <c r="N383" s="232"/>
      <c r="O383" s="232"/>
      <c r="P383" s="232"/>
      <c r="Q383" s="232"/>
      <c r="R383" s="232"/>
      <c r="S383" s="232"/>
      <c r="T383" s="233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27" t="s">
        <v>283</v>
      </c>
      <c r="AU383" s="227" t="s">
        <v>90</v>
      </c>
      <c r="AV383" s="14" t="s">
        <v>90</v>
      </c>
      <c r="AW383" s="14" t="s">
        <v>36</v>
      </c>
      <c r="AX383" s="14" t="s">
        <v>81</v>
      </c>
      <c r="AY383" s="227" t="s">
        <v>166</v>
      </c>
    </row>
    <row r="384" spans="1:51" s="13" customFormat="1" ht="12">
      <c r="A384" s="13"/>
      <c r="B384" s="219"/>
      <c r="C384" s="13"/>
      <c r="D384" s="210" t="s">
        <v>283</v>
      </c>
      <c r="E384" s="220" t="s">
        <v>1</v>
      </c>
      <c r="F384" s="221" t="s">
        <v>413</v>
      </c>
      <c r="G384" s="13"/>
      <c r="H384" s="220" t="s">
        <v>1</v>
      </c>
      <c r="I384" s="222"/>
      <c r="J384" s="13"/>
      <c r="K384" s="13"/>
      <c r="L384" s="219"/>
      <c r="M384" s="223"/>
      <c r="N384" s="224"/>
      <c r="O384" s="224"/>
      <c r="P384" s="224"/>
      <c r="Q384" s="224"/>
      <c r="R384" s="224"/>
      <c r="S384" s="224"/>
      <c r="T384" s="225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20" t="s">
        <v>283</v>
      </c>
      <c r="AU384" s="220" t="s">
        <v>90</v>
      </c>
      <c r="AV384" s="13" t="s">
        <v>88</v>
      </c>
      <c r="AW384" s="13" t="s">
        <v>36</v>
      </c>
      <c r="AX384" s="13" t="s">
        <v>81</v>
      </c>
      <c r="AY384" s="220" t="s">
        <v>166</v>
      </c>
    </row>
    <row r="385" spans="1:51" s="14" customFormat="1" ht="12">
      <c r="A385" s="14"/>
      <c r="B385" s="226"/>
      <c r="C385" s="14"/>
      <c r="D385" s="210" t="s">
        <v>283</v>
      </c>
      <c r="E385" s="227" t="s">
        <v>1</v>
      </c>
      <c r="F385" s="228" t="s">
        <v>534</v>
      </c>
      <c r="G385" s="14"/>
      <c r="H385" s="229">
        <v>1.8</v>
      </c>
      <c r="I385" s="230"/>
      <c r="J385" s="14"/>
      <c r="K385" s="14"/>
      <c r="L385" s="226"/>
      <c r="M385" s="231"/>
      <c r="N385" s="232"/>
      <c r="O385" s="232"/>
      <c r="P385" s="232"/>
      <c r="Q385" s="232"/>
      <c r="R385" s="232"/>
      <c r="S385" s="232"/>
      <c r="T385" s="233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27" t="s">
        <v>283</v>
      </c>
      <c r="AU385" s="227" t="s">
        <v>90</v>
      </c>
      <c r="AV385" s="14" t="s">
        <v>90</v>
      </c>
      <c r="AW385" s="14" t="s">
        <v>36</v>
      </c>
      <c r="AX385" s="14" t="s">
        <v>81</v>
      </c>
      <c r="AY385" s="227" t="s">
        <v>166</v>
      </c>
    </row>
    <row r="386" spans="1:51" s="13" customFormat="1" ht="12">
      <c r="A386" s="13"/>
      <c r="B386" s="219"/>
      <c r="C386" s="13"/>
      <c r="D386" s="210" t="s">
        <v>283</v>
      </c>
      <c r="E386" s="220" t="s">
        <v>1</v>
      </c>
      <c r="F386" s="221" t="s">
        <v>415</v>
      </c>
      <c r="G386" s="13"/>
      <c r="H386" s="220" t="s">
        <v>1</v>
      </c>
      <c r="I386" s="222"/>
      <c r="J386" s="13"/>
      <c r="K386" s="13"/>
      <c r="L386" s="219"/>
      <c r="M386" s="223"/>
      <c r="N386" s="224"/>
      <c r="O386" s="224"/>
      <c r="P386" s="224"/>
      <c r="Q386" s="224"/>
      <c r="R386" s="224"/>
      <c r="S386" s="224"/>
      <c r="T386" s="225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20" t="s">
        <v>283</v>
      </c>
      <c r="AU386" s="220" t="s">
        <v>90</v>
      </c>
      <c r="AV386" s="13" t="s">
        <v>88</v>
      </c>
      <c r="AW386" s="13" t="s">
        <v>36</v>
      </c>
      <c r="AX386" s="13" t="s">
        <v>81</v>
      </c>
      <c r="AY386" s="220" t="s">
        <v>166</v>
      </c>
    </row>
    <row r="387" spans="1:51" s="14" customFormat="1" ht="12">
      <c r="A387" s="14"/>
      <c r="B387" s="226"/>
      <c r="C387" s="14"/>
      <c r="D387" s="210" t="s">
        <v>283</v>
      </c>
      <c r="E387" s="227" t="s">
        <v>1</v>
      </c>
      <c r="F387" s="228" t="s">
        <v>535</v>
      </c>
      <c r="G387" s="14"/>
      <c r="H387" s="229">
        <v>3</v>
      </c>
      <c r="I387" s="230"/>
      <c r="J387" s="14"/>
      <c r="K387" s="14"/>
      <c r="L387" s="226"/>
      <c r="M387" s="231"/>
      <c r="N387" s="232"/>
      <c r="O387" s="232"/>
      <c r="P387" s="232"/>
      <c r="Q387" s="232"/>
      <c r="R387" s="232"/>
      <c r="S387" s="232"/>
      <c r="T387" s="233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27" t="s">
        <v>283</v>
      </c>
      <c r="AU387" s="227" t="s">
        <v>90</v>
      </c>
      <c r="AV387" s="14" t="s">
        <v>90</v>
      </c>
      <c r="AW387" s="14" t="s">
        <v>36</v>
      </c>
      <c r="AX387" s="14" t="s">
        <v>81</v>
      </c>
      <c r="AY387" s="227" t="s">
        <v>166</v>
      </c>
    </row>
    <row r="388" spans="1:51" s="13" customFormat="1" ht="12">
      <c r="A388" s="13"/>
      <c r="B388" s="219"/>
      <c r="C388" s="13"/>
      <c r="D388" s="210" t="s">
        <v>283</v>
      </c>
      <c r="E388" s="220" t="s">
        <v>1</v>
      </c>
      <c r="F388" s="221" t="s">
        <v>417</v>
      </c>
      <c r="G388" s="13"/>
      <c r="H388" s="220" t="s">
        <v>1</v>
      </c>
      <c r="I388" s="222"/>
      <c r="J388" s="13"/>
      <c r="K388" s="13"/>
      <c r="L388" s="219"/>
      <c r="M388" s="223"/>
      <c r="N388" s="224"/>
      <c r="O388" s="224"/>
      <c r="P388" s="224"/>
      <c r="Q388" s="224"/>
      <c r="R388" s="224"/>
      <c r="S388" s="224"/>
      <c r="T388" s="22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20" t="s">
        <v>283</v>
      </c>
      <c r="AU388" s="220" t="s">
        <v>90</v>
      </c>
      <c r="AV388" s="13" t="s">
        <v>88</v>
      </c>
      <c r="AW388" s="13" t="s">
        <v>36</v>
      </c>
      <c r="AX388" s="13" t="s">
        <v>81</v>
      </c>
      <c r="AY388" s="220" t="s">
        <v>166</v>
      </c>
    </row>
    <row r="389" spans="1:51" s="14" customFormat="1" ht="12">
      <c r="A389" s="14"/>
      <c r="B389" s="226"/>
      <c r="C389" s="14"/>
      <c r="D389" s="210" t="s">
        <v>283</v>
      </c>
      <c r="E389" s="227" t="s">
        <v>1</v>
      </c>
      <c r="F389" s="228" t="s">
        <v>536</v>
      </c>
      <c r="G389" s="14"/>
      <c r="H389" s="229">
        <v>1.2</v>
      </c>
      <c r="I389" s="230"/>
      <c r="J389" s="14"/>
      <c r="K389" s="14"/>
      <c r="L389" s="226"/>
      <c r="M389" s="231"/>
      <c r="N389" s="232"/>
      <c r="O389" s="232"/>
      <c r="P389" s="232"/>
      <c r="Q389" s="232"/>
      <c r="R389" s="232"/>
      <c r="S389" s="232"/>
      <c r="T389" s="233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27" t="s">
        <v>283</v>
      </c>
      <c r="AU389" s="227" t="s">
        <v>90</v>
      </c>
      <c r="AV389" s="14" t="s">
        <v>90</v>
      </c>
      <c r="AW389" s="14" t="s">
        <v>36</v>
      </c>
      <c r="AX389" s="14" t="s">
        <v>81</v>
      </c>
      <c r="AY389" s="227" t="s">
        <v>166</v>
      </c>
    </row>
    <row r="390" spans="1:51" s="13" customFormat="1" ht="12">
      <c r="A390" s="13"/>
      <c r="B390" s="219"/>
      <c r="C390" s="13"/>
      <c r="D390" s="210" t="s">
        <v>283</v>
      </c>
      <c r="E390" s="220" t="s">
        <v>1</v>
      </c>
      <c r="F390" s="221" t="s">
        <v>352</v>
      </c>
      <c r="G390" s="13"/>
      <c r="H390" s="220" t="s">
        <v>1</v>
      </c>
      <c r="I390" s="222"/>
      <c r="J390" s="13"/>
      <c r="K390" s="13"/>
      <c r="L390" s="219"/>
      <c r="M390" s="223"/>
      <c r="N390" s="224"/>
      <c r="O390" s="224"/>
      <c r="P390" s="224"/>
      <c r="Q390" s="224"/>
      <c r="R390" s="224"/>
      <c r="S390" s="224"/>
      <c r="T390" s="225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20" t="s">
        <v>283</v>
      </c>
      <c r="AU390" s="220" t="s">
        <v>90</v>
      </c>
      <c r="AV390" s="13" t="s">
        <v>88</v>
      </c>
      <c r="AW390" s="13" t="s">
        <v>36</v>
      </c>
      <c r="AX390" s="13" t="s">
        <v>81</v>
      </c>
      <c r="AY390" s="220" t="s">
        <v>166</v>
      </c>
    </row>
    <row r="391" spans="1:51" s="14" customFormat="1" ht="12">
      <c r="A391" s="14"/>
      <c r="B391" s="226"/>
      <c r="C391" s="14"/>
      <c r="D391" s="210" t="s">
        <v>283</v>
      </c>
      <c r="E391" s="227" t="s">
        <v>1</v>
      </c>
      <c r="F391" s="228" t="s">
        <v>536</v>
      </c>
      <c r="G391" s="14"/>
      <c r="H391" s="229">
        <v>1.2</v>
      </c>
      <c r="I391" s="230"/>
      <c r="J391" s="14"/>
      <c r="K391" s="14"/>
      <c r="L391" s="226"/>
      <c r="M391" s="231"/>
      <c r="N391" s="232"/>
      <c r="O391" s="232"/>
      <c r="P391" s="232"/>
      <c r="Q391" s="232"/>
      <c r="R391" s="232"/>
      <c r="S391" s="232"/>
      <c r="T391" s="233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27" t="s">
        <v>283</v>
      </c>
      <c r="AU391" s="227" t="s">
        <v>90</v>
      </c>
      <c r="AV391" s="14" t="s">
        <v>90</v>
      </c>
      <c r="AW391" s="14" t="s">
        <v>36</v>
      </c>
      <c r="AX391" s="14" t="s">
        <v>81</v>
      </c>
      <c r="AY391" s="227" t="s">
        <v>166</v>
      </c>
    </row>
    <row r="392" spans="1:51" s="13" customFormat="1" ht="12">
      <c r="A392" s="13"/>
      <c r="B392" s="219"/>
      <c r="C392" s="13"/>
      <c r="D392" s="210" t="s">
        <v>283</v>
      </c>
      <c r="E392" s="220" t="s">
        <v>1</v>
      </c>
      <c r="F392" s="221" t="s">
        <v>419</v>
      </c>
      <c r="G392" s="13"/>
      <c r="H392" s="220" t="s">
        <v>1</v>
      </c>
      <c r="I392" s="222"/>
      <c r="J392" s="13"/>
      <c r="K392" s="13"/>
      <c r="L392" s="219"/>
      <c r="M392" s="223"/>
      <c r="N392" s="224"/>
      <c r="O392" s="224"/>
      <c r="P392" s="224"/>
      <c r="Q392" s="224"/>
      <c r="R392" s="224"/>
      <c r="S392" s="224"/>
      <c r="T392" s="22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20" t="s">
        <v>283</v>
      </c>
      <c r="AU392" s="220" t="s">
        <v>90</v>
      </c>
      <c r="AV392" s="13" t="s">
        <v>88</v>
      </c>
      <c r="AW392" s="13" t="s">
        <v>36</v>
      </c>
      <c r="AX392" s="13" t="s">
        <v>81</v>
      </c>
      <c r="AY392" s="220" t="s">
        <v>166</v>
      </c>
    </row>
    <row r="393" spans="1:51" s="14" customFormat="1" ht="12">
      <c r="A393" s="14"/>
      <c r="B393" s="226"/>
      <c r="C393" s="14"/>
      <c r="D393" s="210" t="s">
        <v>283</v>
      </c>
      <c r="E393" s="227" t="s">
        <v>1</v>
      </c>
      <c r="F393" s="228" t="s">
        <v>537</v>
      </c>
      <c r="G393" s="14"/>
      <c r="H393" s="229">
        <v>2.4</v>
      </c>
      <c r="I393" s="230"/>
      <c r="J393" s="14"/>
      <c r="K393" s="14"/>
      <c r="L393" s="226"/>
      <c r="M393" s="231"/>
      <c r="N393" s="232"/>
      <c r="O393" s="232"/>
      <c r="P393" s="232"/>
      <c r="Q393" s="232"/>
      <c r="R393" s="232"/>
      <c r="S393" s="232"/>
      <c r="T393" s="233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27" t="s">
        <v>283</v>
      </c>
      <c r="AU393" s="227" t="s">
        <v>90</v>
      </c>
      <c r="AV393" s="14" t="s">
        <v>90</v>
      </c>
      <c r="AW393" s="14" t="s">
        <v>36</v>
      </c>
      <c r="AX393" s="14" t="s">
        <v>81</v>
      </c>
      <c r="AY393" s="227" t="s">
        <v>166</v>
      </c>
    </row>
    <row r="394" spans="1:51" s="13" customFormat="1" ht="12">
      <c r="A394" s="13"/>
      <c r="B394" s="219"/>
      <c r="C394" s="13"/>
      <c r="D394" s="210" t="s">
        <v>283</v>
      </c>
      <c r="E394" s="220" t="s">
        <v>1</v>
      </c>
      <c r="F394" s="221" t="s">
        <v>367</v>
      </c>
      <c r="G394" s="13"/>
      <c r="H394" s="220" t="s">
        <v>1</v>
      </c>
      <c r="I394" s="222"/>
      <c r="J394" s="13"/>
      <c r="K394" s="13"/>
      <c r="L394" s="219"/>
      <c r="M394" s="223"/>
      <c r="N394" s="224"/>
      <c r="O394" s="224"/>
      <c r="P394" s="224"/>
      <c r="Q394" s="224"/>
      <c r="R394" s="224"/>
      <c r="S394" s="224"/>
      <c r="T394" s="225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20" t="s">
        <v>283</v>
      </c>
      <c r="AU394" s="220" t="s">
        <v>90</v>
      </c>
      <c r="AV394" s="13" t="s">
        <v>88</v>
      </c>
      <c r="AW394" s="13" t="s">
        <v>36</v>
      </c>
      <c r="AX394" s="13" t="s">
        <v>81</v>
      </c>
      <c r="AY394" s="220" t="s">
        <v>166</v>
      </c>
    </row>
    <row r="395" spans="1:51" s="14" customFormat="1" ht="12">
      <c r="A395" s="14"/>
      <c r="B395" s="226"/>
      <c r="C395" s="14"/>
      <c r="D395" s="210" t="s">
        <v>283</v>
      </c>
      <c r="E395" s="227" t="s">
        <v>1</v>
      </c>
      <c r="F395" s="228" t="s">
        <v>534</v>
      </c>
      <c r="G395" s="14"/>
      <c r="H395" s="229">
        <v>1.8</v>
      </c>
      <c r="I395" s="230"/>
      <c r="J395" s="14"/>
      <c r="K395" s="14"/>
      <c r="L395" s="226"/>
      <c r="M395" s="231"/>
      <c r="N395" s="232"/>
      <c r="O395" s="232"/>
      <c r="P395" s="232"/>
      <c r="Q395" s="232"/>
      <c r="R395" s="232"/>
      <c r="S395" s="232"/>
      <c r="T395" s="233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27" t="s">
        <v>283</v>
      </c>
      <c r="AU395" s="227" t="s">
        <v>90</v>
      </c>
      <c r="AV395" s="14" t="s">
        <v>90</v>
      </c>
      <c r="AW395" s="14" t="s">
        <v>36</v>
      </c>
      <c r="AX395" s="14" t="s">
        <v>81</v>
      </c>
      <c r="AY395" s="227" t="s">
        <v>166</v>
      </c>
    </row>
    <row r="396" spans="1:51" s="15" customFormat="1" ht="12">
      <c r="A396" s="15"/>
      <c r="B396" s="234"/>
      <c r="C396" s="15"/>
      <c r="D396" s="210" t="s">
        <v>283</v>
      </c>
      <c r="E396" s="235" t="s">
        <v>1</v>
      </c>
      <c r="F396" s="236" t="s">
        <v>286</v>
      </c>
      <c r="G396" s="15"/>
      <c r="H396" s="237">
        <v>12.000000000000002</v>
      </c>
      <c r="I396" s="238"/>
      <c r="J396" s="15"/>
      <c r="K396" s="15"/>
      <c r="L396" s="234"/>
      <c r="M396" s="239"/>
      <c r="N396" s="240"/>
      <c r="O396" s="240"/>
      <c r="P396" s="240"/>
      <c r="Q396" s="240"/>
      <c r="R396" s="240"/>
      <c r="S396" s="240"/>
      <c r="T396" s="241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35" t="s">
        <v>283</v>
      </c>
      <c r="AU396" s="235" t="s">
        <v>90</v>
      </c>
      <c r="AV396" s="15" t="s">
        <v>165</v>
      </c>
      <c r="AW396" s="15" t="s">
        <v>36</v>
      </c>
      <c r="AX396" s="15" t="s">
        <v>88</v>
      </c>
      <c r="AY396" s="235" t="s">
        <v>166</v>
      </c>
    </row>
    <row r="397" spans="1:65" s="2" customFormat="1" ht="21.75" customHeight="1">
      <c r="A397" s="38"/>
      <c r="B397" s="196"/>
      <c r="C397" s="197" t="s">
        <v>538</v>
      </c>
      <c r="D397" s="197" t="s">
        <v>169</v>
      </c>
      <c r="E397" s="198" t="s">
        <v>539</v>
      </c>
      <c r="F397" s="199" t="s">
        <v>540</v>
      </c>
      <c r="G397" s="200" t="s">
        <v>425</v>
      </c>
      <c r="H397" s="201">
        <v>12</v>
      </c>
      <c r="I397" s="202"/>
      <c r="J397" s="203">
        <f>ROUND(I397*H397,2)</f>
        <v>0</v>
      </c>
      <c r="K397" s="199" t="s">
        <v>280</v>
      </c>
      <c r="L397" s="39"/>
      <c r="M397" s="204" t="s">
        <v>1</v>
      </c>
      <c r="N397" s="205" t="s">
        <v>46</v>
      </c>
      <c r="O397" s="77"/>
      <c r="P397" s="206">
        <f>O397*H397</f>
        <v>0</v>
      </c>
      <c r="Q397" s="206">
        <v>0</v>
      </c>
      <c r="R397" s="206">
        <f>Q397*H397</f>
        <v>0</v>
      </c>
      <c r="S397" s="206">
        <v>0.033</v>
      </c>
      <c r="T397" s="207">
        <f>S397*H397</f>
        <v>0.396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08" t="s">
        <v>165</v>
      </c>
      <c r="AT397" s="208" t="s">
        <v>169</v>
      </c>
      <c r="AU397" s="208" t="s">
        <v>90</v>
      </c>
      <c r="AY397" s="19" t="s">
        <v>166</v>
      </c>
      <c r="BE397" s="209">
        <f>IF(N397="základní",J397,0)</f>
        <v>0</v>
      </c>
      <c r="BF397" s="209">
        <f>IF(N397="snížená",J397,0)</f>
        <v>0</v>
      </c>
      <c r="BG397" s="209">
        <f>IF(N397="zákl. přenesená",J397,0)</f>
        <v>0</v>
      </c>
      <c r="BH397" s="209">
        <f>IF(N397="sníž. přenesená",J397,0)</f>
        <v>0</v>
      </c>
      <c r="BI397" s="209">
        <f>IF(N397="nulová",J397,0)</f>
        <v>0</v>
      </c>
      <c r="BJ397" s="19" t="s">
        <v>88</v>
      </c>
      <c r="BK397" s="209">
        <f>ROUND(I397*H397,2)</f>
        <v>0</v>
      </c>
      <c r="BL397" s="19" t="s">
        <v>165</v>
      </c>
      <c r="BM397" s="208" t="s">
        <v>541</v>
      </c>
    </row>
    <row r="398" spans="1:47" s="2" customFormat="1" ht="12">
      <c r="A398" s="38"/>
      <c r="B398" s="39"/>
      <c r="C398" s="38"/>
      <c r="D398" s="210" t="s">
        <v>174</v>
      </c>
      <c r="E398" s="38"/>
      <c r="F398" s="211" t="s">
        <v>542</v>
      </c>
      <c r="G398" s="38"/>
      <c r="H398" s="38"/>
      <c r="I398" s="132"/>
      <c r="J398" s="38"/>
      <c r="K398" s="38"/>
      <c r="L398" s="39"/>
      <c r="M398" s="212"/>
      <c r="N398" s="213"/>
      <c r="O398" s="77"/>
      <c r="P398" s="77"/>
      <c r="Q398" s="77"/>
      <c r="R398" s="77"/>
      <c r="S398" s="77"/>
      <c r="T398" s="7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9" t="s">
        <v>174</v>
      </c>
      <c r="AU398" s="19" t="s">
        <v>90</v>
      </c>
    </row>
    <row r="399" spans="1:65" s="2" customFormat="1" ht="21.75" customHeight="1">
      <c r="A399" s="38"/>
      <c r="B399" s="196"/>
      <c r="C399" s="197" t="s">
        <v>543</v>
      </c>
      <c r="D399" s="197" t="s">
        <v>169</v>
      </c>
      <c r="E399" s="198" t="s">
        <v>544</v>
      </c>
      <c r="F399" s="199" t="s">
        <v>545</v>
      </c>
      <c r="G399" s="200" t="s">
        <v>346</v>
      </c>
      <c r="H399" s="201">
        <v>4</v>
      </c>
      <c r="I399" s="202"/>
      <c r="J399" s="203">
        <f>ROUND(I399*H399,2)</f>
        <v>0</v>
      </c>
      <c r="K399" s="199" t="s">
        <v>280</v>
      </c>
      <c r="L399" s="39"/>
      <c r="M399" s="204" t="s">
        <v>1</v>
      </c>
      <c r="N399" s="205" t="s">
        <v>46</v>
      </c>
      <c r="O399" s="77"/>
      <c r="P399" s="206">
        <f>O399*H399</f>
        <v>0</v>
      </c>
      <c r="Q399" s="206">
        <v>0</v>
      </c>
      <c r="R399" s="206">
        <f>Q399*H399</f>
        <v>0</v>
      </c>
      <c r="S399" s="206">
        <v>0.019</v>
      </c>
      <c r="T399" s="207">
        <f>S399*H399</f>
        <v>0.076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08" t="s">
        <v>165</v>
      </c>
      <c r="AT399" s="208" t="s">
        <v>169</v>
      </c>
      <c r="AU399" s="208" t="s">
        <v>90</v>
      </c>
      <c r="AY399" s="19" t="s">
        <v>166</v>
      </c>
      <c r="BE399" s="209">
        <f>IF(N399="základní",J399,0)</f>
        <v>0</v>
      </c>
      <c r="BF399" s="209">
        <f>IF(N399="snížená",J399,0)</f>
        <v>0</v>
      </c>
      <c r="BG399" s="209">
        <f>IF(N399="zákl. přenesená",J399,0)</f>
        <v>0</v>
      </c>
      <c r="BH399" s="209">
        <f>IF(N399="sníž. přenesená",J399,0)</f>
        <v>0</v>
      </c>
      <c r="BI399" s="209">
        <f>IF(N399="nulová",J399,0)</f>
        <v>0</v>
      </c>
      <c r="BJ399" s="19" t="s">
        <v>88</v>
      </c>
      <c r="BK399" s="209">
        <f>ROUND(I399*H399,2)</f>
        <v>0</v>
      </c>
      <c r="BL399" s="19" t="s">
        <v>165</v>
      </c>
      <c r="BM399" s="208" t="s">
        <v>546</v>
      </c>
    </row>
    <row r="400" spans="1:47" s="2" customFormat="1" ht="12">
      <c r="A400" s="38"/>
      <c r="B400" s="39"/>
      <c r="C400" s="38"/>
      <c r="D400" s="210" t="s">
        <v>174</v>
      </c>
      <c r="E400" s="38"/>
      <c r="F400" s="211" t="s">
        <v>547</v>
      </c>
      <c r="G400" s="38"/>
      <c r="H400" s="38"/>
      <c r="I400" s="132"/>
      <c r="J400" s="38"/>
      <c r="K400" s="38"/>
      <c r="L400" s="39"/>
      <c r="M400" s="212"/>
      <c r="N400" s="213"/>
      <c r="O400" s="77"/>
      <c r="P400" s="77"/>
      <c r="Q400" s="77"/>
      <c r="R400" s="77"/>
      <c r="S400" s="77"/>
      <c r="T400" s="7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9" t="s">
        <v>174</v>
      </c>
      <c r="AU400" s="19" t="s">
        <v>90</v>
      </c>
    </row>
    <row r="401" spans="1:51" s="13" customFormat="1" ht="12">
      <c r="A401" s="13"/>
      <c r="B401" s="219"/>
      <c r="C401" s="13"/>
      <c r="D401" s="210" t="s">
        <v>283</v>
      </c>
      <c r="E401" s="220" t="s">
        <v>1</v>
      </c>
      <c r="F401" s="221" t="s">
        <v>548</v>
      </c>
      <c r="G401" s="13"/>
      <c r="H401" s="220" t="s">
        <v>1</v>
      </c>
      <c r="I401" s="222"/>
      <c r="J401" s="13"/>
      <c r="K401" s="13"/>
      <c r="L401" s="219"/>
      <c r="M401" s="223"/>
      <c r="N401" s="224"/>
      <c r="O401" s="224"/>
      <c r="P401" s="224"/>
      <c r="Q401" s="224"/>
      <c r="R401" s="224"/>
      <c r="S401" s="224"/>
      <c r="T401" s="22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20" t="s">
        <v>283</v>
      </c>
      <c r="AU401" s="220" t="s">
        <v>90</v>
      </c>
      <c r="AV401" s="13" t="s">
        <v>88</v>
      </c>
      <c r="AW401" s="13" t="s">
        <v>36</v>
      </c>
      <c r="AX401" s="13" t="s">
        <v>81</v>
      </c>
      <c r="AY401" s="220" t="s">
        <v>166</v>
      </c>
    </row>
    <row r="402" spans="1:51" s="13" customFormat="1" ht="12">
      <c r="A402" s="13"/>
      <c r="B402" s="219"/>
      <c r="C402" s="13"/>
      <c r="D402" s="210" t="s">
        <v>283</v>
      </c>
      <c r="E402" s="220" t="s">
        <v>1</v>
      </c>
      <c r="F402" s="221" t="s">
        <v>549</v>
      </c>
      <c r="G402" s="13"/>
      <c r="H402" s="220" t="s">
        <v>1</v>
      </c>
      <c r="I402" s="222"/>
      <c r="J402" s="13"/>
      <c r="K402" s="13"/>
      <c r="L402" s="219"/>
      <c r="M402" s="223"/>
      <c r="N402" s="224"/>
      <c r="O402" s="224"/>
      <c r="P402" s="224"/>
      <c r="Q402" s="224"/>
      <c r="R402" s="224"/>
      <c r="S402" s="224"/>
      <c r="T402" s="225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20" t="s">
        <v>283</v>
      </c>
      <c r="AU402" s="220" t="s">
        <v>90</v>
      </c>
      <c r="AV402" s="13" t="s">
        <v>88</v>
      </c>
      <c r="AW402" s="13" t="s">
        <v>36</v>
      </c>
      <c r="AX402" s="13" t="s">
        <v>81</v>
      </c>
      <c r="AY402" s="220" t="s">
        <v>166</v>
      </c>
    </row>
    <row r="403" spans="1:51" s="14" customFormat="1" ht="12">
      <c r="A403" s="14"/>
      <c r="B403" s="226"/>
      <c r="C403" s="14"/>
      <c r="D403" s="210" t="s">
        <v>283</v>
      </c>
      <c r="E403" s="227" t="s">
        <v>1</v>
      </c>
      <c r="F403" s="228" t="s">
        <v>165</v>
      </c>
      <c r="G403" s="14"/>
      <c r="H403" s="229">
        <v>4</v>
      </c>
      <c r="I403" s="230"/>
      <c r="J403" s="14"/>
      <c r="K403" s="14"/>
      <c r="L403" s="226"/>
      <c r="M403" s="231"/>
      <c r="N403" s="232"/>
      <c r="O403" s="232"/>
      <c r="P403" s="232"/>
      <c r="Q403" s="232"/>
      <c r="R403" s="232"/>
      <c r="S403" s="232"/>
      <c r="T403" s="23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27" t="s">
        <v>283</v>
      </c>
      <c r="AU403" s="227" t="s">
        <v>90</v>
      </c>
      <c r="AV403" s="14" t="s">
        <v>90</v>
      </c>
      <c r="AW403" s="14" t="s">
        <v>36</v>
      </c>
      <c r="AX403" s="14" t="s">
        <v>81</v>
      </c>
      <c r="AY403" s="227" t="s">
        <v>166</v>
      </c>
    </row>
    <row r="404" spans="1:51" s="15" customFormat="1" ht="12">
      <c r="A404" s="15"/>
      <c r="B404" s="234"/>
      <c r="C404" s="15"/>
      <c r="D404" s="210" t="s">
        <v>283</v>
      </c>
      <c r="E404" s="235" t="s">
        <v>1</v>
      </c>
      <c r="F404" s="236" t="s">
        <v>286</v>
      </c>
      <c r="G404" s="15"/>
      <c r="H404" s="237">
        <v>4</v>
      </c>
      <c r="I404" s="238"/>
      <c r="J404" s="15"/>
      <c r="K404" s="15"/>
      <c r="L404" s="234"/>
      <c r="M404" s="239"/>
      <c r="N404" s="240"/>
      <c r="O404" s="240"/>
      <c r="P404" s="240"/>
      <c r="Q404" s="240"/>
      <c r="R404" s="240"/>
      <c r="S404" s="240"/>
      <c r="T404" s="241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35" t="s">
        <v>283</v>
      </c>
      <c r="AU404" s="235" t="s">
        <v>90</v>
      </c>
      <c r="AV404" s="15" t="s">
        <v>165</v>
      </c>
      <c r="AW404" s="15" t="s">
        <v>36</v>
      </c>
      <c r="AX404" s="15" t="s">
        <v>88</v>
      </c>
      <c r="AY404" s="235" t="s">
        <v>166</v>
      </c>
    </row>
    <row r="405" spans="1:65" s="2" customFormat="1" ht="21.75" customHeight="1">
      <c r="A405" s="38"/>
      <c r="B405" s="196"/>
      <c r="C405" s="197" t="s">
        <v>550</v>
      </c>
      <c r="D405" s="197" t="s">
        <v>169</v>
      </c>
      <c r="E405" s="198" t="s">
        <v>551</v>
      </c>
      <c r="F405" s="199" t="s">
        <v>552</v>
      </c>
      <c r="G405" s="200" t="s">
        <v>346</v>
      </c>
      <c r="H405" s="201">
        <v>3</v>
      </c>
      <c r="I405" s="202"/>
      <c r="J405" s="203">
        <f>ROUND(I405*H405,2)</f>
        <v>0</v>
      </c>
      <c r="K405" s="199" t="s">
        <v>280</v>
      </c>
      <c r="L405" s="39"/>
      <c r="M405" s="204" t="s">
        <v>1</v>
      </c>
      <c r="N405" s="205" t="s">
        <v>46</v>
      </c>
      <c r="O405" s="77"/>
      <c r="P405" s="206">
        <f>O405*H405</f>
        <v>0</v>
      </c>
      <c r="Q405" s="206">
        <v>0</v>
      </c>
      <c r="R405" s="206">
        <f>Q405*H405</f>
        <v>0</v>
      </c>
      <c r="S405" s="206">
        <v>0.01</v>
      </c>
      <c r="T405" s="207">
        <f>S405*H405</f>
        <v>0.03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08" t="s">
        <v>165</v>
      </c>
      <c r="AT405" s="208" t="s">
        <v>169</v>
      </c>
      <c r="AU405" s="208" t="s">
        <v>90</v>
      </c>
      <c r="AY405" s="19" t="s">
        <v>166</v>
      </c>
      <c r="BE405" s="209">
        <f>IF(N405="základní",J405,0)</f>
        <v>0</v>
      </c>
      <c r="BF405" s="209">
        <f>IF(N405="snížená",J405,0)</f>
        <v>0</v>
      </c>
      <c r="BG405" s="209">
        <f>IF(N405="zákl. přenesená",J405,0)</f>
        <v>0</v>
      </c>
      <c r="BH405" s="209">
        <f>IF(N405="sníž. přenesená",J405,0)</f>
        <v>0</v>
      </c>
      <c r="BI405" s="209">
        <f>IF(N405="nulová",J405,0)</f>
        <v>0</v>
      </c>
      <c r="BJ405" s="19" t="s">
        <v>88</v>
      </c>
      <c r="BK405" s="209">
        <f>ROUND(I405*H405,2)</f>
        <v>0</v>
      </c>
      <c r="BL405" s="19" t="s">
        <v>165</v>
      </c>
      <c r="BM405" s="208" t="s">
        <v>553</v>
      </c>
    </row>
    <row r="406" spans="1:47" s="2" customFormat="1" ht="12">
      <c r="A406" s="38"/>
      <c r="B406" s="39"/>
      <c r="C406" s="38"/>
      <c r="D406" s="210" t="s">
        <v>174</v>
      </c>
      <c r="E406" s="38"/>
      <c r="F406" s="211" t="s">
        <v>554</v>
      </c>
      <c r="G406" s="38"/>
      <c r="H406" s="38"/>
      <c r="I406" s="132"/>
      <c r="J406" s="38"/>
      <c r="K406" s="38"/>
      <c r="L406" s="39"/>
      <c r="M406" s="212"/>
      <c r="N406" s="213"/>
      <c r="O406" s="77"/>
      <c r="P406" s="77"/>
      <c r="Q406" s="77"/>
      <c r="R406" s="77"/>
      <c r="S406" s="77"/>
      <c r="T406" s="7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T406" s="19" t="s">
        <v>174</v>
      </c>
      <c r="AU406" s="19" t="s">
        <v>90</v>
      </c>
    </row>
    <row r="407" spans="1:51" s="13" customFormat="1" ht="12">
      <c r="A407" s="13"/>
      <c r="B407" s="219"/>
      <c r="C407" s="13"/>
      <c r="D407" s="210" t="s">
        <v>283</v>
      </c>
      <c r="E407" s="220" t="s">
        <v>1</v>
      </c>
      <c r="F407" s="221" t="s">
        <v>555</v>
      </c>
      <c r="G407" s="13"/>
      <c r="H407" s="220" t="s">
        <v>1</v>
      </c>
      <c r="I407" s="222"/>
      <c r="J407" s="13"/>
      <c r="K407" s="13"/>
      <c r="L407" s="219"/>
      <c r="M407" s="223"/>
      <c r="N407" s="224"/>
      <c r="O407" s="224"/>
      <c r="P407" s="224"/>
      <c r="Q407" s="224"/>
      <c r="R407" s="224"/>
      <c r="S407" s="224"/>
      <c r="T407" s="225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20" t="s">
        <v>283</v>
      </c>
      <c r="AU407" s="220" t="s">
        <v>90</v>
      </c>
      <c r="AV407" s="13" t="s">
        <v>88</v>
      </c>
      <c r="AW407" s="13" t="s">
        <v>36</v>
      </c>
      <c r="AX407" s="13" t="s">
        <v>81</v>
      </c>
      <c r="AY407" s="220" t="s">
        <v>166</v>
      </c>
    </row>
    <row r="408" spans="1:51" s="14" customFormat="1" ht="12">
      <c r="A408" s="14"/>
      <c r="B408" s="226"/>
      <c r="C408" s="14"/>
      <c r="D408" s="210" t="s">
        <v>283</v>
      </c>
      <c r="E408" s="227" t="s">
        <v>1</v>
      </c>
      <c r="F408" s="228" t="s">
        <v>180</v>
      </c>
      <c r="G408" s="14"/>
      <c r="H408" s="229">
        <v>3</v>
      </c>
      <c r="I408" s="230"/>
      <c r="J408" s="14"/>
      <c r="K408" s="14"/>
      <c r="L408" s="226"/>
      <c r="M408" s="231"/>
      <c r="N408" s="232"/>
      <c r="O408" s="232"/>
      <c r="P408" s="232"/>
      <c r="Q408" s="232"/>
      <c r="R408" s="232"/>
      <c r="S408" s="232"/>
      <c r="T408" s="233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27" t="s">
        <v>283</v>
      </c>
      <c r="AU408" s="227" t="s">
        <v>90</v>
      </c>
      <c r="AV408" s="14" t="s">
        <v>90</v>
      </c>
      <c r="AW408" s="14" t="s">
        <v>36</v>
      </c>
      <c r="AX408" s="14" t="s">
        <v>81</v>
      </c>
      <c r="AY408" s="227" t="s">
        <v>166</v>
      </c>
    </row>
    <row r="409" spans="1:51" s="15" customFormat="1" ht="12">
      <c r="A409" s="15"/>
      <c r="B409" s="234"/>
      <c r="C409" s="15"/>
      <c r="D409" s="210" t="s">
        <v>283</v>
      </c>
      <c r="E409" s="235" t="s">
        <v>1</v>
      </c>
      <c r="F409" s="236" t="s">
        <v>286</v>
      </c>
      <c r="G409" s="15"/>
      <c r="H409" s="237">
        <v>3</v>
      </c>
      <c r="I409" s="238"/>
      <c r="J409" s="15"/>
      <c r="K409" s="15"/>
      <c r="L409" s="234"/>
      <c r="M409" s="239"/>
      <c r="N409" s="240"/>
      <c r="O409" s="240"/>
      <c r="P409" s="240"/>
      <c r="Q409" s="240"/>
      <c r="R409" s="240"/>
      <c r="S409" s="240"/>
      <c r="T409" s="241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35" t="s">
        <v>283</v>
      </c>
      <c r="AU409" s="235" t="s">
        <v>90</v>
      </c>
      <c r="AV409" s="15" t="s">
        <v>165</v>
      </c>
      <c r="AW409" s="15" t="s">
        <v>36</v>
      </c>
      <c r="AX409" s="15" t="s">
        <v>88</v>
      </c>
      <c r="AY409" s="235" t="s">
        <v>166</v>
      </c>
    </row>
    <row r="410" spans="1:65" s="2" customFormat="1" ht="21.75" customHeight="1">
      <c r="A410" s="38"/>
      <c r="B410" s="196"/>
      <c r="C410" s="197" t="s">
        <v>556</v>
      </c>
      <c r="D410" s="197" t="s">
        <v>169</v>
      </c>
      <c r="E410" s="198" t="s">
        <v>557</v>
      </c>
      <c r="F410" s="199" t="s">
        <v>558</v>
      </c>
      <c r="G410" s="200" t="s">
        <v>425</v>
      </c>
      <c r="H410" s="201">
        <v>1</v>
      </c>
      <c r="I410" s="202"/>
      <c r="J410" s="203">
        <f>ROUND(I410*H410,2)</f>
        <v>0</v>
      </c>
      <c r="K410" s="199" t="s">
        <v>280</v>
      </c>
      <c r="L410" s="39"/>
      <c r="M410" s="204" t="s">
        <v>1</v>
      </c>
      <c r="N410" s="205" t="s">
        <v>46</v>
      </c>
      <c r="O410" s="77"/>
      <c r="P410" s="206">
        <f>O410*H410</f>
        <v>0</v>
      </c>
      <c r="Q410" s="206">
        <v>0.00082</v>
      </c>
      <c r="R410" s="206">
        <f>Q410*H410</f>
        <v>0.00082</v>
      </c>
      <c r="S410" s="206">
        <v>0.011</v>
      </c>
      <c r="T410" s="207">
        <f>S410*H410</f>
        <v>0.011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08" t="s">
        <v>165</v>
      </c>
      <c r="AT410" s="208" t="s">
        <v>169</v>
      </c>
      <c r="AU410" s="208" t="s">
        <v>90</v>
      </c>
      <c r="AY410" s="19" t="s">
        <v>166</v>
      </c>
      <c r="BE410" s="209">
        <f>IF(N410="základní",J410,0)</f>
        <v>0</v>
      </c>
      <c r="BF410" s="209">
        <f>IF(N410="snížená",J410,0)</f>
        <v>0</v>
      </c>
      <c r="BG410" s="209">
        <f>IF(N410="zákl. přenesená",J410,0)</f>
        <v>0</v>
      </c>
      <c r="BH410" s="209">
        <f>IF(N410="sníž. přenesená",J410,0)</f>
        <v>0</v>
      </c>
      <c r="BI410" s="209">
        <f>IF(N410="nulová",J410,0)</f>
        <v>0</v>
      </c>
      <c r="BJ410" s="19" t="s">
        <v>88</v>
      </c>
      <c r="BK410" s="209">
        <f>ROUND(I410*H410,2)</f>
        <v>0</v>
      </c>
      <c r="BL410" s="19" t="s">
        <v>165</v>
      </c>
      <c r="BM410" s="208" t="s">
        <v>559</v>
      </c>
    </row>
    <row r="411" spans="1:47" s="2" customFormat="1" ht="12">
      <c r="A411" s="38"/>
      <c r="B411" s="39"/>
      <c r="C411" s="38"/>
      <c r="D411" s="210" t="s">
        <v>174</v>
      </c>
      <c r="E411" s="38"/>
      <c r="F411" s="211" t="s">
        <v>560</v>
      </c>
      <c r="G411" s="38"/>
      <c r="H411" s="38"/>
      <c r="I411" s="132"/>
      <c r="J411" s="38"/>
      <c r="K411" s="38"/>
      <c r="L411" s="39"/>
      <c r="M411" s="212"/>
      <c r="N411" s="213"/>
      <c r="O411" s="77"/>
      <c r="P411" s="77"/>
      <c r="Q411" s="77"/>
      <c r="R411" s="77"/>
      <c r="S411" s="77"/>
      <c r="T411" s="7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9" t="s">
        <v>174</v>
      </c>
      <c r="AU411" s="19" t="s">
        <v>90</v>
      </c>
    </row>
    <row r="412" spans="1:51" s="13" customFormat="1" ht="12">
      <c r="A412" s="13"/>
      <c r="B412" s="219"/>
      <c r="C412" s="13"/>
      <c r="D412" s="210" t="s">
        <v>283</v>
      </c>
      <c r="E412" s="220" t="s">
        <v>1</v>
      </c>
      <c r="F412" s="221" t="s">
        <v>561</v>
      </c>
      <c r="G412" s="13"/>
      <c r="H412" s="220" t="s">
        <v>1</v>
      </c>
      <c r="I412" s="222"/>
      <c r="J412" s="13"/>
      <c r="K412" s="13"/>
      <c r="L412" s="219"/>
      <c r="M412" s="223"/>
      <c r="N412" s="224"/>
      <c r="O412" s="224"/>
      <c r="P412" s="224"/>
      <c r="Q412" s="224"/>
      <c r="R412" s="224"/>
      <c r="S412" s="224"/>
      <c r="T412" s="22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20" t="s">
        <v>283</v>
      </c>
      <c r="AU412" s="220" t="s">
        <v>90</v>
      </c>
      <c r="AV412" s="13" t="s">
        <v>88</v>
      </c>
      <c r="AW412" s="13" t="s">
        <v>36</v>
      </c>
      <c r="AX412" s="13" t="s">
        <v>81</v>
      </c>
      <c r="AY412" s="220" t="s">
        <v>166</v>
      </c>
    </row>
    <row r="413" spans="1:51" s="14" customFormat="1" ht="12">
      <c r="A413" s="14"/>
      <c r="B413" s="226"/>
      <c r="C413" s="14"/>
      <c r="D413" s="210" t="s">
        <v>283</v>
      </c>
      <c r="E413" s="227" t="s">
        <v>1</v>
      </c>
      <c r="F413" s="228" t="s">
        <v>88</v>
      </c>
      <c r="G413" s="14"/>
      <c r="H413" s="229">
        <v>1</v>
      </c>
      <c r="I413" s="230"/>
      <c r="J413" s="14"/>
      <c r="K413" s="14"/>
      <c r="L413" s="226"/>
      <c r="M413" s="231"/>
      <c r="N413" s="232"/>
      <c r="O413" s="232"/>
      <c r="P413" s="232"/>
      <c r="Q413" s="232"/>
      <c r="R413" s="232"/>
      <c r="S413" s="232"/>
      <c r="T413" s="233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27" t="s">
        <v>283</v>
      </c>
      <c r="AU413" s="227" t="s">
        <v>90</v>
      </c>
      <c r="AV413" s="14" t="s">
        <v>90</v>
      </c>
      <c r="AW413" s="14" t="s">
        <v>36</v>
      </c>
      <c r="AX413" s="14" t="s">
        <v>81</v>
      </c>
      <c r="AY413" s="227" t="s">
        <v>166</v>
      </c>
    </row>
    <row r="414" spans="1:51" s="15" customFormat="1" ht="12">
      <c r="A414" s="15"/>
      <c r="B414" s="234"/>
      <c r="C414" s="15"/>
      <c r="D414" s="210" t="s">
        <v>283</v>
      </c>
      <c r="E414" s="235" t="s">
        <v>1</v>
      </c>
      <c r="F414" s="236" t="s">
        <v>286</v>
      </c>
      <c r="G414" s="15"/>
      <c r="H414" s="237">
        <v>1</v>
      </c>
      <c r="I414" s="238"/>
      <c r="J414" s="15"/>
      <c r="K414" s="15"/>
      <c r="L414" s="234"/>
      <c r="M414" s="239"/>
      <c r="N414" s="240"/>
      <c r="O414" s="240"/>
      <c r="P414" s="240"/>
      <c r="Q414" s="240"/>
      <c r="R414" s="240"/>
      <c r="S414" s="240"/>
      <c r="T414" s="241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35" t="s">
        <v>283</v>
      </c>
      <c r="AU414" s="235" t="s">
        <v>90</v>
      </c>
      <c r="AV414" s="15" t="s">
        <v>165</v>
      </c>
      <c r="AW414" s="15" t="s">
        <v>36</v>
      </c>
      <c r="AX414" s="15" t="s">
        <v>88</v>
      </c>
      <c r="AY414" s="235" t="s">
        <v>166</v>
      </c>
    </row>
    <row r="415" spans="1:65" s="2" customFormat="1" ht="21.75" customHeight="1">
      <c r="A415" s="38"/>
      <c r="B415" s="196"/>
      <c r="C415" s="197" t="s">
        <v>562</v>
      </c>
      <c r="D415" s="197" t="s">
        <v>169</v>
      </c>
      <c r="E415" s="198" t="s">
        <v>563</v>
      </c>
      <c r="F415" s="199" t="s">
        <v>564</v>
      </c>
      <c r="G415" s="200" t="s">
        <v>425</v>
      </c>
      <c r="H415" s="201">
        <v>11.1</v>
      </c>
      <c r="I415" s="202"/>
      <c r="J415" s="203">
        <f>ROUND(I415*H415,2)</f>
        <v>0</v>
      </c>
      <c r="K415" s="199" t="s">
        <v>280</v>
      </c>
      <c r="L415" s="39"/>
      <c r="M415" s="204" t="s">
        <v>1</v>
      </c>
      <c r="N415" s="205" t="s">
        <v>46</v>
      </c>
      <c r="O415" s="77"/>
      <c r="P415" s="206">
        <f>O415*H415</f>
        <v>0</v>
      </c>
      <c r="Q415" s="206">
        <v>0.00079</v>
      </c>
      <c r="R415" s="206">
        <f>Q415*H415</f>
        <v>0.008768999999999999</v>
      </c>
      <c r="S415" s="206">
        <v>0.053</v>
      </c>
      <c r="T415" s="207">
        <f>S415*H415</f>
        <v>0.5882999999999999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08" t="s">
        <v>165</v>
      </c>
      <c r="AT415" s="208" t="s">
        <v>169</v>
      </c>
      <c r="AU415" s="208" t="s">
        <v>90</v>
      </c>
      <c r="AY415" s="19" t="s">
        <v>166</v>
      </c>
      <c r="BE415" s="209">
        <f>IF(N415="základní",J415,0)</f>
        <v>0</v>
      </c>
      <c r="BF415" s="209">
        <f>IF(N415="snížená",J415,0)</f>
        <v>0</v>
      </c>
      <c r="BG415" s="209">
        <f>IF(N415="zákl. přenesená",J415,0)</f>
        <v>0</v>
      </c>
      <c r="BH415" s="209">
        <f>IF(N415="sníž. přenesená",J415,0)</f>
        <v>0</v>
      </c>
      <c r="BI415" s="209">
        <f>IF(N415="nulová",J415,0)</f>
        <v>0</v>
      </c>
      <c r="BJ415" s="19" t="s">
        <v>88</v>
      </c>
      <c r="BK415" s="209">
        <f>ROUND(I415*H415,2)</f>
        <v>0</v>
      </c>
      <c r="BL415" s="19" t="s">
        <v>165</v>
      </c>
      <c r="BM415" s="208" t="s">
        <v>565</v>
      </c>
    </row>
    <row r="416" spans="1:47" s="2" customFormat="1" ht="12">
      <c r="A416" s="38"/>
      <c r="B416" s="39"/>
      <c r="C416" s="38"/>
      <c r="D416" s="210" t="s">
        <v>174</v>
      </c>
      <c r="E416" s="38"/>
      <c r="F416" s="211" t="s">
        <v>566</v>
      </c>
      <c r="G416" s="38"/>
      <c r="H416" s="38"/>
      <c r="I416" s="132"/>
      <c r="J416" s="38"/>
      <c r="K416" s="38"/>
      <c r="L416" s="39"/>
      <c r="M416" s="212"/>
      <c r="N416" s="213"/>
      <c r="O416" s="77"/>
      <c r="P416" s="77"/>
      <c r="Q416" s="77"/>
      <c r="R416" s="77"/>
      <c r="S416" s="77"/>
      <c r="T416" s="7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T416" s="19" t="s">
        <v>174</v>
      </c>
      <c r="AU416" s="19" t="s">
        <v>90</v>
      </c>
    </row>
    <row r="417" spans="1:51" s="13" customFormat="1" ht="12">
      <c r="A417" s="13"/>
      <c r="B417" s="219"/>
      <c r="C417" s="13"/>
      <c r="D417" s="210" t="s">
        <v>283</v>
      </c>
      <c r="E417" s="220" t="s">
        <v>1</v>
      </c>
      <c r="F417" s="221" t="s">
        <v>567</v>
      </c>
      <c r="G417" s="13"/>
      <c r="H417" s="220" t="s">
        <v>1</v>
      </c>
      <c r="I417" s="222"/>
      <c r="J417" s="13"/>
      <c r="K417" s="13"/>
      <c r="L417" s="219"/>
      <c r="M417" s="223"/>
      <c r="N417" s="224"/>
      <c r="O417" s="224"/>
      <c r="P417" s="224"/>
      <c r="Q417" s="224"/>
      <c r="R417" s="224"/>
      <c r="S417" s="224"/>
      <c r="T417" s="225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20" t="s">
        <v>283</v>
      </c>
      <c r="AU417" s="220" t="s">
        <v>90</v>
      </c>
      <c r="AV417" s="13" t="s">
        <v>88</v>
      </c>
      <c r="AW417" s="13" t="s">
        <v>36</v>
      </c>
      <c r="AX417" s="13" t="s">
        <v>81</v>
      </c>
      <c r="AY417" s="220" t="s">
        <v>166</v>
      </c>
    </row>
    <row r="418" spans="1:51" s="14" customFormat="1" ht="12">
      <c r="A418" s="14"/>
      <c r="B418" s="226"/>
      <c r="C418" s="14"/>
      <c r="D418" s="210" t="s">
        <v>283</v>
      </c>
      <c r="E418" s="227" t="s">
        <v>1</v>
      </c>
      <c r="F418" s="228" t="s">
        <v>568</v>
      </c>
      <c r="G418" s="14"/>
      <c r="H418" s="229">
        <v>9.6</v>
      </c>
      <c r="I418" s="230"/>
      <c r="J418" s="14"/>
      <c r="K418" s="14"/>
      <c r="L418" s="226"/>
      <c r="M418" s="231"/>
      <c r="N418" s="232"/>
      <c r="O418" s="232"/>
      <c r="P418" s="232"/>
      <c r="Q418" s="232"/>
      <c r="R418" s="232"/>
      <c r="S418" s="232"/>
      <c r="T418" s="233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27" t="s">
        <v>283</v>
      </c>
      <c r="AU418" s="227" t="s">
        <v>90</v>
      </c>
      <c r="AV418" s="14" t="s">
        <v>90</v>
      </c>
      <c r="AW418" s="14" t="s">
        <v>36</v>
      </c>
      <c r="AX418" s="14" t="s">
        <v>81</v>
      </c>
      <c r="AY418" s="227" t="s">
        <v>166</v>
      </c>
    </row>
    <row r="419" spans="1:51" s="13" customFormat="1" ht="12">
      <c r="A419" s="13"/>
      <c r="B419" s="219"/>
      <c r="C419" s="13"/>
      <c r="D419" s="210" t="s">
        <v>283</v>
      </c>
      <c r="E419" s="220" t="s">
        <v>1</v>
      </c>
      <c r="F419" s="221" t="s">
        <v>318</v>
      </c>
      <c r="G419" s="13"/>
      <c r="H419" s="220" t="s">
        <v>1</v>
      </c>
      <c r="I419" s="222"/>
      <c r="J419" s="13"/>
      <c r="K419" s="13"/>
      <c r="L419" s="219"/>
      <c r="M419" s="223"/>
      <c r="N419" s="224"/>
      <c r="O419" s="224"/>
      <c r="P419" s="224"/>
      <c r="Q419" s="224"/>
      <c r="R419" s="224"/>
      <c r="S419" s="224"/>
      <c r="T419" s="225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20" t="s">
        <v>283</v>
      </c>
      <c r="AU419" s="220" t="s">
        <v>90</v>
      </c>
      <c r="AV419" s="13" t="s">
        <v>88</v>
      </c>
      <c r="AW419" s="13" t="s">
        <v>36</v>
      </c>
      <c r="AX419" s="13" t="s">
        <v>81</v>
      </c>
      <c r="AY419" s="220" t="s">
        <v>166</v>
      </c>
    </row>
    <row r="420" spans="1:51" s="14" customFormat="1" ht="12">
      <c r="A420" s="14"/>
      <c r="B420" s="226"/>
      <c r="C420" s="14"/>
      <c r="D420" s="210" t="s">
        <v>283</v>
      </c>
      <c r="E420" s="227" t="s">
        <v>1</v>
      </c>
      <c r="F420" s="228" t="s">
        <v>501</v>
      </c>
      <c r="G420" s="14"/>
      <c r="H420" s="229">
        <v>1.5</v>
      </c>
      <c r="I420" s="230"/>
      <c r="J420" s="14"/>
      <c r="K420" s="14"/>
      <c r="L420" s="226"/>
      <c r="M420" s="231"/>
      <c r="N420" s="232"/>
      <c r="O420" s="232"/>
      <c r="P420" s="232"/>
      <c r="Q420" s="232"/>
      <c r="R420" s="232"/>
      <c r="S420" s="232"/>
      <c r="T420" s="233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27" t="s">
        <v>283</v>
      </c>
      <c r="AU420" s="227" t="s">
        <v>90</v>
      </c>
      <c r="AV420" s="14" t="s">
        <v>90</v>
      </c>
      <c r="AW420" s="14" t="s">
        <v>36</v>
      </c>
      <c r="AX420" s="14" t="s">
        <v>81</v>
      </c>
      <c r="AY420" s="227" t="s">
        <v>166</v>
      </c>
    </row>
    <row r="421" spans="1:51" s="15" customFormat="1" ht="12">
      <c r="A421" s="15"/>
      <c r="B421" s="234"/>
      <c r="C421" s="15"/>
      <c r="D421" s="210" t="s">
        <v>283</v>
      </c>
      <c r="E421" s="235" t="s">
        <v>1</v>
      </c>
      <c r="F421" s="236" t="s">
        <v>286</v>
      </c>
      <c r="G421" s="15"/>
      <c r="H421" s="237">
        <v>11.1</v>
      </c>
      <c r="I421" s="238"/>
      <c r="J421" s="15"/>
      <c r="K421" s="15"/>
      <c r="L421" s="234"/>
      <c r="M421" s="239"/>
      <c r="N421" s="240"/>
      <c r="O421" s="240"/>
      <c r="P421" s="240"/>
      <c r="Q421" s="240"/>
      <c r="R421" s="240"/>
      <c r="S421" s="240"/>
      <c r="T421" s="241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235" t="s">
        <v>283</v>
      </c>
      <c r="AU421" s="235" t="s">
        <v>90</v>
      </c>
      <c r="AV421" s="15" t="s">
        <v>165</v>
      </c>
      <c r="AW421" s="15" t="s">
        <v>36</v>
      </c>
      <c r="AX421" s="15" t="s">
        <v>88</v>
      </c>
      <c r="AY421" s="235" t="s">
        <v>166</v>
      </c>
    </row>
    <row r="422" spans="1:65" s="2" customFormat="1" ht="21.75" customHeight="1">
      <c r="A422" s="38"/>
      <c r="B422" s="196"/>
      <c r="C422" s="197" t="s">
        <v>569</v>
      </c>
      <c r="D422" s="197" t="s">
        <v>169</v>
      </c>
      <c r="E422" s="198" t="s">
        <v>570</v>
      </c>
      <c r="F422" s="199" t="s">
        <v>571</v>
      </c>
      <c r="G422" s="200" t="s">
        <v>425</v>
      </c>
      <c r="H422" s="201">
        <v>11.6</v>
      </c>
      <c r="I422" s="202"/>
      <c r="J422" s="203">
        <f>ROUND(I422*H422,2)</f>
        <v>0</v>
      </c>
      <c r="K422" s="199" t="s">
        <v>280</v>
      </c>
      <c r="L422" s="39"/>
      <c r="M422" s="204" t="s">
        <v>1</v>
      </c>
      <c r="N422" s="205" t="s">
        <v>46</v>
      </c>
      <c r="O422" s="77"/>
      <c r="P422" s="206">
        <f>O422*H422</f>
        <v>0</v>
      </c>
      <c r="Q422" s="206">
        <v>0</v>
      </c>
      <c r="R422" s="206">
        <f>Q422*H422</f>
        <v>0</v>
      </c>
      <c r="S422" s="206">
        <v>0</v>
      </c>
      <c r="T422" s="207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08" t="s">
        <v>165</v>
      </c>
      <c r="AT422" s="208" t="s">
        <v>169</v>
      </c>
      <c r="AU422" s="208" t="s">
        <v>90</v>
      </c>
      <c r="AY422" s="19" t="s">
        <v>166</v>
      </c>
      <c r="BE422" s="209">
        <f>IF(N422="základní",J422,0)</f>
        <v>0</v>
      </c>
      <c r="BF422" s="209">
        <f>IF(N422="snížená",J422,0)</f>
        <v>0</v>
      </c>
      <c r="BG422" s="209">
        <f>IF(N422="zákl. přenesená",J422,0)</f>
        <v>0</v>
      </c>
      <c r="BH422" s="209">
        <f>IF(N422="sníž. přenesená",J422,0)</f>
        <v>0</v>
      </c>
      <c r="BI422" s="209">
        <f>IF(N422="nulová",J422,0)</f>
        <v>0</v>
      </c>
      <c r="BJ422" s="19" t="s">
        <v>88</v>
      </c>
      <c r="BK422" s="209">
        <f>ROUND(I422*H422,2)</f>
        <v>0</v>
      </c>
      <c r="BL422" s="19" t="s">
        <v>165</v>
      </c>
      <c r="BM422" s="208" t="s">
        <v>572</v>
      </c>
    </row>
    <row r="423" spans="1:47" s="2" customFormat="1" ht="12">
      <c r="A423" s="38"/>
      <c r="B423" s="39"/>
      <c r="C423" s="38"/>
      <c r="D423" s="210" t="s">
        <v>174</v>
      </c>
      <c r="E423" s="38"/>
      <c r="F423" s="211" t="s">
        <v>573</v>
      </c>
      <c r="G423" s="38"/>
      <c r="H423" s="38"/>
      <c r="I423" s="132"/>
      <c r="J423" s="38"/>
      <c r="K423" s="38"/>
      <c r="L423" s="39"/>
      <c r="M423" s="212"/>
      <c r="N423" s="213"/>
      <c r="O423" s="77"/>
      <c r="P423" s="77"/>
      <c r="Q423" s="77"/>
      <c r="R423" s="77"/>
      <c r="S423" s="77"/>
      <c r="T423" s="7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T423" s="19" t="s">
        <v>174</v>
      </c>
      <c r="AU423" s="19" t="s">
        <v>90</v>
      </c>
    </row>
    <row r="424" spans="1:51" s="13" customFormat="1" ht="12">
      <c r="A424" s="13"/>
      <c r="B424" s="219"/>
      <c r="C424" s="13"/>
      <c r="D424" s="210" t="s">
        <v>283</v>
      </c>
      <c r="E424" s="220" t="s">
        <v>1</v>
      </c>
      <c r="F424" s="221" t="s">
        <v>421</v>
      </c>
      <c r="G424" s="13"/>
      <c r="H424" s="220" t="s">
        <v>1</v>
      </c>
      <c r="I424" s="222"/>
      <c r="J424" s="13"/>
      <c r="K424" s="13"/>
      <c r="L424" s="219"/>
      <c r="M424" s="223"/>
      <c r="N424" s="224"/>
      <c r="O424" s="224"/>
      <c r="P424" s="224"/>
      <c r="Q424" s="224"/>
      <c r="R424" s="224"/>
      <c r="S424" s="224"/>
      <c r="T424" s="225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20" t="s">
        <v>283</v>
      </c>
      <c r="AU424" s="220" t="s">
        <v>90</v>
      </c>
      <c r="AV424" s="13" t="s">
        <v>88</v>
      </c>
      <c r="AW424" s="13" t="s">
        <v>36</v>
      </c>
      <c r="AX424" s="13" t="s">
        <v>81</v>
      </c>
      <c r="AY424" s="220" t="s">
        <v>166</v>
      </c>
    </row>
    <row r="425" spans="1:51" s="14" customFormat="1" ht="12">
      <c r="A425" s="14"/>
      <c r="B425" s="226"/>
      <c r="C425" s="14"/>
      <c r="D425" s="210" t="s">
        <v>283</v>
      </c>
      <c r="E425" s="227" t="s">
        <v>1</v>
      </c>
      <c r="F425" s="228" t="s">
        <v>574</v>
      </c>
      <c r="G425" s="14"/>
      <c r="H425" s="229">
        <v>4.2</v>
      </c>
      <c r="I425" s="230"/>
      <c r="J425" s="14"/>
      <c r="K425" s="14"/>
      <c r="L425" s="226"/>
      <c r="M425" s="231"/>
      <c r="N425" s="232"/>
      <c r="O425" s="232"/>
      <c r="P425" s="232"/>
      <c r="Q425" s="232"/>
      <c r="R425" s="232"/>
      <c r="S425" s="232"/>
      <c r="T425" s="233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27" t="s">
        <v>283</v>
      </c>
      <c r="AU425" s="227" t="s">
        <v>90</v>
      </c>
      <c r="AV425" s="14" t="s">
        <v>90</v>
      </c>
      <c r="AW425" s="14" t="s">
        <v>36</v>
      </c>
      <c r="AX425" s="14" t="s">
        <v>81</v>
      </c>
      <c r="AY425" s="227" t="s">
        <v>166</v>
      </c>
    </row>
    <row r="426" spans="1:51" s="13" customFormat="1" ht="12">
      <c r="A426" s="13"/>
      <c r="B426" s="219"/>
      <c r="C426" s="13"/>
      <c r="D426" s="210" t="s">
        <v>283</v>
      </c>
      <c r="E426" s="220" t="s">
        <v>1</v>
      </c>
      <c r="F426" s="221" t="s">
        <v>527</v>
      </c>
      <c r="G426" s="13"/>
      <c r="H426" s="220" t="s">
        <v>1</v>
      </c>
      <c r="I426" s="222"/>
      <c r="J426" s="13"/>
      <c r="K426" s="13"/>
      <c r="L426" s="219"/>
      <c r="M426" s="223"/>
      <c r="N426" s="224"/>
      <c r="O426" s="224"/>
      <c r="P426" s="224"/>
      <c r="Q426" s="224"/>
      <c r="R426" s="224"/>
      <c r="S426" s="224"/>
      <c r="T426" s="225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20" t="s">
        <v>283</v>
      </c>
      <c r="AU426" s="220" t="s">
        <v>90</v>
      </c>
      <c r="AV426" s="13" t="s">
        <v>88</v>
      </c>
      <c r="AW426" s="13" t="s">
        <v>36</v>
      </c>
      <c r="AX426" s="13" t="s">
        <v>81</v>
      </c>
      <c r="AY426" s="220" t="s">
        <v>166</v>
      </c>
    </row>
    <row r="427" spans="1:51" s="14" customFormat="1" ht="12">
      <c r="A427" s="14"/>
      <c r="B427" s="226"/>
      <c r="C427" s="14"/>
      <c r="D427" s="210" t="s">
        <v>283</v>
      </c>
      <c r="E427" s="227" t="s">
        <v>1</v>
      </c>
      <c r="F427" s="228" t="s">
        <v>575</v>
      </c>
      <c r="G427" s="14"/>
      <c r="H427" s="229">
        <v>7.4</v>
      </c>
      <c r="I427" s="230"/>
      <c r="J427" s="14"/>
      <c r="K427" s="14"/>
      <c r="L427" s="226"/>
      <c r="M427" s="231"/>
      <c r="N427" s="232"/>
      <c r="O427" s="232"/>
      <c r="P427" s="232"/>
      <c r="Q427" s="232"/>
      <c r="R427" s="232"/>
      <c r="S427" s="232"/>
      <c r="T427" s="233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27" t="s">
        <v>283</v>
      </c>
      <c r="AU427" s="227" t="s">
        <v>90</v>
      </c>
      <c r="AV427" s="14" t="s">
        <v>90</v>
      </c>
      <c r="AW427" s="14" t="s">
        <v>36</v>
      </c>
      <c r="AX427" s="14" t="s">
        <v>81</v>
      </c>
      <c r="AY427" s="227" t="s">
        <v>166</v>
      </c>
    </row>
    <row r="428" spans="1:51" s="15" customFormat="1" ht="12">
      <c r="A428" s="15"/>
      <c r="B428" s="234"/>
      <c r="C428" s="15"/>
      <c r="D428" s="210" t="s">
        <v>283</v>
      </c>
      <c r="E428" s="235" t="s">
        <v>1</v>
      </c>
      <c r="F428" s="236" t="s">
        <v>286</v>
      </c>
      <c r="G428" s="15"/>
      <c r="H428" s="237">
        <v>11.600000000000001</v>
      </c>
      <c r="I428" s="238"/>
      <c r="J428" s="15"/>
      <c r="K428" s="15"/>
      <c r="L428" s="234"/>
      <c r="M428" s="239"/>
      <c r="N428" s="240"/>
      <c r="O428" s="240"/>
      <c r="P428" s="240"/>
      <c r="Q428" s="240"/>
      <c r="R428" s="240"/>
      <c r="S428" s="240"/>
      <c r="T428" s="241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35" t="s">
        <v>283</v>
      </c>
      <c r="AU428" s="235" t="s">
        <v>90</v>
      </c>
      <c r="AV428" s="15" t="s">
        <v>165</v>
      </c>
      <c r="AW428" s="15" t="s">
        <v>36</v>
      </c>
      <c r="AX428" s="15" t="s">
        <v>88</v>
      </c>
      <c r="AY428" s="235" t="s">
        <v>166</v>
      </c>
    </row>
    <row r="429" spans="1:65" s="2" customFormat="1" ht="21.75" customHeight="1">
      <c r="A429" s="38"/>
      <c r="B429" s="196"/>
      <c r="C429" s="197" t="s">
        <v>576</v>
      </c>
      <c r="D429" s="197" t="s">
        <v>169</v>
      </c>
      <c r="E429" s="198" t="s">
        <v>577</v>
      </c>
      <c r="F429" s="199" t="s">
        <v>578</v>
      </c>
      <c r="G429" s="200" t="s">
        <v>301</v>
      </c>
      <c r="H429" s="201">
        <v>250.54</v>
      </c>
      <c r="I429" s="202"/>
      <c r="J429" s="203">
        <f>ROUND(I429*H429,2)</f>
        <v>0</v>
      </c>
      <c r="K429" s="199" t="s">
        <v>280</v>
      </c>
      <c r="L429" s="39"/>
      <c r="M429" s="204" t="s">
        <v>1</v>
      </c>
      <c r="N429" s="205" t="s">
        <v>46</v>
      </c>
      <c r="O429" s="77"/>
      <c r="P429" s="206">
        <f>O429*H429</f>
        <v>0</v>
      </c>
      <c r="Q429" s="206">
        <v>0</v>
      </c>
      <c r="R429" s="206">
        <f>Q429*H429</f>
        <v>0</v>
      </c>
      <c r="S429" s="206">
        <v>0.01</v>
      </c>
      <c r="T429" s="207">
        <f>S429*H429</f>
        <v>2.5054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08" t="s">
        <v>165</v>
      </c>
      <c r="AT429" s="208" t="s">
        <v>169</v>
      </c>
      <c r="AU429" s="208" t="s">
        <v>90</v>
      </c>
      <c r="AY429" s="19" t="s">
        <v>166</v>
      </c>
      <c r="BE429" s="209">
        <f>IF(N429="základní",J429,0)</f>
        <v>0</v>
      </c>
      <c r="BF429" s="209">
        <f>IF(N429="snížená",J429,0)</f>
        <v>0</v>
      </c>
      <c r="BG429" s="209">
        <f>IF(N429="zákl. přenesená",J429,0)</f>
        <v>0</v>
      </c>
      <c r="BH429" s="209">
        <f>IF(N429="sníž. přenesená",J429,0)</f>
        <v>0</v>
      </c>
      <c r="BI429" s="209">
        <f>IF(N429="nulová",J429,0)</f>
        <v>0</v>
      </c>
      <c r="BJ429" s="19" t="s">
        <v>88</v>
      </c>
      <c r="BK429" s="209">
        <f>ROUND(I429*H429,2)</f>
        <v>0</v>
      </c>
      <c r="BL429" s="19" t="s">
        <v>165</v>
      </c>
      <c r="BM429" s="208" t="s">
        <v>579</v>
      </c>
    </row>
    <row r="430" spans="1:47" s="2" customFormat="1" ht="12">
      <c r="A430" s="38"/>
      <c r="B430" s="39"/>
      <c r="C430" s="38"/>
      <c r="D430" s="210" t="s">
        <v>174</v>
      </c>
      <c r="E430" s="38"/>
      <c r="F430" s="211" t="s">
        <v>580</v>
      </c>
      <c r="G430" s="38"/>
      <c r="H430" s="38"/>
      <c r="I430" s="132"/>
      <c r="J430" s="38"/>
      <c r="K430" s="38"/>
      <c r="L430" s="39"/>
      <c r="M430" s="212"/>
      <c r="N430" s="213"/>
      <c r="O430" s="77"/>
      <c r="P430" s="77"/>
      <c r="Q430" s="77"/>
      <c r="R430" s="77"/>
      <c r="S430" s="77"/>
      <c r="T430" s="7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T430" s="19" t="s">
        <v>174</v>
      </c>
      <c r="AU430" s="19" t="s">
        <v>90</v>
      </c>
    </row>
    <row r="431" spans="1:51" s="13" customFormat="1" ht="12">
      <c r="A431" s="13"/>
      <c r="B431" s="219"/>
      <c r="C431" s="13"/>
      <c r="D431" s="210" t="s">
        <v>283</v>
      </c>
      <c r="E431" s="220" t="s">
        <v>1</v>
      </c>
      <c r="F431" s="221" t="s">
        <v>338</v>
      </c>
      <c r="G431" s="13"/>
      <c r="H431" s="220" t="s">
        <v>1</v>
      </c>
      <c r="I431" s="222"/>
      <c r="J431" s="13"/>
      <c r="K431" s="13"/>
      <c r="L431" s="219"/>
      <c r="M431" s="223"/>
      <c r="N431" s="224"/>
      <c r="O431" s="224"/>
      <c r="P431" s="224"/>
      <c r="Q431" s="224"/>
      <c r="R431" s="224"/>
      <c r="S431" s="224"/>
      <c r="T431" s="225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20" t="s">
        <v>283</v>
      </c>
      <c r="AU431" s="220" t="s">
        <v>90</v>
      </c>
      <c r="AV431" s="13" t="s">
        <v>88</v>
      </c>
      <c r="AW431" s="13" t="s">
        <v>36</v>
      </c>
      <c r="AX431" s="13" t="s">
        <v>81</v>
      </c>
      <c r="AY431" s="220" t="s">
        <v>166</v>
      </c>
    </row>
    <row r="432" spans="1:51" s="14" customFormat="1" ht="12">
      <c r="A432" s="14"/>
      <c r="B432" s="226"/>
      <c r="C432" s="14"/>
      <c r="D432" s="210" t="s">
        <v>283</v>
      </c>
      <c r="E432" s="227" t="s">
        <v>1</v>
      </c>
      <c r="F432" s="228" t="s">
        <v>339</v>
      </c>
      <c r="G432" s="14"/>
      <c r="H432" s="229">
        <v>4.75</v>
      </c>
      <c r="I432" s="230"/>
      <c r="J432" s="14"/>
      <c r="K432" s="14"/>
      <c r="L432" s="226"/>
      <c r="M432" s="231"/>
      <c r="N432" s="232"/>
      <c r="O432" s="232"/>
      <c r="P432" s="232"/>
      <c r="Q432" s="232"/>
      <c r="R432" s="232"/>
      <c r="S432" s="232"/>
      <c r="T432" s="233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27" t="s">
        <v>283</v>
      </c>
      <c r="AU432" s="227" t="s">
        <v>90</v>
      </c>
      <c r="AV432" s="14" t="s">
        <v>90</v>
      </c>
      <c r="AW432" s="14" t="s">
        <v>36</v>
      </c>
      <c r="AX432" s="14" t="s">
        <v>81</v>
      </c>
      <c r="AY432" s="227" t="s">
        <v>166</v>
      </c>
    </row>
    <row r="433" spans="1:51" s="13" customFormat="1" ht="12">
      <c r="A433" s="13"/>
      <c r="B433" s="219"/>
      <c r="C433" s="13"/>
      <c r="D433" s="210" t="s">
        <v>283</v>
      </c>
      <c r="E433" s="220" t="s">
        <v>1</v>
      </c>
      <c r="F433" s="221" t="s">
        <v>413</v>
      </c>
      <c r="G433" s="13"/>
      <c r="H433" s="220" t="s">
        <v>1</v>
      </c>
      <c r="I433" s="222"/>
      <c r="J433" s="13"/>
      <c r="K433" s="13"/>
      <c r="L433" s="219"/>
      <c r="M433" s="223"/>
      <c r="N433" s="224"/>
      <c r="O433" s="224"/>
      <c r="P433" s="224"/>
      <c r="Q433" s="224"/>
      <c r="R433" s="224"/>
      <c r="S433" s="224"/>
      <c r="T433" s="22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20" t="s">
        <v>283</v>
      </c>
      <c r="AU433" s="220" t="s">
        <v>90</v>
      </c>
      <c r="AV433" s="13" t="s">
        <v>88</v>
      </c>
      <c r="AW433" s="13" t="s">
        <v>36</v>
      </c>
      <c r="AX433" s="13" t="s">
        <v>81</v>
      </c>
      <c r="AY433" s="220" t="s">
        <v>166</v>
      </c>
    </row>
    <row r="434" spans="1:51" s="14" customFormat="1" ht="12">
      <c r="A434" s="14"/>
      <c r="B434" s="226"/>
      <c r="C434" s="14"/>
      <c r="D434" s="210" t="s">
        <v>283</v>
      </c>
      <c r="E434" s="227" t="s">
        <v>1</v>
      </c>
      <c r="F434" s="228" t="s">
        <v>414</v>
      </c>
      <c r="G434" s="14"/>
      <c r="H434" s="229">
        <v>14.21</v>
      </c>
      <c r="I434" s="230"/>
      <c r="J434" s="14"/>
      <c r="K434" s="14"/>
      <c r="L434" s="226"/>
      <c r="M434" s="231"/>
      <c r="N434" s="232"/>
      <c r="O434" s="232"/>
      <c r="P434" s="232"/>
      <c r="Q434" s="232"/>
      <c r="R434" s="232"/>
      <c r="S434" s="232"/>
      <c r="T434" s="233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27" t="s">
        <v>283</v>
      </c>
      <c r="AU434" s="227" t="s">
        <v>90</v>
      </c>
      <c r="AV434" s="14" t="s">
        <v>90</v>
      </c>
      <c r="AW434" s="14" t="s">
        <v>36</v>
      </c>
      <c r="AX434" s="14" t="s">
        <v>81</v>
      </c>
      <c r="AY434" s="227" t="s">
        <v>166</v>
      </c>
    </row>
    <row r="435" spans="1:51" s="13" customFormat="1" ht="12">
      <c r="A435" s="13"/>
      <c r="B435" s="219"/>
      <c r="C435" s="13"/>
      <c r="D435" s="210" t="s">
        <v>283</v>
      </c>
      <c r="E435" s="220" t="s">
        <v>1</v>
      </c>
      <c r="F435" s="221" t="s">
        <v>415</v>
      </c>
      <c r="G435" s="13"/>
      <c r="H435" s="220" t="s">
        <v>1</v>
      </c>
      <c r="I435" s="222"/>
      <c r="J435" s="13"/>
      <c r="K435" s="13"/>
      <c r="L435" s="219"/>
      <c r="M435" s="223"/>
      <c r="N435" s="224"/>
      <c r="O435" s="224"/>
      <c r="P435" s="224"/>
      <c r="Q435" s="224"/>
      <c r="R435" s="224"/>
      <c r="S435" s="224"/>
      <c r="T435" s="225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20" t="s">
        <v>283</v>
      </c>
      <c r="AU435" s="220" t="s">
        <v>90</v>
      </c>
      <c r="AV435" s="13" t="s">
        <v>88</v>
      </c>
      <c r="AW435" s="13" t="s">
        <v>36</v>
      </c>
      <c r="AX435" s="13" t="s">
        <v>81</v>
      </c>
      <c r="AY435" s="220" t="s">
        <v>166</v>
      </c>
    </row>
    <row r="436" spans="1:51" s="14" customFormat="1" ht="12">
      <c r="A436" s="14"/>
      <c r="B436" s="226"/>
      <c r="C436" s="14"/>
      <c r="D436" s="210" t="s">
        <v>283</v>
      </c>
      <c r="E436" s="227" t="s">
        <v>1</v>
      </c>
      <c r="F436" s="228" t="s">
        <v>416</v>
      </c>
      <c r="G436" s="14"/>
      <c r="H436" s="229">
        <v>14.76</v>
      </c>
      <c r="I436" s="230"/>
      <c r="J436" s="14"/>
      <c r="K436" s="14"/>
      <c r="L436" s="226"/>
      <c r="M436" s="231"/>
      <c r="N436" s="232"/>
      <c r="O436" s="232"/>
      <c r="P436" s="232"/>
      <c r="Q436" s="232"/>
      <c r="R436" s="232"/>
      <c r="S436" s="232"/>
      <c r="T436" s="233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27" t="s">
        <v>283</v>
      </c>
      <c r="AU436" s="227" t="s">
        <v>90</v>
      </c>
      <c r="AV436" s="14" t="s">
        <v>90</v>
      </c>
      <c r="AW436" s="14" t="s">
        <v>36</v>
      </c>
      <c r="AX436" s="14" t="s">
        <v>81</v>
      </c>
      <c r="AY436" s="227" t="s">
        <v>166</v>
      </c>
    </row>
    <row r="437" spans="1:51" s="13" customFormat="1" ht="12">
      <c r="A437" s="13"/>
      <c r="B437" s="219"/>
      <c r="C437" s="13"/>
      <c r="D437" s="210" t="s">
        <v>283</v>
      </c>
      <c r="E437" s="220" t="s">
        <v>1</v>
      </c>
      <c r="F437" s="221" t="s">
        <v>314</v>
      </c>
      <c r="G437" s="13"/>
      <c r="H437" s="220" t="s">
        <v>1</v>
      </c>
      <c r="I437" s="222"/>
      <c r="J437" s="13"/>
      <c r="K437" s="13"/>
      <c r="L437" s="219"/>
      <c r="M437" s="223"/>
      <c r="N437" s="224"/>
      <c r="O437" s="224"/>
      <c r="P437" s="224"/>
      <c r="Q437" s="224"/>
      <c r="R437" s="224"/>
      <c r="S437" s="224"/>
      <c r="T437" s="225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20" t="s">
        <v>283</v>
      </c>
      <c r="AU437" s="220" t="s">
        <v>90</v>
      </c>
      <c r="AV437" s="13" t="s">
        <v>88</v>
      </c>
      <c r="AW437" s="13" t="s">
        <v>36</v>
      </c>
      <c r="AX437" s="13" t="s">
        <v>81</v>
      </c>
      <c r="AY437" s="220" t="s">
        <v>166</v>
      </c>
    </row>
    <row r="438" spans="1:51" s="14" customFormat="1" ht="12">
      <c r="A438" s="14"/>
      <c r="B438" s="226"/>
      <c r="C438" s="14"/>
      <c r="D438" s="210" t="s">
        <v>283</v>
      </c>
      <c r="E438" s="227" t="s">
        <v>1</v>
      </c>
      <c r="F438" s="228" t="s">
        <v>324</v>
      </c>
      <c r="G438" s="14"/>
      <c r="H438" s="229">
        <v>115.44</v>
      </c>
      <c r="I438" s="230"/>
      <c r="J438" s="14"/>
      <c r="K438" s="14"/>
      <c r="L438" s="226"/>
      <c r="M438" s="231"/>
      <c r="N438" s="232"/>
      <c r="O438" s="232"/>
      <c r="P438" s="232"/>
      <c r="Q438" s="232"/>
      <c r="R438" s="232"/>
      <c r="S438" s="232"/>
      <c r="T438" s="233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27" t="s">
        <v>283</v>
      </c>
      <c r="AU438" s="227" t="s">
        <v>90</v>
      </c>
      <c r="AV438" s="14" t="s">
        <v>90</v>
      </c>
      <c r="AW438" s="14" t="s">
        <v>36</v>
      </c>
      <c r="AX438" s="14" t="s">
        <v>81</v>
      </c>
      <c r="AY438" s="227" t="s">
        <v>166</v>
      </c>
    </row>
    <row r="439" spans="1:51" s="13" customFormat="1" ht="12">
      <c r="A439" s="13"/>
      <c r="B439" s="219"/>
      <c r="C439" s="13"/>
      <c r="D439" s="210" t="s">
        <v>283</v>
      </c>
      <c r="E439" s="220" t="s">
        <v>1</v>
      </c>
      <c r="F439" s="221" t="s">
        <v>417</v>
      </c>
      <c r="G439" s="13"/>
      <c r="H439" s="220" t="s">
        <v>1</v>
      </c>
      <c r="I439" s="222"/>
      <c r="J439" s="13"/>
      <c r="K439" s="13"/>
      <c r="L439" s="219"/>
      <c r="M439" s="223"/>
      <c r="N439" s="224"/>
      <c r="O439" s="224"/>
      <c r="P439" s="224"/>
      <c r="Q439" s="224"/>
      <c r="R439" s="224"/>
      <c r="S439" s="224"/>
      <c r="T439" s="225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20" t="s">
        <v>283</v>
      </c>
      <c r="AU439" s="220" t="s">
        <v>90</v>
      </c>
      <c r="AV439" s="13" t="s">
        <v>88</v>
      </c>
      <c r="AW439" s="13" t="s">
        <v>36</v>
      </c>
      <c r="AX439" s="13" t="s">
        <v>81</v>
      </c>
      <c r="AY439" s="220" t="s">
        <v>166</v>
      </c>
    </row>
    <row r="440" spans="1:51" s="14" customFormat="1" ht="12">
      <c r="A440" s="14"/>
      <c r="B440" s="226"/>
      <c r="C440" s="14"/>
      <c r="D440" s="210" t="s">
        <v>283</v>
      </c>
      <c r="E440" s="227" t="s">
        <v>1</v>
      </c>
      <c r="F440" s="228" t="s">
        <v>418</v>
      </c>
      <c r="G440" s="14"/>
      <c r="H440" s="229">
        <v>20.02</v>
      </c>
      <c r="I440" s="230"/>
      <c r="J440" s="14"/>
      <c r="K440" s="14"/>
      <c r="L440" s="226"/>
      <c r="M440" s="231"/>
      <c r="N440" s="232"/>
      <c r="O440" s="232"/>
      <c r="P440" s="232"/>
      <c r="Q440" s="232"/>
      <c r="R440" s="232"/>
      <c r="S440" s="232"/>
      <c r="T440" s="23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27" t="s">
        <v>283</v>
      </c>
      <c r="AU440" s="227" t="s">
        <v>90</v>
      </c>
      <c r="AV440" s="14" t="s">
        <v>90</v>
      </c>
      <c r="AW440" s="14" t="s">
        <v>36</v>
      </c>
      <c r="AX440" s="14" t="s">
        <v>81</v>
      </c>
      <c r="AY440" s="227" t="s">
        <v>166</v>
      </c>
    </row>
    <row r="441" spans="1:51" s="13" customFormat="1" ht="12">
      <c r="A441" s="13"/>
      <c r="B441" s="219"/>
      <c r="C441" s="13"/>
      <c r="D441" s="210" t="s">
        <v>283</v>
      </c>
      <c r="E441" s="220" t="s">
        <v>1</v>
      </c>
      <c r="F441" s="221" t="s">
        <v>352</v>
      </c>
      <c r="G441" s="13"/>
      <c r="H441" s="220" t="s">
        <v>1</v>
      </c>
      <c r="I441" s="222"/>
      <c r="J441" s="13"/>
      <c r="K441" s="13"/>
      <c r="L441" s="219"/>
      <c r="M441" s="223"/>
      <c r="N441" s="224"/>
      <c r="O441" s="224"/>
      <c r="P441" s="224"/>
      <c r="Q441" s="224"/>
      <c r="R441" s="224"/>
      <c r="S441" s="224"/>
      <c r="T441" s="225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20" t="s">
        <v>283</v>
      </c>
      <c r="AU441" s="220" t="s">
        <v>90</v>
      </c>
      <c r="AV441" s="13" t="s">
        <v>88</v>
      </c>
      <c r="AW441" s="13" t="s">
        <v>36</v>
      </c>
      <c r="AX441" s="13" t="s">
        <v>81</v>
      </c>
      <c r="AY441" s="220" t="s">
        <v>166</v>
      </c>
    </row>
    <row r="442" spans="1:51" s="14" customFormat="1" ht="12">
      <c r="A442" s="14"/>
      <c r="B442" s="226"/>
      <c r="C442" s="14"/>
      <c r="D442" s="210" t="s">
        <v>283</v>
      </c>
      <c r="E442" s="227" t="s">
        <v>1</v>
      </c>
      <c r="F442" s="228" t="s">
        <v>406</v>
      </c>
      <c r="G442" s="14"/>
      <c r="H442" s="229">
        <v>14.87</v>
      </c>
      <c r="I442" s="230"/>
      <c r="J442" s="14"/>
      <c r="K442" s="14"/>
      <c r="L442" s="226"/>
      <c r="M442" s="231"/>
      <c r="N442" s="232"/>
      <c r="O442" s="232"/>
      <c r="P442" s="232"/>
      <c r="Q442" s="232"/>
      <c r="R442" s="232"/>
      <c r="S442" s="232"/>
      <c r="T442" s="233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27" t="s">
        <v>283</v>
      </c>
      <c r="AU442" s="227" t="s">
        <v>90</v>
      </c>
      <c r="AV442" s="14" t="s">
        <v>90</v>
      </c>
      <c r="AW442" s="14" t="s">
        <v>36</v>
      </c>
      <c r="AX442" s="14" t="s">
        <v>81</v>
      </c>
      <c r="AY442" s="227" t="s">
        <v>166</v>
      </c>
    </row>
    <row r="443" spans="1:51" s="13" customFormat="1" ht="12">
      <c r="A443" s="13"/>
      <c r="B443" s="219"/>
      <c r="C443" s="13"/>
      <c r="D443" s="210" t="s">
        <v>283</v>
      </c>
      <c r="E443" s="220" t="s">
        <v>1</v>
      </c>
      <c r="F443" s="221" t="s">
        <v>419</v>
      </c>
      <c r="G443" s="13"/>
      <c r="H443" s="220" t="s">
        <v>1</v>
      </c>
      <c r="I443" s="222"/>
      <c r="J443" s="13"/>
      <c r="K443" s="13"/>
      <c r="L443" s="219"/>
      <c r="M443" s="223"/>
      <c r="N443" s="224"/>
      <c r="O443" s="224"/>
      <c r="P443" s="224"/>
      <c r="Q443" s="224"/>
      <c r="R443" s="224"/>
      <c r="S443" s="224"/>
      <c r="T443" s="225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20" t="s">
        <v>283</v>
      </c>
      <c r="AU443" s="220" t="s">
        <v>90</v>
      </c>
      <c r="AV443" s="13" t="s">
        <v>88</v>
      </c>
      <c r="AW443" s="13" t="s">
        <v>36</v>
      </c>
      <c r="AX443" s="13" t="s">
        <v>81</v>
      </c>
      <c r="AY443" s="220" t="s">
        <v>166</v>
      </c>
    </row>
    <row r="444" spans="1:51" s="14" customFormat="1" ht="12">
      <c r="A444" s="14"/>
      <c r="B444" s="226"/>
      <c r="C444" s="14"/>
      <c r="D444" s="210" t="s">
        <v>283</v>
      </c>
      <c r="E444" s="227" t="s">
        <v>1</v>
      </c>
      <c r="F444" s="228" t="s">
        <v>420</v>
      </c>
      <c r="G444" s="14"/>
      <c r="H444" s="229">
        <v>39.46</v>
      </c>
      <c r="I444" s="230"/>
      <c r="J444" s="14"/>
      <c r="K444" s="14"/>
      <c r="L444" s="226"/>
      <c r="M444" s="231"/>
      <c r="N444" s="232"/>
      <c r="O444" s="232"/>
      <c r="P444" s="232"/>
      <c r="Q444" s="232"/>
      <c r="R444" s="232"/>
      <c r="S444" s="232"/>
      <c r="T444" s="233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27" t="s">
        <v>283</v>
      </c>
      <c r="AU444" s="227" t="s">
        <v>90</v>
      </c>
      <c r="AV444" s="14" t="s">
        <v>90</v>
      </c>
      <c r="AW444" s="14" t="s">
        <v>36</v>
      </c>
      <c r="AX444" s="14" t="s">
        <v>81</v>
      </c>
      <c r="AY444" s="227" t="s">
        <v>166</v>
      </c>
    </row>
    <row r="445" spans="1:51" s="13" customFormat="1" ht="12">
      <c r="A445" s="13"/>
      <c r="B445" s="219"/>
      <c r="C445" s="13"/>
      <c r="D445" s="210" t="s">
        <v>283</v>
      </c>
      <c r="E445" s="220" t="s">
        <v>1</v>
      </c>
      <c r="F445" s="221" t="s">
        <v>367</v>
      </c>
      <c r="G445" s="13"/>
      <c r="H445" s="220" t="s">
        <v>1</v>
      </c>
      <c r="I445" s="222"/>
      <c r="J445" s="13"/>
      <c r="K445" s="13"/>
      <c r="L445" s="219"/>
      <c r="M445" s="223"/>
      <c r="N445" s="224"/>
      <c r="O445" s="224"/>
      <c r="P445" s="224"/>
      <c r="Q445" s="224"/>
      <c r="R445" s="224"/>
      <c r="S445" s="224"/>
      <c r="T445" s="225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20" t="s">
        <v>283</v>
      </c>
      <c r="AU445" s="220" t="s">
        <v>90</v>
      </c>
      <c r="AV445" s="13" t="s">
        <v>88</v>
      </c>
      <c r="AW445" s="13" t="s">
        <v>36</v>
      </c>
      <c r="AX445" s="13" t="s">
        <v>81</v>
      </c>
      <c r="AY445" s="220" t="s">
        <v>166</v>
      </c>
    </row>
    <row r="446" spans="1:51" s="14" customFormat="1" ht="12">
      <c r="A446" s="14"/>
      <c r="B446" s="226"/>
      <c r="C446" s="14"/>
      <c r="D446" s="210" t="s">
        <v>283</v>
      </c>
      <c r="E446" s="227" t="s">
        <v>1</v>
      </c>
      <c r="F446" s="228" t="s">
        <v>581</v>
      </c>
      <c r="G446" s="14"/>
      <c r="H446" s="229">
        <v>15.12</v>
      </c>
      <c r="I446" s="230"/>
      <c r="J446" s="14"/>
      <c r="K446" s="14"/>
      <c r="L446" s="226"/>
      <c r="M446" s="231"/>
      <c r="N446" s="232"/>
      <c r="O446" s="232"/>
      <c r="P446" s="232"/>
      <c r="Q446" s="232"/>
      <c r="R446" s="232"/>
      <c r="S446" s="232"/>
      <c r="T446" s="233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27" t="s">
        <v>283</v>
      </c>
      <c r="AU446" s="227" t="s">
        <v>90</v>
      </c>
      <c r="AV446" s="14" t="s">
        <v>90</v>
      </c>
      <c r="AW446" s="14" t="s">
        <v>36</v>
      </c>
      <c r="AX446" s="14" t="s">
        <v>81</v>
      </c>
      <c r="AY446" s="227" t="s">
        <v>166</v>
      </c>
    </row>
    <row r="447" spans="1:51" s="13" customFormat="1" ht="12">
      <c r="A447" s="13"/>
      <c r="B447" s="219"/>
      <c r="C447" s="13"/>
      <c r="D447" s="210" t="s">
        <v>283</v>
      </c>
      <c r="E447" s="220" t="s">
        <v>1</v>
      </c>
      <c r="F447" s="221" t="s">
        <v>407</v>
      </c>
      <c r="G447" s="13"/>
      <c r="H447" s="220" t="s">
        <v>1</v>
      </c>
      <c r="I447" s="222"/>
      <c r="J447" s="13"/>
      <c r="K447" s="13"/>
      <c r="L447" s="219"/>
      <c r="M447" s="223"/>
      <c r="N447" s="224"/>
      <c r="O447" s="224"/>
      <c r="P447" s="224"/>
      <c r="Q447" s="224"/>
      <c r="R447" s="224"/>
      <c r="S447" s="224"/>
      <c r="T447" s="225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20" t="s">
        <v>283</v>
      </c>
      <c r="AU447" s="220" t="s">
        <v>90</v>
      </c>
      <c r="AV447" s="13" t="s">
        <v>88</v>
      </c>
      <c r="AW447" s="13" t="s">
        <v>36</v>
      </c>
      <c r="AX447" s="13" t="s">
        <v>81</v>
      </c>
      <c r="AY447" s="220" t="s">
        <v>166</v>
      </c>
    </row>
    <row r="448" spans="1:51" s="14" customFormat="1" ht="12">
      <c r="A448" s="14"/>
      <c r="B448" s="226"/>
      <c r="C448" s="14"/>
      <c r="D448" s="210" t="s">
        <v>283</v>
      </c>
      <c r="E448" s="227" t="s">
        <v>1</v>
      </c>
      <c r="F448" s="228" t="s">
        <v>408</v>
      </c>
      <c r="G448" s="14"/>
      <c r="H448" s="229">
        <v>11.91</v>
      </c>
      <c r="I448" s="230"/>
      <c r="J448" s="14"/>
      <c r="K448" s="14"/>
      <c r="L448" s="226"/>
      <c r="M448" s="231"/>
      <c r="N448" s="232"/>
      <c r="O448" s="232"/>
      <c r="P448" s="232"/>
      <c r="Q448" s="232"/>
      <c r="R448" s="232"/>
      <c r="S448" s="232"/>
      <c r="T448" s="233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27" t="s">
        <v>283</v>
      </c>
      <c r="AU448" s="227" t="s">
        <v>90</v>
      </c>
      <c r="AV448" s="14" t="s">
        <v>90</v>
      </c>
      <c r="AW448" s="14" t="s">
        <v>36</v>
      </c>
      <c r="AX448" s="14" t="s">
        <v>81</v>
      </c>
      <c r="AY448" s="227" t="s">
        <v>166</v>
      </c>
    </row>
    <row r="449" spans="1:51" s="15" customFormat="1" ht="12">
      <c r="A449" s="15"/>
      <c r="B449" s="234"/>
      <c r="C449" s="15"/>
      <c r="D449" s="210" t="s">
        <v>283</v>
      </c>
      <c r="E449" s="235" t="s">
        <v>1</v>
      </c>
      <c r="F449" s="236" t="s">
        <v>286</v>
      </c>
      <c r="G449" s="15"/>
      <c r="H449" s="237">
        <v>250.54000000000002</v>
      </c>
      <c r="I449" s="238"/>
      <c r="J449" s="15"/>
      <c r="K449" s="15"/>
      <c r="L449" s="234"/>
      <c r="M449" s="239"/>
      <c r="N449" s="240"/>
      <c r="O449" s="240"/>
      <c r="P449" s="240"/>
      <c r="Q449" s="240"/>
      <c r="R449" s="240"/>
      <c r="S449" s="240"/>
      <c r="T449" s="241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35" t="s">
        <v>283</v>
      </c>
      <c r="AU449" s="235" t="s">
        <v>90</v>
      </c>
      <c r="AV449" s="15" t="s">
        <v>165</v>
      </c>
      <c r="AW449" s="15" t="s">
        <v>36</v>
      </c>
      <c r="AX449" s="15" t="s">
        <v>88</v>
      </c>
      <c r="AY449" s="235" t="s">
        <v>166</v>
      </c>
    </row>
    <row r="450" spans="1:65" s="2" customFormat="1" ht="21.75" customHeight="1">
      <c r="A450" s="38"/>
      <c r="B450" s="196"/>
      <c r="C450" s="197" t="s">
        <v>582</v>
      </c>
      <c r="D450" s="197" t="s">
        <v>169</v>
      </c>
      <c r="E450" s="198" t="s">
        <v>583</v>
      </c>
      <c r="F450" s="199" t="s">
        <v>584</v>
      </c>
      <c r="G450" s="200" t="s">
        <v>301</v>
      </c>
      <c r="H450" s="201">
        <v>420.534</v>
      </c>
      <c r="I450" s="202"/>
      <c r="J450" s="203">
        <f>ROUND(I450*H450,2)</f>
        <v>0</v>
      </c>
      <c r="K450" s="199" t="s">
        <v>280</v>
      </c>
      <c r="L450" s="39"/>
      <c r="M450" s="204" t="s">
        <v>1</v>
      </c>
      <c r="N450" s="205" t="s">
        <v>46</v>
      </c>
      <c r="O450" s="77"/>
      <c r="P450" s="206">
        <f>O450*H450</f>
        <v>0</v>
      </c>
      <c r="Q450" s="206">
        <v>0</v>
      </c>
      <c r="R450" s="206">
        <f>Q450*H450</f>
        <v>0</v>
      </c>
      <c r="S450" s="206">
        <v>0.01</v>
      </c>
      <c r="T450" s="207">
        <f>S450*H450</f>
        <v>4.20534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08" t="s">
        <v>165</v>
      </c>
      <c r="AT450" s="208" t="s">
        <v>169</v>
      </c>
      <c r="AU450" s="208" t="s">
        <v>90</v>
      </c>
      <c r="AY450" s="19" t="s">
        <v>166</v>
      </c>
      <c r="BE450" s="209">
        <f>IF(N450="základní",J450,0)</f>
        <v>0</v>
      </c>
      <c r="BF450" s="209">
        <f>IF(N450="snížená",J450,0)</f>
        <v>0</v>
      </c>
      <c r="BG450" s="209">
        <f>IF(N450="zákl. přenesená",J450,0)</f>
        <v>0</v>
      </c>
      <c r="BH450" s="209">
        <f>IF(N450="sníž. přenesená",J450,0)</f>
        <v>0</v>
      </c>
      <c r="BI450" s="209">
        <f>IF(N450="nulová",J450,0)</f>
        <v>0</v>
      </c>
      <c r="BJ450" s="19" t="s">
        <v>88</v>
      </c>
      <c r="BK450" s="209">
        <f>ROUND(I450*H450,2)</f>
        <v>0</v>
      </c>
      <c r="BL450" s="19" t="s">
        <v>165</v>
      </c>
      <c r="BM450" s="208" t="s">
        <v>585</v>
      </c>
    </row>
    <row r="451" spans="1:47" s="2" customFormat="1" ht="12">
      <c r="A451" s="38"/>
      <c r="B451" s="39"/>
      <c r="C451" s="38"/>
      <c r="D451" s="210" t="s">
        <v>174</v>
      </c>
      <c r="E451" s="38"/>
      <c r="F451" s="211" t="s">
        <v>586</v>
      </c>
      <c r="G451" s="38"/>
      <c r="H451" s="38"/>
      <c r="I451" s="132"/>
      <c r="J451" s="38"/>
      <c r="K451" s="38"/>
      <c r="L451" s="39"/>
      <c r="M451" s="212"/>
      <c r="N451" s="213"/>
      <c r="O451" s="77"/>
      <c r="P451" s="77"/>
      <c r="Q451" s="77"/>
      <c r="R451" s="77"/>
      <c r="S451" s="77"/>
      <c r="T451" s="7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T451" s="19" t="s">
        <v>174</v>
      </c>
      <c r="AU451" s="19" t="s">
        <v>90</v>
      </c>
    </row>
    <row r="452" spans="1:51" s="13" customFormat="1" ht="12">
      <c r="A452" s="13"/>
      <c r="B452" s="219"/>
      <c r="C452" s="13"/>
      <c r="D452" s="210" t="s">
        <v>283</v>
      </c>
      <c r="E452" s="220" t="s">
        <v>1</v>
      </c>
      <c r="F452" s="221" t="s">
        <v>338</v>
      </c>
      <c r="G452" s="13"/>
      <c r="H452" s="220" t="s">
        <v>1</v>
      </c>
      <c r="I452" s="222"/>
      <c r="J452" s="13"/>
      <c r="K452" s="13"/>
      <c r="L452" s="219"/>
      <c r="M452" s="223"/>
      <c r="N452" s="224"/>
      <c r="O452" s="224"/>
      <c r="P452" s="224"/>
      <c r="Q452" s="224"/>
      <c r="R452" s="224"/>
      <c r="S452" s="224"/>
      <c r="T452" s="225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20" t="s">
        <v>283</v>
      </c>
      <c r="AU452" s="220" t="s">
        <v>90</v>
      </c>
      <c r="AV452" s="13" t="s">
        <v>88</v>
      </c>
      <c r="AW452" s="13" t="s">
        <v>36</v>
      </c>
      <c r="AX452" s="13" t="s">
        <v>81</v>
      </c>
      <c r="AY452" s="220" t="s">
        <v>166</v>
      </c>
    </row>
    <row r="453" spans="1:51" s="14" customFormat="1" ht="12">
      <c r="A453" s="14"/>
      <c r="B453" s="226"/>
      <c r="C453" s="14"/>
      <c r="D453" s="210" t="s">
        <v>283</v>
      </c>
      <c r="E453" s="227" t="s">
        <v>1</v>
      </c>
      <c r="F453" s="228" t="s">
        <v>587</v>
      </c>
      <c r="G453" s="14"/>
      <c r="H453" s="229">
        <v>29.04</v>
      </c>
      <c r="I453" s="230"/>
      <c r="J453" s="14"/>
      <c r="K453" s="14"/>
      <c r="L453" s="226"/>
      <c r="M453" s="231"/>
      <c r="N453" s="232"/>
      <c r="O453" s="232"/>
      <c r="P453" s="232"/>
      <c r="Q453" s="232"/>
      <c r="R453" s="232"/>
      <c r="S453" s="232"/>
      <c r="T453" s="233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27" t="s">
        <v>283</v>
      </c>
      <c r="AU453" s="227" t="s">
        <v>90</v>
      </c>
      <c r="AV453" s="14" t="s">
        <v>90</v>
      </c>
      <c r="AW453" s="14" t="s">
        <v>36</v>
      </c>
      <c r="AX453" s="14" t="s">
        <v>81</v>
      </c>
      <c r="AY453" s="227" t="s">
        <v>166</v>
      </c>
    </row>
    <row r="454" spans="1:51" s="13" customFormat="1" ht="12">
      <c r="A454" s="13"/>
      <c r="B454" s="219"/>
      <c r="C454" s="13"/>
      <c r="D454" s="210" t="s">
        <v>283</v>
      </c>
      <c r="E454" s="220" t="s">
        <v>1</v>
      </c>
      <c r="F454" s="221" t="s">
        <v>413</v>
      </c>
      <c r="G454" s="13"/>
      <c r="H454" s="220" t="s">
        <v>1</v>
      </c>
      <c r="I454" s="222"/>
      <c r="J454" s="13"/>
      <c r="K454" s="13"/>
      <c r="L454" s="219"/>
      <c r="M454" s="223"/>
      <c r="N454" s="224"/>
      <c r="O454" s="224"/>
      <c r="P454" s="224"/>
      <c r="Q454" s="224"/>
      <c r="R454" s="224"/>
      <c r="S454" s="224"/>
      <c r="T454" s="225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20" t="s">
        <v>283</v>
      </c>
      <c r="AU454" s="220" t="s">
        <v>90</v>
      </c>
      <c r="AV454" s="13" t="s">
        <v>88</v>
      </c>
      <c r="AW454" s="13" t="s">
        <v>36</v>
      </c>
      <c r="AX454" s="13" t="s">
        <v>81</v>
      </c>
      <c r="AY454" s="220" t="s">
        <v>166</v>
      </c>
    </row>
    <row r="455" spans="1:51" s="14" customFormat="1" ht="12">
      <c r="A455" s="14"/>
      <c r="B455" s="226"/>
      <c r="C455" s="14"/>
      <c r="D455" s="210" t="s">
        <v>283</v>
      </c>
      <c r="E455" s="227" t="s">
        <v>1</v>
      </c>
      <c r="F455" s="228" t="s">
        <v>588</v>
      </c>
      <c r="G455" s="14"/>
      <c r="H455" s="229">
        <v>39</v>
      </c>
      <c r="I455" s="230"/>
      <c r="J455" s="14"/>
      <c r="K455" s="14"/>
      <c r="L455" s="226"/>
      <c r="M455" s="231"/>
      <c r="N455" s="232"/>
      <c r="O455" s="232"/>
      <c r="P455" s="232"/>
      <c r="Q455" s="232"/>
      <c r="R455" s="232"/>
      <c r="S455" s="232"/>
      <c r="T455" s="233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27" t="s">
        <v>283</v>
      </c>
      <c r="AU455" s="227" t="s">
        <v>90</v>
      </c>
      <c r="AV455" s="14" t="s">
        <v>90</v>
      </c>
      <c r="AW455" s="14" t="s">
        <v>36</v>
      </c>
      <c r="AX455" s="14" t="s">
        <v>81</v>
      </c>
      <c r="AY455" s="227" t="s">
        <v>166</v>
      </c>
    </row>
    <row r="456" spans="1:51" s="13" customFormat="1" ht="12">
      <c r="A456" s="13"/>
      <c r="B456" s="219"/>
      <c r="C456" s="13"/>
      <c r="D456" s="210" t="s">
        <v>283</v>
      </c>
      <c r="E456" s="220" t="s">
        <v>1</v>
      </c>
      <c r="F456" s="221" t="s">
        <v>415</v>
      </c>
      <c r="G456" s="13"/>
      <c r="H456" s="220" t="s">
        <v>1</v>
      </c>
      <c r="I456" s="222"/>
      <c r="J456" s="13"/>
      <c r="K456" s="13"/>
      <c r="L456" s="219"/>
      <c r="M456" s="223"/>
      <c r="N456" s="224"/>
      <c r="O456" s="224"/>
      <c r="P456" s="224"/>
      <c r="Q456" s="224"/>
      <c r="R456" s="224"/>
      <c r="S456" s="224"/>
      <c r="T456" s="225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20" t="s">
        <v>283</v>
      </c>
      <c r="AU456" s="220" t="s">
        <v>90</v>
      </c>
      <c r="AV456" s="13" t="s">
        <v>88</v>
      </c>
      <c r="AW456" s="13" t="s">
        <v>36</v>
      </c>
      <c r="AX456" s="13" t="s">
        <v>81</v>
      </c>
      <c r="AY456" s="220" t="s">
        <v>166</v>
      </c>
    </row>
    <row r="457" spans="1:51" s="14" customFormat="1" ht="12">
      <c r="A457" s="14"/>
      <c r="B457" s="226"/>
      <c r="C457" s="14"/>
      <c r="D457" s="210" t="s">
        <v>283</v>
      </c>
      <c r="E457" s="227" t="s">
        <v>1</v>
      </c>
      <c r="F457" s="228" t="s">
        <v>589</v>
      </c>
      <c r="G457" s="14"/>
      <c r="H457" s="229">
        <v>47.926</v>
      </c>
      <c r="I457" s="230"/>
      <c r="J457" s="14"/>
      <c r="K457" s="14"/>
      <c r="L457" s="226"/>
      <c r="M457" s="231"/>
      <c r="N457" s="232"/>
      <c r="O457" s="232"/>
      <c r="P457" s="232"/>
      <c r="Q457" s="232"/>
      <c r="R457" s="232"/>
      <c r="S457" s="232"/>
      <c r="T457" s="233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27" t="s">
        <v>283</v>
      </c>
      <c r="AU457" s="227" t="s">
        <v>90</v>
      </c>
      <c r="AV457" s="14" t="s">
        <v>90</v>
      </c>
      <c r="AW457" s="14" t="s">
        <v>36</v>
      </c>
      <c r="AX457" s="14" t="s">
        <v>81</v>
      </c>
      <c r="AY457" s="227" t="s">
        <v>166</v>
      </c>
    </row>
    <row r="458" spans="1:51" s="13" customFormat="1" ht="12">
      <c r="A458" s="13"/>
      <c r="B458" s="219"/>
      <c r="C458" s="13"/>
      <c r="D458" s="210" t="s">
        <v>283</v>
      </c>
      <c r="E458" s="220" t="s">
        <v>1</v>
      </c>
      <c r="F458" s="221" t="s">
        <v>314</v>
      </c>
      <c r="G458" s="13"/>
      <c r="H458" s="220" t="s">
        <v>1</v>
      </c>
      <c r="I458" s="222"/>
      <c r="J458" s="13"/>
      <c r="K458" s="13"/>
      <c r="L458" s="219"/>
      <c r="M458" s="223"/>
      <c r="N458" s="224"/>
      <c r="O458" s="224"/>
      <c r="P458" s="224"/>
      <c r="Q458" s="224"/>
      <c r="R458" s="224"/>
      <c r="S458" s="224"/>
      <c r="T458" s="225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20" t="s">
        <v>283</v>
      </c>
      <c r="AU458" s="220" t="s">
        <v>90</v>
      </c>
      <c r="AV458" s="13" t="s">
        <v>88</v>
      </c>
      <c r="AW458" s="13" t="s">
        <v>36</v>
      </c>
      <c r="AX458" s="13" t="s">
        <v>81</v>
      </c>
      <c r="AY458" s="220" t="s">
        <v>166</v>
      </c>
    </row>
    <row r="459" spans="1:51" s="14" customFormat="1" ht="12">
      <c r="A459" s="14"/>
      <c r="B459" s="226"/>
      <c r="C459" s="14"/>
      <c r="D459" s="210" t="s">
        <v>283</v>
      </c>
      <c r="E459" s="227" t="s">
        <v>1</v>
      </c>
      <c r="F459" s="228" t="s">
        <v>590</v>
      </c>
      <c r="G459" s="14"/>
      <c r="H459" s="229">
        <v>94.2</v>
      </c>
      <c r="I459" s="230"/>
      <c r="J459" s="14"/>
      <c r="K459" s="14"/>
      <c r="L459" s="226"/>
      <c r="M459" s="231"/>
      <c r="N459" s="232"/>
      <c r="O459" s="232"/>
      <c r="P459" s="232"/>
      <c r="Q459" s="232"/>
      <c r="R459" s="232"/>
      <c r="S459" s="232"/>
      <c r="T459" s="233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27" t="s">
        <v>283</v>
      </c>
      <c r="AU459" s="227" t="s">
        <v>90</v>
      </c>
      <c r="AV459" s="14" t="s">
        <v>90</v>
      </c>
      <c r="AW459" s="14" t="s">
        <v>36</v>
      </c>
      <c r="AX459" s="14" t="s">
        <v>81</v>
      </c>
      <c r="AY459" s="227" t="s">
        <v>166</v>
      </c>
    </row>
    <row r="460" spans="1:51" s="13" customFormat="1" ht="12">
      <c r="A460" s="13"/>
      <c r="B460" s="219"/>
      <c r="C460" s="13"/>
      <c r="D460" s="210" t="s">
        <v>283</v>
      </c>
      <c r="E460" s="220" t="s">
        <v>1</v>
      </c>
      <c r="F460" s="221" t="s">
        <v>417</v>
      </c>
      <c r="G460" s="13"/>
      <c r="H460" s="220" t="s">
        <v>1</v>
      </c>
      <c r="I460" s="222"/>
      <c r="J460" s="13"/>
      <c r="K460" s="13"/>
      <c r="L460" s="219"/>
      <c r="M460" s="223"/>
      <c r="N460" s="224"/>
      <c r="O460" s="224"/>
      <c r="P460" s="224"/>
      <c r="Q460" s="224"/>
      <c r="R460" s="224"/>
      <c r="S460" s="224"/>
      <c r="T460" s="225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20" t="s">
        <v>283</v>
      </c>
      <c r="AU460" s="220" t="s">
        <v>90</v>
      </c>
      <c r="AV460" s="13" t="s">
        <v>88</v>
      </c>
      <c r="AW460" s="13" t="s">
        <v>36</v>
      </c>
      <c r="AX460" s="13" t="s">
        <v>81</v>
      </c>
      <c r="AY460" s="220" t="s">
        <v>166</v>
      </c>
    </row>
    <row r="461" spans="1:51" s="14" customFormat="1" ht="12">
      <c r="A461" s="14"/>
      <c r="B461" s="226"/>
      <c r="C461" s="14"/>
      <c r="D461" s="210" t="s">
        <v>283</v>
      </c>
      <c r="E461" s="227" t="s">
        <v>1</v>
      </c>
      <c r="F461" s="228" t="s">
        <v>591</v>
      </c>
      <c r="G461" s="14"/>
      <c r="H461" s="229">
        <v>44.702</v>
      </c>
      <c r="I461" s="230"/>
      <c r="J461" s="14"/>
      <c r="K461" s="14"/>
      <c r="L461" s="226"/>
      <c r="M461" s="231"/>
      <c r="N461" s="232"/>
      <c r="O461" s="232"/>
      <c r="P461" s="232"/>
      <c r="Q461" s="232"/>
      <c r="R461" s="232"/>
      <c r="S461" s="232"/>
      <c r="T461" s="233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27" t="s">
        <v>283</v>
      </c>
      <c r="AU461" s="227" t="s">
        <v>90</v>
      </c>
      <c r="AV461" s="14" t="s">
        <v>90</v>
      </c>
      <c r="AW461" s="14" t="s">
        <v>36</v>
      </c>
      <c r="AX461" s="14" t="s">
        <v>81</v>
      </c>
      <c r="AY461" s="227" t="s">
        <v>166</v>
      </c>
    </row>
    <row r="462" spans="1:51" s="13" customFormat="1" ht="12">
      <c r="A462" s="13"/>
      <c r="B462" s="219"/>
      <c r="C462" s="13"/>
      <c r="D462" s="210" t="s">
        <v>283</v>
      </c>
      <c r="E462" s="220" t="s">
        <v>1</v>
      </c>
      <c r="F462" s="221" t="s">
        <v>352</v>
      </c>
      <c r="G462" s="13"/>
      <c r="H462" s="220" t="s">
        <v>1</v>
      </c>
      <c r="I462" s="222"/>
      <c r="J462" s="13"/>
      <c r="K462" s="13"/>
      <c r="L462" s="219"/>
      <c r="M462" s="223"/>
      <c r="N462" s="224"/>
      <c r="O462" s="224"/>
      <c r="P462" s="224"/>
      <c r="Q462" s="224"/>
      <c r="R462" s="224"/>
      <c r="S462" s="224"/>
      <c r="T462" s="225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20" t="s">
        <v>283</v>
      </c>
      <c r="AU462" s="220" t="s">
        <v>90</v>
      </c>
      <c r="AV462" s="13" t="s">
        <v>88</v>
      </c>
      <c r="AW462" s="13" t="s">
        <v>36</v>
      </c>
      <c r="AX462" s="13" t="s">
        <v>81</v>
      </c>
      <c r="AY462" s="220" t="s">
        <v>166</v>
      </c>
    </row>
    <row r="463" spans="1:51" s="14" customFormat="1" ht="12">
      <c r="A463" s="14"/>
      <c r="B463" s="226"/>
      <c r="C463" s="14"/>
      <c r="D463" s="210" t="s">
        <v>283</v>
      </c>
      <c r="E463" s="227" t="s">
        <v>1</v>
      </c>
      <c r="F463" s="228" t="s">
        <v>592</v>
      </c>
      <c r="G463" s="14"/>
      <c r="H463" s="229">
        <v>39.725</v>
      </c>
      <c r="I463" s="230"/>
      <c r="J463" s="14"/>
      <c r="K463" s="14"/>
      <c r="L463" s="226"/>
      <c r="M463" s="231"/>
      <c r="N463" s="232"/>
      <c r="O463" s="232"/>
      <c r="P463" s="232"/>
      <c r="Q463" s="232"/>
      <c r="R463" s="232"/>
      <c r="S463" s="232"/>
      <c r="T463" s="233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27" t="s">
        <v>283</v>
      </c>
      <c r="AU463" s="227" t="s">
        <v>90</v>
      </c>
      <c r="AV463" s="14" t="s">
        <v>90</v>
      </c>
      <c r="AW463" s="14" t="s">
        <v>36</v>
      </c>
      <c r="AX463" s="14" t="s">
        <v>81</v>
      </c>
      <c r="AY463" s="227" t="s">
        <v>166</v>
      </c>
    </row>
    <row r="464" spans="1:51" s="13" customFormat="1" ht="12">
      <c r="A464" s="13"/>
      <c r="B464" s="219"/>
      <c r="C464" s="13"/>
      <c r="D464" s="210" t="s">
        <v>283</v>
      </c>
      <c r="E464" s="220" t="s">
        <v>1</v>
      </c>
      <c r="F464" s="221" t="s">
        <v>419</v>
      </c>
      <c r="G464" s="13"/>
      <c r="H464" s="220" t="s">
        <v>1</v>
      </c>
      <c r="I464" s="222"/>
      <c r="J464" s="13"/>
      <c r="K464" s="13"/>
      <c r="L464" s="219"/>
      <c r="M464" s="223"/>
      <c r="N464" s="224"/>
      <c r="O464" s="224"/>
      <c r="P464" s="224"/>
      <c r="Q464" s="224"/>
      <c r="R464" s="224"/>
      <c r="S464" s="224"/>
      <c r="T464" s="225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20" t="s">
        <v>283</v>
      </c>
      <c r="AU464" s="220" t="s">
        <v>90</v>
      </c>
      <c r="AV464" s="13" t="s">
        <v>88</v>
      </c>
      <c r="AW464" s="13" t="s">
        <v>36</v>
      </c>
      <c r="AX464" s="13" t="s">
        <v>81</v>
      </c>
      <c r="AY464" s="220" t="s">
        <v>166</v>
      </c>
    </row>
    <row r="465" spans="1:51" s="14" customFormat="1" ht="12">
      <c r="A465" s="14"/>
      <c r="B465" s="226"/>
      <c r="C465" s="14"/>
      <c r="D465" s="210" t="s">
        <v>283</v>
      </c>
      <c r="E465" s="227" t="s">
        <v>1</v>
      </c>
      <c r="F465" s="228" t="s">
        <v>593</v>
      </c>
      <c r="G465" s="14"/>
      <c r="H465" s="229">
        <v>65.056</v>
      </c>
      <c r="I465" s="230"/>
      <c r="J465" s="14"/>
      <c r="K465" s="14"/>
      <c r="L465" s="226"/>
      <c r="M465" s="231"/>
      <c r="N465" s="232"/>
      <c r="O465" s="232"/>
      <c r="P465" s="232"/>
      <c r="Q465" s="232"/>
      <c r="R465" s="232"/>
      <c r="S465" s="232"/>
      <c r="T465" s="233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27" t="s">
        <v>283</v>
      </c>
      <c r="AU465" s="227" t="s">
        <v>90</v>
      </c>
      <c r="AV465" s="14" t="s">
        <v>90</v>
      </c>
      <c r="AW465" s="14" t="s">
        <v>36</v>
      </c>
      <c r="AX465" s="14" t="s">
        <v>81</v>
      </c>
      <c r="AY465" s="227" t="s">
        <v>166</v>
      </c>
    </row>
    <row r="466" spans="1:51" s="13" customFormat="1" ht="12">
      <c r="A466" s="13"/>
      <c r="B466" s="219"/>
      <c r="C466" s="13"/>
      <c r="D466" s="210" t="s">
        <v>283</v>
      </c>
      <c r="E466" s="220" t="s">
        <v>1</v>
      </c>
      <c r="F466" s="221" t="s">
        <v>367</v>
      </c>
      <c r="G466" s="13"/>
      <c r="H466" s="220" t="s">
        <v>1</v>
      </c>
      <c r="I466" s="222"/>
      <c r="J466" s="13"/>
      <c r="K466" s="13"/>
      <c r="L466" s="219"/>
      <c r="M466" s="223"/>
      <c r="N466" s="224"/>
      <c r="O466" s="224"/>
      <c r="P466" s="224"/>
      <c r="Q466" s="224"/>
      <c r="R466" s="224"/>
      <c r="S466" s="224"/>
      <c r="T466" s="225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20" t="s">
        <v>283</v>
      </c>
      <c r="AU466" s="220" t="s">
        <v>90</v>
      </c>
      <c r="AV466" s="13" t="s">
        <v>88</v>
      </c>
      <c r="AW466" s="13" t="s">
        <v>36</v>
      </c>
      <c r="AX466" s="13" t="s">
        <v>81</v>
      </c>
      <c r="AY466" s="220" t="s">
        <v>166</v>
      </c>
    </row>
    <row r="467" spans="1:51" s="14" customFormat="1" ht="12">
      <c r="A467" s="14"/>
      <c r="B467" s="226"/>
      <c r="C467" s="14"/>
      <c r="D467" s="210" t="s">
        <v>283</v>
      </c>
      <c r="E467" s="227" t="s">
        <v>1</v>
      </c>
      <c r="F467" s="228" t="s">
        <v>594</v>
      </c>
      <c r="G467" s="14"/>
      <c r="H467" s="229">
        <v>33.21</v>
      </c>
      <c r="I467" s="230"/>
      <c r="J467" s="14"/>
      <c r="K467" s="14"/>
      <c r="L467" s="226"/>
      <c r="M467" s="231"/>
      <c r="N467" s="232"/>
      <c r="O467" s="232"/>
      <c r="P467" s="232"/>
      <c r="Q467" s="232"/>
      <c r="R467" s="232"/>
      <c r="S467" s="232"/>
      <c r="T467" s="233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27" t="s">
        <v>283</v>
      </c>
      <c r="AU467" s="227" t="s">
        <v>90</v>
      </c>
      <c r="AV467" s="14" t="s">
        <v>90</v>
      </c>
      <c r="AW467" s="14" t="s">
        <v>36</v>
      </c>
      <c r="AX467" s="14" t="s">
        <v>81</v>
      </c>
      <c r="AY467" s="227" t="s">
        <v>166</v>
      </c>
    </row>
    <row r="468" spans="1:51" s="13" customFormat="1" ht="12">
      <c r="A468" s="13"/>
      <c r="B468" s="219"/>
      <c r="C468" s="13"/>
      <c r="D468" s="210" t="s">
        <v>283</v>
      </c>
      <c r="E468" s="220" t="s">
        <v>1</v>
      </c>
      <c r="F468" s="221" t="s">
        <v>407</v>
      </c>
      <c r="G468" s="13"/>
      <c r="H468" s="220" t="s">
        <v>1</v>
      </c>
      <c r="I468" s="222"/>
      <c r="J468" s="13"/>
      <c r="K468" s="13"/>
      <c r="L468" s="219"/>
      <c r="M468" s="223"/>
      <c r="N468" s="224"/>
      <c r="O468" s="224"/>
      <c r="P468" s="224"/>
      <c r="Q468" s="224"/>
      <c r="R468" s="224"/>
      <c r="S468" s="224"/>
      <c r="T468" s="225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20" t="s">
        <v>283</v>
      </c>
      <c r="AU468" s="220" t="s">
        <v>90</v>
      </c>
      <c r="AV468" s="13" t="s">
        <v>88</v>
      </c>
      <c r="AW468" s="13" t="s">
        <v>36</v>
      </c>
      <c r="AX468" s="13" t="s">
        <v>81</v>
      </c>
      <c r="AY468" s="220" t="s">
        <v>166</v>
      </c>
    </row>
    <row r="469" spans="1:51" s="14" customFormat="1" ht="12">
      <c r="A469" s="14"/>
      <c r="B469" s="226"/>
      <c r="C469" s="14"/>
      <c r="D469" s="210" t="s">
        <v>283</v>
      </c>
      <c r="E469" s="227" t="s">
        <v>1</v>
      </c>
      <c r="F469" s="228" t="s">
        <v>595</v>
      </c>
      <c r="G469" s="14"/>
      <c r="H469" s="229">
        <v>27.675</v>
      </c>
      <c r="I469" s="230"/>
      <c r="J469" s="14"/>
      <c r="K469" s="14"/>
      <c r="L469" s="226"/>
      <c r="M469" s="231"/>
      <c r="N469" s="232"/>
      <c r="O469" s="232"/>
      <c r="P469" s="232"/>
      <c r="Q469" s="232"/>
      <c r="R469" s="232"/>
      <c r="S469" s="232"/>
      <c r="T469" s="233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27" t="s">
        <v>283</v>
      </c>
      <c r="AU469" s="227" t="s">
        <v>90</v>
      </c>
      <c r="AV469" s="14" t="s">
        <v>90</v>
      </c>
      <c r="AW469" s="14" t="s">
        <v>36</v>
      </c>
      <c r="AX469" s="14" t="s">
        <v>81</v>
      </c>
      <c r="AY469" s="227" t="s">
        <v>166</v>
      </c>
    </row>
    <row r="470" spans="1:51" s="15" customFormat="1" ht="12">
      <c r="A470" s="15"/>
      <c r="B470" s="234"/>
      <c r="C470" s="15"/>
      <c r="D470" s="210" t="s">
        <v>283</v>
      </c>
      <c r="E470" s="235" t="s">
        <v>1</v>
      </c>
      <c r="F470" s="236" t="s">
        <v>286</v>
      </c>
      <c r="G470" s="15"/>
      <c r="H470" s="237">
        <v>420.534</v>
      </c>
      <c r="I470" s="238"/>
      <c r="J470" s="15"/>
      <c r="K470" s="15"/>
      <c r="L470" s="234"/>
      <c r="M470" s="239"/>
      <c r="N470" s="240"/>
      <c r="O470" s="240"/>
      <c r="P470" s="240"/>
      <c r="Q470" s="240"/>
      <c r="R470" s="240"/>
      <c r="S470" s="240"/>
      <c r="T470" s="241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35" t="s">
        <v>283</v>
      </c>
      <c r="AU470" s="235" t="s">
        <v>90</v>
      </c>
      <c r="AV470" s="15" t="s">
        <v>165</v>
      </c>
      <c r="AW470" s="15" t="s">
        <v>36</v>
      </c>
      <c r="AX470" s="15" t="s">
        <v>88</v>
      </c>
      <c r="AY470" s="235" t="s">
        <v>166</v>
      </c>
    </row>
    <row r="471" spans="1:65" s="2" customFormat="1" ht="21.75" customHeight="1">
      <c r="A471" s="38"/>
      <c r="B471" s="196"/>
      <c r="C471" s="197" t="s">
        <v>596</v>
      </c>
      <c r="D471" s="197" t="s">
        <v>169</v>
      </c>
      <c r="E471" s="198" t="s">
        <v>597</v>
      </c>
      <c r="F471" s="199" t="s">
        <v>598</v>
      </c>
      <c r="G471" s="200" t="s">
        <v>301</v>
      </c>
      <c r="H471" s="201">
        <v>246.161</v>
      </c>
      <c r="I471" s="202"/>
      <c r="J471" s="203">
        <f>ROUND(I471*H471,2)</f>
        <v>0</v>
      </c>
      <c r="K471" s="199" t="s">
        <v>280</v>
      </c>
      <c r="L471" s="39"/>
      <c r="M471" s="204" t="s">
        <v>1</v>
      </c>
      <c r="N471" s="205" t="s">
        <v>46</v>
      </c>
      <c r="O471" s="77"/>
      <c r="P471" s="206">
        <f>O471*H471</f>
        <v>0</v>
      </c>
      <c r="Q471" s="206">
        <v>0</v>
      </c>
      <c r="R471" s="206">
        <f>Q471*H471</f>
        <v>0</v>
      </c>
      <c r="S471" s="206">
        <v>0.046</v>
      </c>
      <c r="T471" s="207">
        <f>S471*H471</f>
        <v>11.323406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08" t="s">
        <v>165</v>
      </c>
      <c r="AT471" s="208" t="s">
        <v>169</v>
      </c>
      <c r="AU471" s="208" t="s">
        <v>90</v>
      </c>
      <c r="AY471" s="19" t="s">
        <v>166</v>
      </c>
      <c r="BE471" s="209">
        <f>IF(N471="základní",J471,0)</f>
        <v>0</v>
      </c>
      <c r="BF471" s="209">
        <f>IF(N471="snížená",J471,0)</f>
        <v>0</v>
      </c>
      <c r="BG471" s="209">
        <f>IF(N471="zákl. přenesená",J471,0)</f>
        <v>0</v>
      </c>
      <c r="BH471" s="209">
        <f>IF(N471="sníž. přenesená",J471,0)</f>
        <v>0</v>
      </c>
      <c r="BI471" s="209">
        <f>IF(N471="nulová",J471,0)</f>
        <v>0</v>
      </c>
      <c r="BJ471" s="19" t="s">
        <v>88</v>
      </c>
      <c r="BK471" s="209">
        <f>ROUND(I471*H471,2)</f>
        <v>0</v>
      </c>
      <c r="BL471" s="19" t="s">
        <v>165</v>
      </c>
      <c r="BM471" s="208" t="s">
        <v>599</v>
      </c>
    </row>
    <row r="472" spans="1:47" s="2" customFormat="1" ht="12">
      <c r="A472" s="38"/>
      <c r="B472" s="39"/>
      <c r="C472" s="38"/>
      <c r="D472" s="210" t="s">
        <v>174</v>
      </c>
      <c r="E472" s="38"/>
      <c r="F472" s="211" t="s">
        <v>600</v>
      </c>
      <c r="G472" s="38"/>
      <c r="H472" s="38"/>
      <c r="I472" s="132"/>
      <c r="J472" s="38"/>
      <c r="K472" s="38"/>
      <c r="L472" s="39"/>
      <c r="M472" s="212"/>
      <c r="N472" s="213"/>
      <c r="O472" s="77"/>
      <c r="P472" s="77"/>
      <c r="Q472" s="77"/>
      <c r="R472" s="77"/>
      <c r="S472" s="77"/>
      <c r="T472" s="7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T472" s="19" t="s">
        <v>174</v>
      </c>
      <c r="AU472" s="19" t="s">
        <v>90</v>
      </c>
    </row>
    <row r="473" spans="1:51" s="13" customFormat="1" ht="12">
      <c r="A473" s="13"/>
      <c r="B473" s="219"/>
      <c r="C473" s="13"/>
      <c r="D473" s="210" t="s">
        <v>283</v>
      </c>
      <c r="E473" s="220" t="s">
        <v>1</v>
      </c>
      <c r="F473" s="221" t="s">
        <v>601</v>
      </c>
      <c r="G473" s="13"/>
      <c r="H473" s="220" t="s">
        <v>1</v>
      </c>
      <c r="I473" s="222"/>
      <c r="J473" s="13"/>
      <c r="K473" s="13"/>
      <c r="L473" s="219"/>
      <c r="M473" s="223"/>
      <c r="N473" s="224"/>
      <c r="O473" s="224"/>
      <c r="P473" s="224"/>
      <c r="Q473" s="224"/>
      <c r="R473" s="224"/>
      <c r="S473" s="224"/>
      <c r="T473" s="225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20" t="s">
        <v>283</v>
      </c>
      <c r="AU473" s="220" t="s">
        <v>90</v>
      </c>
      <c r="AV473" s="13" t="s">
        <v>88</v>
      </c>
      <c r="AW473" s="13" t="s">
        <v>36</v>
      </c>
      <c r="AX473" s="13" t="s">
        <v>81</v>
      </c>
      <c r="AY473" s="220" t="s">
        <v>166</v>
      </c>
    </row>
    <row r="474" spans="1:51" s="13" customFormat="1" ht="12">
      <c r="A474" s="13"/>
      <c r="B474" s="219"/>
      <c r="C474" s="13"/>
      <c r="D474" s="210" t="s">
        <v>283</v>
      </c>
      <c r="E474" s="220" t="s">
        <v>1</v>
      </c>
      <c r="F474" s="221" t="s">
        <v>338</v>
      </c>
      <c r="G474" s="13"/>
      <c r="H474" s="220" t="s">
        <v>1</v>
      </c>
      <c r="I474" s="222"/>
      <c r="J474" s="13"/>
      <c r="K474" s="13"/>
      <c r="L474" s="219"/>
      <c r="M474" s="223"/>
      <c r="N474" s="224"/>
      <c r="O474" s="224"/>
      <c r="P474" s="224"/>
      <c r="Q474" s="224"/>
      <c r="R474" s="224"/>
      <c r="S474" s="224"/>
      <c r="T474" s="225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20" t="s">
        <v>283</v>
      </c>
      <c r="AU474" s="220" t="s">
        <v>90</v>
      </c>
      <c r="AV474" s="13" t="s">
        <v>88</v>
      </c>
      <c r="AW474" s="13" t="s">
        <v>36</v>
      </c>
      <c r="AX474" s="13" t="s">
        <v>81</v>
      </c>
      <c r="AY474" s="220" t="s">
        <v>166</v>
      </c>
    </row>
    <row r="475" spans="1:51" s="14" customFormat="1" ht="12">
      <c r="A475" s="14"/>
      <c r="B475" s="226"/>
      <c r="C475" s="14"/>
      <c r="D475" s="210" t="s">
        <v>283</v>
      </c>
      <c r="E475" s="227" t="s">
        <v>1</v>
      </c>
      <c r="F475" s="228" t="s">
        <v>602</v>
      </c>
      <c r="G475" s="14"/>
      <c r="H475" s="229">
        <v>22</v>
      </c>
      <c r="I475" s="230"/>
      <c r="J475" s="14"/>
      <c r="K475" s="14"/>
      <c r="L475" s="226"/>
      <c r="M475" s="231"/>
      <c r="N475" s="232"/>
      <c r="O475" s="232"/>
      <c r="P475" s="232"/>
      <c r="Q475" s="232"/>
      <c r="R475" s="232"/>
      <c r="S475" s="232"/>
      <c r="T475" s="233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27" t="s">
        <v>283</v>
      </c>
      <c r="AU475" s="227" t="s">
        <v>90</v>
      </c>
      <c r="AV475" s="14" t="s">
        <v>90</v>
      </c>
      <c r="AW475" s="14" t="s">
        <v>36</v>
      </c>
      <c r="AX475" s="14" t="s">
        <v>81</v>
      </c>
      <c r="AY475" s="227" t="s">
        <v>166</v>
      </c>
    </row>
    <row r="476" spans="1:51" s="14" customFormat="1" ht="12">
      <c r="A476" s="14"/>
      <c r="B476" s="226"/>
      <c r="C476" s="14"/>
      <c r="D476" s="210" t="s">
        <v>283</v>
      </c>
      <c r="E476" s="227" t="s">
        <v>1</v>
      </c>
      <c r="F476" s="228" t="s">
        <v>603</v>
      </c>
      <c r="G476" s="14"/>
      <c r="H476" s="229">
        <v>-6.25</v>
      </c>
      <c r="I476" s="230"/>
      <c r="J476" s="14"/>
      <c r="K476" s="14"/>
      <c r="L476" s="226"/>
      <c r="M476" s="231"/>
      <c r="N476" s="232"/>
      <c r="O476" s="232"/>
      <c r="P476" s="232"/>
      <c r="Q476" s="232"/>
      <c r="R476" s="232"/>
      <c r="S476" s="232"/>
      <c r="T476" s="233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27" t="s">
        <v>283</v>
      </c>
      <c r="AU476" s="227" t="s">
        <v>90</v>
      </c>
      <c r="AV476" s="14" t="s">
        <v>90</v>
      </c>
      <c r="AW476" s="14" t="s">
        <v>36</v>
      </c>
      <c r="AX476" s="14" t="s">
        <v>81</v>
      </c>
      <c r="AY476" s="227" t="s">
        <v>166</v>
      </c>
    </row>
    <row r="477" spans="1:51" s="13" customFormat="1" ht="12">
      <c r="A477" s="13"/>
      <c r="B477" s="219"/>
      <c r="C477" s="13"/>
      <c r="D477" s="210" t="s">
        <v>283</v>
      </c>
      <c r="E477" s="220" t="s">
        <v>1</v>
      </c>
      <c r="F477" s="221" t="s">
        <v>413</v>
      </c>
      <c r="G477" s="13"/>
      <c r="H477" s="220" t="s">
        <v>1</v>
      </c>
      <c r="I477" s="222"/>
      <c r="J477" s="13"/>
      <c r="K477" s="13"/>
      <c r="L477" s="219"/>
      <c r="M477" s="223"/>
      <c r="N477" s="224"/>
      <c r="O477" s="224"/>
      <c r="P477" s="224"/>
      <c r="Q477" s="224"/>
      <c r="R477" s="224"/>
      <c r="S477" s="224"/>
      <c r="T477" s="225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20" t="s">
        <v>283</v>
      </c>
      <c r="AU477" s="220" t="s">
        <v>90</v>
      </c>
      <c r="AV477" s="13" t="s">
        <v>88</v>
      </c>
      <c r="AW477" s="13" t="s">
        <v>36</v>
      </c>
      <c r="AX477" s="13" t="s">
        <v>81</v>
      </c>
      <c r="AY477" s="220" t="s">
        <v>166</v>
      </c>
    </row>
    <row r="478" spans="1:51" s="14" customFormat="1" ht="12">
      <c r="A478" s="14"/>
      <c r="B478" s="226"/>
      <c r="C478" s="14"/>
      <c r="D478" s="210" t="s">
        <v>283</v>
      </c>
      <c r="E478" s="227" t="s">
        <v>1</v>
      </c>
      <c r="F478" s="228" t="s">
        <v>604</v>
      </c>
      <c r="G478" s="14"/>
      <c r="H478" s="229">
        <v>38.5</v>
      </c>
      <c r="I478" s="230"/>
      <c r="J478" s="14"/>
      <c r="K478" s="14"/>
      <c r="L478" s="226"/>
      <c r="M478" s="231"/>
      <c r="N478" s="232"/>
      <c r="O478" s="232"/>
      <c r="P478" s="232"/>
      <c r="Q478" s="232"/>
      <c r="R478" s="232"/>
      <c r="S478" s="232"/>
      <c r="T478" s="233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27" t="s">
        <v>283</v>
      </c>
      <c r="AU478" s="227" t="s">
        <v>90</v>
      </c>
      <c r="AV478" s="14" t="s">
        <v>90</v>
      </c>
      <c r="AW478" s="14" t="s">
        <v>36</v>
      </c>
      <c r="AX478" s="14" t="s">
        <v>81</v>
      </c>
      <c r="AY478" s="227" t="s">
        <v>166</v>
      </c>
    </row>
    <row r="479" spans="1:51" s="14" customFormat="1" ht="12">
      <c r="A479" s="14"/>
      <c r="B479" s="226"/>
      <c r="C479" s="14"/>
      <c r="D479" s="210" t="s">
        <v>283</v>
      </c>
      <c r="E479" s="227" t="s">
        <v>1</v>
      </c>
      <c r="F479" s="228" t="s">
        <v>605</v>
      </c>
      <c r="G479" s="14"/>
      <c r="H479" s="229">
        <v>-1.6</v>
      </c>
      <c r="I479" s="230"/>
      <c r="J479" s="14"/>
      <c r="K479" s="14"/>
      <c r="L479" s="226"/>
      <c r="M479" s="231"/>
      <c r="N479" s="232"/>
      <c r="O479" s="232"/>
      <c r="P479" s="232"/>
      <c r="Q479" s="232"/>
      <c r="R479" s="232"/>
      <c r="S479" s="232"/>
      <c r="T479" s="233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27" t="s">
        <v>283</v>
      </c>
      <c r="AU479" s="227" t="s">
        <v>90</v>
      </c>
      <c r="AV479" s="14" t="s">
        <v>90</v>
      </c>
      <c r="AW479" s="14" t="s">
        <v>36</v>
      </c>
      <c r="AX479" s="14" t="s">
        <v>81</v>
      </c>
      <c r="AY479" s="227" t="s">
        <v>166</v>
      </c>
    </row>
    <row r="480" spans="1:51" s="14" customFormat="1" ht="12">
      <c r="A480" s="14"/>
      <c r="B480" s="226"/>
      <c r="C480" s="14"/>
      <c r="D480" s="210" t="s">
        <v>283</v>
      </c>
      <c r="E480" s="227" t="s">
        <v>1</v>
      </c>
      <c r="F480" s="228" t="s">
        <v>606</v>
      </c>
      <c r="G480" s="14"/>
      <c r="H480" s="229">
        <v>0.375</v>
      </c>
      <c r="I480" s="230"/>
      <c r="J480" s="14"/>
      <c r="K480" s="14"/>
      <c r="L480" s="226"/>
      <c r="M480" s="231"/>
      <c r="N480" s="232"/>
      <c r="O480" s="232"/>
      <c r="P480" s="232"/>
      <c r="Q480" s="232"/>
      <c r="R480" s="232"/>
      <c r="S480" s="232"/>
      <c r="T480" s="233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27" t="s">
        <v>283</v>
      </c>
      <c r="AU480" s="227" t="s">
        <v>90</v>
      </c>
      <c r="AV480" s="14" t="s">
        <v>90</v>
      </c>
      <c r="AW480" s="14" t="s">
        <v>36</v>
      </c>
      <c r="AX480" s="14" t="s">
        <v>81</v>
      </c>
      <c r="AY480" s="227" t="s">
        <v>166</v>
      </c>
    </row>
    <row r="481" spans="1:51" s="14" customFormat="1" ht="12">
      <c r="A481" s="14"/>
      <c r="B481" s="226"/>
      <c r="C481" s="14"/>
      <c r="D481" s="210" t="s">
        <v>283</v>
      </c>
      <c r="E481" s="227" t="s">
        <v>1</v>
      </c>
      <c r="F481" s="228" t="s">
        <v>607</v>
      </c>
      <c r="G481" s="14"/>
      <c r="H481" s="229">
        <v>-1.9</v>
      </c>
      <c r="I481" s="230"/>
      <c r="J481" s="14"/>
      <c r="K481" s="14"/>
      <c r="L481" s="226"/>
      <c r="M481" s="231"/>
      <c r="N481" s="232"/>
      <c r="O481" s="232"/>
      <c r="P481" s="232"/>
      <c r="Q481" s="232"/>
      <c r="R481" s="232"/>
      <c r="S481" s="232"/>
      <c r="T481" s="233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27" t="s">
        <v>283</v>
      </c>
      <c r="AU481" s="227" t="s">
        <v>90</v>
      </c>
      <c r="AV481" s="14" t="s">
        <v>90</v>
      </c>
      <c r="AW481" s="14" t="s">
        <v>36</v>
      </c>
      <c r="AX481" s="14" t="s">
        <v>81</v>
      </c>
      <c r="AY481" s="227" t="s">
        <v>166</v>
      </c>
    </row>
    <row r="482" spans="1:51" s="13" customFormat="1" ht="12">
      <c r="A482" s="13"/>
      <c r="B482" s="219"/>
      <c r="C482" s="13"/>
      <c r="D482" s="210" t="s">
        <v>283</v>
      </c>
      <c r="E482" s="220" t="s">
        <v>1</v>
      </c>
      <c r="F482" s="221" t="s">
        <v>415</v>
      </c>
      <c r="G482" s="13"/>
      <c r="H482" s="220" t="s">
        <v>1</v>
      </c>
      <c r="I482" s="222"/>
      <c r="J482" s="13"/>
      <c r="K482" s="13"/>
      <c r="L482" s="219"/>
      <c r="M482" s="223"/>
      <c r="N482" s="224"/>
      <c r="O482" s="224"/>
      <c r="P482" s="224"/>
      <c r="Q482" s="224"/>
      <c r="R482" s="224"/>
      <c r="S482" s="224"/>
      <c r="T482" s="225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20" t="s">
        <v>283</v>
      </c>
      <c r="AU482" s="220" t="s">
        <v>90</v>
      </c>
      <c r="AV482" s="13" t="s">
        <v>88</v>
      </c>
      <c r="AW482" s="13" t="s">
        <v>36</v>
      </c>
      <c r="AX482" s="13" t="s">
        <v>81</v>
      </c>
      <c r="AY482" s="220" t="s">
        <v>166</v>
      </c>
    </row>
    <row r="483" spans="1:51" s="14" customFormat="1" ht="12">
      <c r="A483" s="14"/>
      <c r="B483" s="226"/>
      <c r="C483" s="14"/>
      <c r="D483" s="210" t="s">
        <v>283</v>
      </c>
      <c r="E483" s="227" t="s">
        <v>1</v>
      </c>
      <c r="F483" s="228" t="s">
        <v>608</v>
      </c>
      <c r="G483" s="14"/>
      <c r="H483" s="229">
        <v>31</v>
      </c>
      <c r="I483" s="230"/>
      <c r="J483" s="14"/>
      <c r="K483" s="14"/>
      <c r="L483" s="226"/>
      <c r="M483" s="231"/>
      <c r="N483" s="232"/>
      <c r="O483" s="232"/>
      <c r="P483" s="232"/>
      <c r="Q483" s="232"/>
      <c r="R483" s="232"/>
      <c r="S483" s="232"/>
      <c r="T483" s="233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27" t="s">
        <v>283</v>
      </c>
      <c r="AU483" s="227" t="s">
        <v>90</v>
      </c>
      <c r="AV483" s="14" t="s">
        <v>90</v>
      </c>
      <c r="AW483" s="14" t="s">
        <v>36</v>
      </c>
      <c r="AX483" s="14" t="s">
        <v>81</v>
      </c>
      <c r="AY483" s="227" t="s">
        <v>166</v>
      </c>
    </row>
    <row r="484" spans="1:51" s="14" customFormat="1" ht="12">
      <c r="A484" s="14"/>
      <c r="B484" s="226"/>
      <c r="C484" s="14"/>
      <c r="D484" s="210" t="s">
        <v>283</v>
      </c>
      <c r="E484" s="227" t="s">
        <v>1</v>
      </c>
      <c r="F484" s="228" t="s">
        <v>605</v>
      </c>
      <c r="G484" s="14"/>
      <c r="H484" s="229">
        <v>-1.6</v>
      </c>
      <c r="I484" s="230"/>
      <c r="J484" s="14"/>
      <c r="K484" s="14"/>
      <c r="L484" s="226"/>
      <c r="M484" s="231"/>
      <c r="N484" s="232"/>
      <c r="O484" s="232"/>
      <c r="P484" s="232"/>
      <c r="Q484" s="232"/>
      <c r="R484" s="232"/>
      <c r="S484" s="232"/>
      <c r="T484" s="233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27" t="s">
        <v>283</v>
      </c>
      <c r="AU484" s="227" t="s">
        <v>90</v>
      </c>
      <c r="AV484" s="14" t="s">
        <v>90</v>
      </c>
      <c r="AW484" s="14" t="s">
        <v>36</v>
      </c>
      <c r="AX484" s="14" t="s">
        <v>81</v>
      </c>
      <c r="AY484" s="227" t="s">
        <v>166</v>
      </c>
    </row>
    <row r="485" spans="1:51" s="14" customFormat="1" ht="12">
      <c r="A485" s="14"/>
      <c r="B485" s="226"/>
      <c r="C485" s="14"/>
      <c r="D485" s="210" t="s">
        <v>283</v>
      </c>
      <c r="E485" s="227" t="s">
        <v>1</v>
      </c>
      <c r="F485" s="228" t="s">
        <v>609</v>
      </c>
      <c r="G485" s="14"/>
      <c r="H485" s="229">
        <v>-0.4</v>
      </c>
      <c r="I485" s="230"/>
      <c r="J485" s="14"/>
      <c r="K485" s="14"/>
      <c r="L485" s="226"/>
      <c r="M485" s="231"/>
      <c r="N485" s="232"/>
      <c r="O485" s="232"/>
      <c r="P485" s="232"/>
      <c r="Q485" s="232"/>
      <c r="R485" s="232"/>
      <c r="S485" s="232"/>
      <c r="T485" s="233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27" t="s">
        <v>283</v>
      </c>
      <c r="AU485" s="227" t="s">
        <v>90</v>
      </c>
      <c r="AV485" s="14" t="s">
        <v>90</v>
      </c>
      <c r="AW485" s="14" t="s">
        <v>36</v>
      </c>
      <c r="AX485" s="14" t="s">
        <v>81</v>
      </c>
      <c r="AY485" s="227" t="s">
        <v>166</v>
      </c>
    </row>
    <row r="486" spans="1:51" s="14" customFormat="1" ht="12">
      <c r="A486" s="14"/>
      <c r="B486" s="226"/>
      <c r="C486" s="14"/>
      <c r="D486" s="210" t="s">
        <v>283</v>
      </c>
      <c r="E486" s="227" t="s">
        <v>1</v>
      </c>
      <c r="F486" s="228" t="s">
        <v>610</v>
      </c>
      <c r="G486" s="14"/>
      <c r="H486" s="229">
        <v>-0.2</v>
      </c>
      <c r="I486" s="230"/>
      <c r="J486" s="14"/>
      <c r="K486" s="14"/>
      <c r="L486" s="226"/>
      <c r="M486" s="231"/>
      <c r="N486" s="232"/>
      <c r="O486" s="232"/>
      <c r="P486" s="232"/>
      <c r="Q486" s="232"/>
      <c r="R486" s="232"/>
      <c r="S486" s="232"/>
      <c r="T486" s="233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27" t="s">
        <v>283</v>
      </c>
      <c r="AU486" s="227" t="s">
        <v>90</v>
      </c>
      <c r="AV486" s="14" t="s">
        <v>90</v>
      </c>
      <c r="AW486" s="14" t="s">
        <v>36</v>
      </c>
      <c r="AX486" s="14" t="s">
        <v>81</v>
      </c>
      <c r="AY486" s="227" t="s">
        <v>166</v>
      </c>
    </row>
    <row r="487" spans="1:51" s="13" customFormat="1" ht="12">
      <c r="A487" s="13"/>
      <c r="B487" s="219"/>
      <c r="C487" s="13"/>
      <c r="D487" s="210" t="s">
        <v>283</v>
      </c>
      <c r="E487" s="220" t="s">
        <v>1</v>
      </c>
      <c r="F487" s="221" t="s">
        <v>611</v>
      </c>
      <c r="G487" s="13"/>
      <c r="H487" s="220" t="s">
        <v>1</v>
      </c>
      <c r="I487" s="222"/>
      <c r="J487" s="13"/>
      <c r="K487" s="13"/>
      <c r="L487" s="219"/>
      <c r="M487" s="223"/>
      <c r="N487" s="224"/>
      <c r="O487" s="224"/>
      <c r="P487" s="224"/>
      <c r="Q487" s="224"/>
      <c r="R487" s="224"/>
      <c r="S487" s="224"/>
      <c r="T487" s="225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20" t="s">
        <v>283</v>
      </c>
      <c r="AU487" s="220" t="s">
        <v>90</v>
      </c>
      <c r="AV487" s="13" t="s">
        <v>88</v>
      </c>
      <c r="AW487" s="13" t="s">
        <v>36</v>
      </c>
      <c r="AX487" s="13" t="s">
        <v>81</v>
      </c>
      <c r="AY487" s="220" t="s">
        <v>166</v>
      </c>
    </row>
    <row r="488" spans="1:51" s="14" customFormat="1" ht="12">
      <c r="A488" s="14"/>
      <c r="B488" s="226"/>
      <c r="C488" s="14"/>
      <c r="D488" s="210" t="s">
        <v>283</v>
      </c>
      <c r="E488" s="227" t="s">
        <v>1</v>
      </c>
      <c r="F488" s="228" t="s">
        <v>612</v>
      </c>
      <c r="G488" s="14"/>
      <c r="H488" s="229">
        <v>118.5</v>
      </c>
      <c r="I488" s="230"/>
      <c r="J488" s="14"/>
      <c r="K488" s="14"/>
      <c r="L488" s="226"/>
      <c r="M488" s="231"/>
      <c r="N488" s="232"/>
      <c r="O488" s="232"/>
      <c r="P488" s="232"/>
      <c r="Q488" s="232"/>
      <c r="R488" s="232"/>
      <c r="S488" s="232"/>
      <c r="T488" s="233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27" t="s">
        <v>283</v>
      </c>
      <c r="AU488" s="227" t="s">
        <v>90</v>
      </c>
      <c r="AV488" s="14" t="s">
        <v>90</v>
      </c>
      <c r="AW488" s="14" t="s">
        <v>36</v>
      </c>
      <c r="AX488" s="14" t="s">
        <v>81</v>
      </c>
      <c r="AY488" s="227" t="s">
        <v>166</v>
      </c>
    </row>
    <row r="489" spans="1:51" s="14" customFormat="1" ht="12">
      <c r="A489" s="14"/>
      <c r="B489" s="226"/>
      <c r="C489" s="14"/>
      <c r="D489" s="210" t="s">
        <v>283</v>
      </c>
      <c r="E489" s="227" t="s">
        <v>1</v>
      </c>
      <c r="F489" s="228" t="s">
        <v>613</v>
      </c>
      <c r="G489" s="14"/>
      <c r="H489" s="229">
        <v>-5.65</v>
      </c>
      <c r="I489" s="230"/>
      <c r="J489" s="14"/>
      <c r="K489" s="14"/>
      <c r="L489" s="226"/>
      <c r="M489" s="231"/>
      <c r="N489" s="232"/>
      <c r="O489" s="232"/>
      <c r="P489" s="232"/>
      <c r="Q489" s="232"/>
      <c r="R489" s="232"/>
      <c r="S489" s="232"/>
      <c r="T489" s="233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27" t="s">
        <v>283</v>
      </c>
      <c r="AU489" s="227" t="s">
        <v>90</v>
      </c>
      <c r="AV489" s="14" t="s">
        <v>90</v>
      </c>
      <c r="AW489" s="14" t="s">
        <v>36</v>
      </c>
      <c r="AX489" s="14" t="s">
        <v>81</v>
      </c>
      <c r="AY489" s="227" t="s">
        <v>166</v>
      </c>
    </row>
    <row r="490" spans="1:51" s="13" customFormat="1" ht="12">
      <c r="A490" s="13"/>
      <c r="B490" s="219"/>
      <c r="C490" s="13"/>
      <c r="D490" s="210" t="s">
        <v>283</v>
      </c>
      <c r="E490" s="220" t="s">
        <v>1</v>
      </c>
      <c r="F490" s="221" t="s">
        <v>417</v>
      </c>
      <c r="G490" s="13"/>
      <c r="H490" s="220" t="s">
        <v>1</v>
      </c>
      <c r="I490" s="222"/>
      <c r="J490" s="13"/>
      <c r="K490" s="13"/>
      <c r="L490" s="219"/>
      <c r="M490" s="223"/>
      <c r="N490" s="224"/>
      <c r="O490" s="224"/>
      <c r="P490" s="224"/>
      <c r="Q490" s="224"/>
      <c r="R490" s="224"/>
      <c r="S490" s="224"/>
      <c r="T490" s="225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20" t="s">
        <v>283</v>
      </c>
      <c r="AU490" s="220" t="s">
        <v>90</v>
      </c>
      <c r="AV490" s="13" t="s">
        <v>88</v>
      </c>
      <c r="AW490" s="13" t="s">
        <v>36</v>
      </c>
      <c r="AX490" s="13" t="s">
        <v>81</v>
      </c>
      <c r="AY490" s="220" t="s">
        <v>166</v>
      </c>
    </row>
    <row r="491" spans="1:51" s="14" customFormat="1" ht="12">
      <c r="A491" s="14"/>
      <c r="B491" s="226"/>
      <c r="C491" s="14"/>
      <c r="D491" s="210" t="s">
        <v>283</v>
      </c>
      <c r="E491" s="227" t="s">
        <v>1</v>
      </c>
      <c r="F491" s="228" t="s">
        <v>614</v>
      </c>
      <c r="G491" s="14"/>
      <c r="H491" s="229">
        <v>28.84</v>
      </c>
      <c r="I491" s="230"/>
      <c r="J491" s="14"/>
      <c r="K491" s="14"/>
      <c r="L491" s="226"/>
      <c r="M491" s="231"/>
      <c r="N491" s="232"/>
      <c r="O491" s="232"/>
      <c r="P491" s="232"/>
      <c r="Q491" s="232"/>
      <c r="R491" s="232"/>
      <c r="S491" s="232"/>
      <c r="T491" s="233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27" t="s">
        <v>283</v>
      </c>
      <c r="AU491" s="227" t="s">
        <v>90</v>
      </c>
      <c r="AV491" s="14" t="s">
        <v>90</v>
      </c>
      <c r="AW491" s="14" t="s">
        <v>36</v>
      </c>
      <c r="AX491" s="14" t="s">
        <v>81</v>
      </c>
      <c r="AY491" s="227" t="s">
        <v>166</v>
      </c>
    </row>
    <row r="492" spans="1:51" s="14" customFormat="1" ht="12">
      <c r="A492" s="14"/>
      <c r="B492" s="226"/>
      <c r="C492" s="14"/>
      <c r="D492" s="210" t="s">
        <v>283</v>
      </c>
      <c r="E492" s="227" t="s">
        <v>1</v>
      </c>
      <c r="F492" s="228" t="s">
        <v>615</v>
      </c>
      <c r="G492" s="14"/>
      <c r="H492" s="229">
        <v>-1.74</v>
      </c>
      <c r="I492" s="230"/>
      <c r="J492" s="14"/>
      <c r="K492" s="14"/>
      <c r="L492" s="226"/>
      <c r="M492" s="231"/>
      <c r="N492" s="232"/>
      <c r="O492" s="232"/>
      <c r="P492" s="232"/>
      <c r="Q492" s="232"/>
      <c r="R492" s="232"/>
      <c r="S492" s="232"/>
      <c r="T492" s="233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27" t="s">
        <v>283</v>
      </c>
      <c r="AU492" s="227" t="s">
        <v>90</v>
      </c>
      <c r="AV492" s="14" t="s">
        <v>90</v>
      </c>
      <c r="AW492" s="14" t="s">
        <v>36</v>
      </c>
      <c r="AX492" s="14" t="s">
        <v>81</v>
      </c>
      <c r="AY492" s="227" t="s">
        <v>166</v>
      </c>
    </row>
    <row r="493" spans="1:51" s="13" customFormat="1" ht="12">
      <c r="A493" s="13"/>
      <c r="B493" s="219"/>
      <c r="C493" s="13"/>
      <c r="D493" s="210" t="s">
        <v>283</v>
      </c>
      <c r="E493" s="220" t="s">
        <v>1</v>
      </c>
      <c r="F493" s="221" t="s">
        <v>419</v>
      </c>
      <c r="G493" s="13"/>
      <c r="H493" s="220" t="s">
        <v>1</v>
      </c>
      <c r="I493" s="222"/>
      <c r="J493" s="13"/>
      <c r="K493" s="13"/>
      <c r="L493" s="219"/>
      <c r="M493" s="223"/>
      <c r="N493" s="224"/>
      <c r="O493" s="224"/>
      <c r="P493" s="224"/>
      <c r="Q493" s="224"/>
      <c r="R493" s="224"/>
      <c r="S493" s="224"/>
      <c r="T493" s="225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20" t="s">
        <v>283</v>
      </c>
      <c r="AU493" s="220" t="s">
        <v>90</v>
      </c>
      <c r="AV493" s="13" t="s">
        <v>88</v>
      </c>
      <c r="AW493" s="13" t="s">
        <v>36</v>
      </c>
      <c r="AX493" s="13" t="s">
        <v>81</v>
      </c>
      <c r="AY493" s="220" t="s">
        <v>166</v>
      </c>
    </row>
    <row r="494" spans="1:51" s="14" customFormat="1" ht="12">
      <c r="A494" s="14"/>
      <c r="B494" s="226"/>
      <c r="C494" s="14"/>
      <c r="D494" s="210" t="s">
        <v>283</v>
      </c>
      <c r="E494" s="227" t="s">
        <v>1</v>
      </c>
      <c r="F494" s="228" t="s">
        <v>616</v>
      </c>
      <c r="G494" s="14"/>
      <c r="H494" s="229">
        <v>23.816</v>
      </c>
      <c r="I494" s="230"/>
      <c r="J494" s="14"/>
      <c r="K494" s="14"/>
      <c r="L494" s="226"/>
      <c r="M494" s="231"/>
      <c r="N494" s="232"/>
      <c r="O494" s="232"/>
      <c r="P494" s="232"/>
      <c r="Q494" s="232"/>
      <c r="R494" s="232"/>
      <c r="S494" s="232"/>
      <c r="T494" s="233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27" t="s">
        <v>283</v>
      </c>
      <c r="AU494" s="227" t="s">
        <v>90</v>
      </c>
      <c r="AV494" s="14" t="s">
        <v>90</v>
      </c>
      <c r="AW494" s="14" t="s">
        <v>36</v>
      </c>
      <c r="AX494" s="14" t="s">
        <v>81</v>
      </c>
      <c r="AY494" s="227" t="s">
        <v>166</v>
      </c>
    </row>
    <row r="495" spans="1:51" s="14" customFormat="1" ht="12">
      <c r="A495" s="14"/>
      <c r="B495" s="226"/>
      <c r="C495" s="14"/>
      <c r="D495" s="210" t="s">
        <v>283</v>
      </c>
      <c r="E495" s="227" t="s">
        <v>1</v>
      </c>
      <c r="F495" s="228" t="s">
        <v>617</v>
      </c>
      <c r="G495" s="14"/>
      <c r="H495" s="229">
        <v>-0.52</v>
      </c>
      <c r="I495" s="230"/>
      <c r="J495" s="14"/>
      <c r="K495" s="14"/>
      <c r="L495" s="226"/>
      <c r="M495" s="231"/>
      <c r="N495" s="232"/>
      <c r="O495" s="232"/>
      <c r="P495" s="232"/>
      <c r="Q495" s="232"/>
      <c r="R495" s="232"/>
      <c r="S495" s="232"/>
      <c r="T495" s="233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27" t="s">
        <v>283</v>
      </c>
      <c r="AU495" s="227" t="s">
        <v>90</v>
      </c>
      <c r="AV495" s="14" t="s">
        <v>90</v>
      </c>
      <c r="AW495" s="14" t="s">
        <v>36</v>
      </c>
      <c r="AX495" s="14" t="s">
        <v>81</v>
      </c>
      <c r="AY495" s="227" t="s">
        <v>166</v>
      </c>
    </row>
    <row r="496" spans="1:51" s="14" customFormat="1" ht="12">
      <c r="A496" s="14"/>
      <c r="B496" s="226"/>
      <c r="C496" s="14"/>
      <c r="D496" s="210" t="s">
        <v>283</v>
      </c>
      <c r="E496" s="227" t="s">
        <v>1</v>
      </c>
      <c r="F496" s="228" t="s">
        <v>618</v>
      </c>
      <c r="G496" s="14"/>
      <c r="H496" s="229">
        <v>2.99</v>
      </c>
      <c r="I496" s="230"/>
      <c r="J496" s="14"/>
      <c r="K496" s="14"/>
      <c r="L496" s="226"/>
      <c r="M496" s="231"/>
      <c r="N496" s="232"/>
      <c r="O496" s="232"/>
      <c r="P496" s="232"/>
      <c r="Q496" s="232"/>
      <c r="R496" s="232"/>
      <c r="S496" s="232"/>
      <c r="T496" s="233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27" t="s">
        <v>283</v>
      </c>
      <c r="AU496" s="227" t="s">
        <v>90</v>
      </c>
      <c r="AV496" s="14" t="s">
        <v>90</v>
      </c>
      <c r="AW496" s="14" t="s">
        <v>36</v>
      </c>
      <c r="AX496" s="14" t="s">
        <v>81</v>
      </c>
      <c r="AY496" s="227" t="s">
        <v>166</v>
      </c>
    </row>
    <row r="497" spans="1:51" s="15" customFormat="1" ht="12">
      <c r="A497" s="15"/>
      <c r="B497" s="234"/>
      <c r="C497" s="15"/>
      <c r="D497" s="210" t="s">
        <v>283</v>
      </c>
      <c r="E497" s="235" t="s">
        <v>1</v>
      </c>
      <c r="F497" s="236" t="s">
        <v>286</v>
      </c>
      <c r="G497" s="15"/>
      <c r="H497" s="237">
        <v>246.161</v>
      </c>
      <c r="I497" s="238"/>
      <c r="J497" s="15"/>
      <c r="K497" s="15"/>
      <c r="L497" s="234"/>
      <c r="M497" s="239"/>
      <c r="N497" s="240"/>
      <c r="O497" s="240"/>
      <c r="P497" s="240"/>
      <c r="Q497" s="240"/>
      <c r="R497" s="240"/>
      <c r="S497" s="240"/>
      <c r="T497" s="241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35" t="s">
        <v>283</v>
      </c>
      <c r="AU497" s="235" t="s">
        <v>90</v>
      </c>
      <c r="AV497" s="15" t="s">
        <v>165</v>
      </c>
      <c r="AW497" s="15" t="s">
        <v>36</v>
      </c>
      <c r="AX497" s="15" t="s">
        <v>88</v>
      </c>
      <c r="AY497" s="235" t="s">
        <v>166</v>
      </c>
    </row>
    <row r="498" spans="1:65" s="2" customFormat="1" ht="21.75" customHeight="1">
      <c r="A498" s="38"/>
      <c r="B498" s="196"/>
      <c r="C498" s="197" t="s">
        <v>619</v>
      </c>
      <c r="D498" s="197" t="s">
        <v>169</v>
      </c>
      <c r="E498" s="198" t="s">
        <v>620</v>
      </c>
      <c r="F498" s="199" t="s">
        <v>621</v>
      </c>
      <c r="G498" s="200" t="s">
        <v>301</v>
      </c>
      <c r="H498" s="201">
        <v>0.48</v>
      </c>
      <c r="I498" s="202"/>
      <c r="J498" s="203">
        <f>ROUND(I498*H498,2)</f>
        <v>0</v>
      </c>
      <c r="K498" s="199" t="s">
        <v>280</v>
      </c>
      <c r="L498" s="39"/>
      <c r="M498" s="204" t="s">
        <v>1</v>
      </c>
      <c r="N498" s="205" t="s">
        <v>46</v>
      </c>
      <c r="O498" s="77"/>
      <c r="P498" s="206">
        <f>O498*H498</f>
        <v>0</v>
      </c>
      <c r="Q498" s="206">
        <v>0</v>
      </c>
      <c r="R498" s="206">
        <f>Q498*H498</f>
        <v>0</v>
      </c>
      <c r="S498" s="206">
        <v>0.068</v>
      </c>
      <c r="T498" s="207">
        <f>S498*H498</f>
        <v>0.03264</v>
      </c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R498" s="208" t="s">
        <v>165</v>
      </c>
      <c r="AT498" s="208" t="s">
        <v>169</v>
      </c>
      <c r="AU498" s="208" t="s">
        <v>90</v>
      </c>
      <c r="AY498" s="19" t="s">
        <v>166</v>
      </c>
      <c r="BE498" s="209">
        <f>IF(N498="základní",J498,0)</f>
        <v>0</v>
      </c>
      <c r="BF498" s="209">
        <f>IF(N498="snížená",J498,0)</f>
        <v>0</v>
      </c>
      <c r="BG498" s="209">
        <f>IF(N498="zákl. přenesená",J498,0)</f>
        <v>0</v>
      </c>
      <c r="BH498" s="209">
        <f>IF(N498="sníž. přenesená",J498,0)</f>
        <v>0</v>
      </c>
      <c r="BI498" s="209">
        <f>IF(N498="nulová",J498,0)</f>
        <v>0</v>
      </c>
      <c r="BJ498" s="19" t="s">
        <v>88</v>
      </c>
      <c r="BK498" s="209">
        <f>ROUND(I498*H498,2)</f>
        <v>0</v>
      </c>
      <c r="BL498" s="19" t="s">
        <v>165</v>
      </c>
      <c r="BM498" s="208" t="s">
        <v>622</v>
      </c>
    </row>
    <row r="499" spans="1:47" s="2" customFormat="1" ht="12">
      <c r="A499" s="38"/>
      <c r="B499" s="39"/>
      <c r="C499" s="38"/>
      <c r="D499" s="210" t="s">
        <v>174</v>
      </c>
      <c r="E499" s="38"/>
      <c r="F499" s="211" t="s">
        <v>623</v>
      </c>
      <c r="G499" s="38"/>
      <c r="H499" s="38"/>
      <c r="I499" s="132"/>
      <c r="J499" s="38"/>
      <c r="K499" s="38"/>
      <c r="L499" s="39"/>
      <c r="M499" s="212"/>
      <c r="N499" s="213"/>
      <c r="O499" s="77"/>
      <c r="P499" s="77"/>
      <c r="Q499" s="77"/>
      <c r="R499" s="77"/>
      <c r="S499" s="77"/>
      <c r="T499" s="7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T499" s="19" t="s">
        <v>174</v>
      </c>
      <c r="AU499" s="19" t="s">
        <v>90</v>
      </c>
    </row>
    <row r="500" spans="1:51" s="13" customFormat="1" ht="12">
      <c r="A500" s="13"/>
      <c r="B500" s="219"/>
      <c r="C500" s="13"/>
      <c r="D500" s="210" t="s">
        <v>283</v>
      </c>
      <c r="E500" s="220" t="s">
        <v>1</v>
      </c>
      <c r="F500" s="221" t="s">
        <v>624</v>
      </c>
      <c r="G500" s="13"/>
      <c r="H500" s="220" t="s">
        <v>1</v>
      </c>
      <c r="I500" s="222"/>
      <c r="J500" s="13"/>
      <c r="K500" s="13"/>
      <c r="L500" s="219"/>
      <c r="M500" s="223"/>
      <c r="N500" s="224"/>
      <c r="O500" s="224"/>
      <c r="P500" s="224"/>
      <c r="Q500" s="224"/>
      <c r="R500" s="224"/>
      <c r="S500" s="224"/>
      <c r="T500" s="225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20" t="s">
        <v>283</v>
      </c>
      <c r="AU500" s="220" t="s">
        <v>90</v>
      </c>
      <c r="AV500" s="13" t="s">
        <v>88</v>
      </c>
      <c r="AW500" s="13" t="s">
        <v>36</v>
      </c>
      <c r="AX500" s="13" t="s">
        <v>81</v>
      </c>
      <c r="AY500" s="220" t="s">
        <v>166</v>
      </c>
    </row>
    <row r="501" spans="1:51" s="14" customFormat="1" ht="12">
      <c r="A501" s="14"/>
      <c r="B501" s="226"/>
      <c r="C501" s="14"/>
      <c r="D501" s="210" t="s">
        <v>283</v>
      </c>
      <c r="E501" s="227" t="s">
        <v>1</v>
      </c>
      <c r="F501" s="228" t="s">
        <v>625</v>
      </c>
      <c r="G501" s="14"/>
      <c r="H501" s="229">
        <v>0.48</v>
      </c>
      <c r="I501" s="230"/>
      <c r="J501" s="14"/>
      <c r="K501" s="14"/>
      <c r="L501" s="226"/>
      <c r="M501" s="231"/>
      <c r="N501" s="232"/>
      <c r="O501" s="232"/>
      <c r="P501" s="232"/>
      <c r="Q501" s="232"/>
      <c r="R501" s="232"/>
      <c r="S501" s="232"/>
      <c r="T501" s="233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27" t="s">
        <v>283</v>
      </c>
      <c r="AU501" s="227" t="s">
        <v>90</v>
      </c>
      <c r="AV501" s="14" t="s">
        <v>90</v>
      </c>
      <c r="AW501" s="14" t="s">
        <v>36</v>
      </c>
      <c r="AX501" s="14" t="s">
        <v>81</v>
      </c>
      <c r="AY501" s="227" t="s">
        <v>166</v>
      </c>
    </row>
    <row r="502" spans="1:51" s="15" customFormat="1" ht="12">
      <c r="A502" s="15"/>
      <c r="B502" s="234"/>
      <c r="C502" s="15"/>
      <c r="D502" s="210" t="s">
        <v>283</v>
      </c>
      <c r="E502" s="235" t="s">
        <v>1</v>
      </c>
      <c r="F502" s="236" t="s">
        <v>286</v>
      </c>
      <c r="G502" s="15"/>
      <c r="H502" s="237">
        <v>0.48</v>
      </c>
      <c r="I502" s="238"/>
      <c r="J502" s="15"/>
      <c r="K502" s="15"/>
      <c r="L502" s="234"/>
      <c r="M502" s="239"/>
      <c r="N502" s="240"/>
      <c r="O502" s="240"/>
      <c r="P502" s="240"/>
      <c r="Q502" s="240"/>
      <c r="R502" s="240"/>
      <c r="S502" s="240"/>
      <c r="T502" s="241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T502" s="235" t="s">
        <v>283</v>
      </c>
      <c r="AU502" s="235" t="s">
        <v>90</v>
      </c>
      <c r="AV502" s="15" t="s">
        <v>165</v>
      </c>
      <c r="AW502" s="15" t="s">
        <v>36</v>
      </c>
      <c r="AX502" s="15" t="s">
        <v>88</v>
      </c>
      <c r="AY502" s="235" t="s">
        <v>166</v>
      </c>
    </row>
    <row r="503" spans="1:65" s="2" customFormat="1" ht="21.75" customHeight="1">
      <c r="A503" s="38"/>
      <c r="B503" s="196"/>
      <c r="C503" s="197" t="s">
        <v>626</v>
      </c>
      <c r="D503" s="197" t="s">
        <v>169</v>
      </c>
      <c r="E503" s="198" t="s">
        <v>627</v>
      </c>
      <c r="F503" s="199" t="s">
        <v>628</v>
      </c>
      <c r="G503" s="200" t="s">
        <v>301</v>
      </c>
      <c r="H503" s="201">
        <v>36.644</v>
      </c>
      <c r="I503" s="202"/>
      <c r="J503" s="203">
        <f>ROUND(I503*H503,2)</f>
        <v>0</v>
      </c>
      <c r="K503" s="199" t="s">
        <v>280</v>
      </c>
      <c r="L503" s="39"/>
      <c r="M503" s="204" t="s">
        <v>1</v>
      </c>
      <c r="N503" s="205" t="s">
        <v>46</v>
      </c>
      <c r="O503" s="77"/>
      <c r="P503" s="206">
        <f>O503*H503</f>
        <v>0</v>
      </c>
      <c r="Q503" s="206">
        <v>0</v>
      </c>
      <c r="R503" s="206">
        <f>Q503*H503</f>
        <v>0</v>
      </c>
      <c r="S503" s="206">
        <v>0.068</v>
      </c>
      <c r="T503" s="207">
        <f>S503*H503</f>
        <v>2.4917920000000002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208" t="s">
        <v>165</v>
      </c>
      <c r="AT503" s="208" t="s">
        <v>169</v>
      </c>
      <c r="AU503" s="208" t="s">
        <v>90</v>
      </c>
      <c r="AY503" s="19" t="s">
        <v>166</v>
      </c>
      <c r="BE503" s="209">
        <f>IF(N503="základní",J503,0)</f>
        <v>0</v>
      </c>
      <c r="BF503" s="209">
        <f>IF(N503="snížená",J503,0)</f>
        <v>0</v>
      </c>
      <c r="BG503" s="209">
        <f>IF(N503="zákl. přenesená",J503,0)</f>
        <v>0</v>
      </c>
      <c r="BH503" s="209">
        <f>IF(N503="sníž. přenesená",J503,0)</f>
        <v>0</v>
      </c>
      <c r="BI503" s="209">
        <f>IF(N503="nulová",J503,0)</f>
        <v>0</v>
      </c>
      <c r="BJ503" s="19" t="s">
        <v>88</v>
      </c>
      <c r="BK503" s="209">
        <f>ROUND(I503*H503,2)</f>
        <v>0</v>
      </c>
      <c r="BL503" s="19" t="s">
        <v>165</v>
      </c>
      <c r="BM503" s="208" t="s">
        <v>629</v>
      </c>
    </row>
    <row r="504" spans="1:47" s="2" customFormat="1" ht="12">
      <c r="A504" s="38"/>
      <c r="B504" s="39"/>
      <c r="C504" s="38"/>
      <c r="D504" s="210" t="s">
        <v>174</v>
      </c>
      <c r="E504" s="38"/>
      <c r="F504" s="211" t="s">
        <v>630</v>
      </c>
      <c r="G504" s="38"/>
      <c r="H504" s="38"/>
      <c r="I504" s="132"/>
      <c r="J504" s="38"/>
      <c r="K504" s="38"/>
      <c r="L504" s="39"/>
      <c r="M504" s="212"/>
      <c r="N504" s="213"/>
      <c r="O504" s="77"/>
      <c r="P504" s="77"/>
      <c r="Q504" s="77"/>
      <c r="R504" s="77"/>
      <c r="S504" s="77"/>
      <c r="T504" s="7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T504" s="19" t="s">
        <v>174</v>
      </c>
      <c r="AU504" s="19" t="s">
        <v>90</v>
      </c>
    </row>
    <row r="505" spans="1:51" s="13" customFormat="1" ht="12">
      <c r="A505" s="13"/>
      <c r="B505" s="219"/>
      <c r="C505" s="13"/>
      <c r="D505" s="210" t="s">
        <v>283</v>
      </c>
      <c r="E505" s="220" t="s">
        <v>1</v>
      </c>
      <c r="F505" s="221" t="s">
        <v>352</v>
      </c>
      <c r="G505" s="13"/>
      <c r="H505" s="220" t="s">
        <v>1</v>
      </c>
      <c r="I505" s="222"/>
      <c r="J505" s="13"/>
      <c r="K505" s="13"/>
      <c r="L505" s="219"/>
      <c r="M505" s="223"/>
      <c r="N505" s="224"/>
      <c r="O505" s="224"/>
      <c r="P505" s="224"/>
      <c r="Q505" s="224"/>
      <c r="R505" s="224"/>
      <c r="S505" s="224"/>
      <c r="T505" s="225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20" t="s">
        <v>283</v>
      </c>
      <c r="AU505" s="220" t="s">
        <v>90</v>
      </c>
      <c r="AV505" s="13" t="s">
        <v>88</v>
      </c>
      <c r="AW505" s="13" t="s">
        <v>36</v>
      </c>
      <c r="AX505" s="13" t="s">
        <v>81</v>
      </c>
      <c r="AY505" s="220" t="s">
        <v>166</v>
      </c>
    </row>
    <row r="506" spans="1:51" s="14" customFormat="1" ht="12">
      <c r="A506" s="14"/>
      <c r="B506" s="226"/>
      <c r="C506" s="14"/>
      <c r="D506" s="210" t="s">
        <v>283</v>
      </c>
      <c r="E506" s="227" t="s">
        <v>1</v>
      </c>
      <c r="F506" s="228" t="s">
        <v>631</v>
      </c>
      <c r="G506" s="14"/>
      <c r="H506" s="229">
        <v>27.904</v>
      </c>
      <c r="I506" s="230"/>
      <c r="J506" s="14"/>
      <c r="K506" s="14"/>
      <c r="L506" s="226"/>
      <c r="M506" s="231"/>
      <c r="N506" s="232"/>
      <c r="O506" s="232"/>
      <c r="P506" s="232"/>
      <c r="Q506" s="232"/>
      <c r="R506" s="232"/>
      <c r="S506" s="232"/>
      <c r="T506" s="233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27" t="s">
        <v>283</v>
      </c>
      <c r="AU506" s="227" t="s">
        <v>90</v>
      </c>
      <c r="AV506" s="14" t="s">
        <v>90</v>
      </c>
      <c r="AW506" s="14" t="s">
        <v>36</v>
      </c>
      <c r="AX506" s="14" t="s">
        <v>81</v>
      </c>
      <c r="AY506" s="227" t="s">
        <v>166</v>
      </c>
    </row>
    <row r="507" spans="1:51" s="14" customFormat="1" ht="12">
      <c r="A507" s="14"/>
      <c r="B507" s="226"/>
      <c r="C507" s="14"/>
      <c r="D507" s="210" t="s">
        <v>283</v>
      </c>
      <c r="E507" s="227" t="s">
        <v>1</v>
      </c>
      <c r="F507" s="228" t="s">
        <v>632</v>
      </c>
      <c r="G507" s="14"/>
      <c r="H507" s="229">
        <v>-0.32</v>
      </c>
      <c r="I507" s="230"/>
      <c r="J507" s="14"/>
      <c r="K507" s="14"/>
      <c r="L507" s="226"/>
      <c r="M507" s="231"/>
      <c r="N507" s="232"/>
      <c r="O507" s="232"/>
      <c r="P507" s="232"/>
      <c r="Q507" s="232"/>
      <c r="R507" s="232"/>
      <c r="S507" s="232"/>
      <c r="T507" s="233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27" t="s">
        <v>283</v>
      </c>
      <c r="AU507" s="227" t="s">
        <v>90</v>
      </c>
      <c r="AV507" s="14" t="s">
        <v>90</v>
      </c>
      <c r="AW507" s="14" t="s">
        <v>36</v>
      </c>
      <c r="AX507" s="14" t="s">
        <v>81</v>
      </c>
      <c r="AY507" s="227" t="s">
        <v>166</v>
      </c>
    </row>
    <row r="508" spans="1:51" s="14" customFormat="1" ht="12">
      <c r="A508" s="14"/>
      <c r="B508" s="226"/>
      <c r="C508" s="14"/>
      <c r="D508" s="210" t="s">
        <v>283</v>
      </c>
      <c r="E508" s="227" t="s">
        <v>1</v>
      </c>
      <c r="F508" s="228" t="s">
        <v>633</v>
      </c>
      <c r="G508" s="14"/>
      <c r="H508" s="229">
        <v>-4.24</v>
      </c>
      <c r="I508" s="230"/>
      <c r="J508" s="14"/>
      <c r="K508" s="14"/>
      <c r="L508" s="226"/>
      <c r="M508" s="231"/>
      <c r="N508" s="232"/>
      <c r="O508" s="232"/>
      <c r="P508" s="232"/>
      <c r="Q508" s="232"/>
      <c r="R508" s="232"/>
      <c r="S508" s="232"/>
      <c r="T508" s="233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27" t="s">
        <v>283</v>
      </c>
      <c r="AU508" s="227" t="s">
        <v>90</v>
      </c>
      <c r="AV508" s="14" t="s">
        <v>90</v>
      </c>
      <c r="AW508" s="14" t="s">
        <v>36</v>
      </c>
      <c r="AX508" s="14" t="s">
        <v>81</v>
      </c>
      <c r="AY508" s="227" t="s">
        <v>166</v>
      </c>
    </row>
    <row r="509" spans="1:51" s="14" customFormat="1" ht="12">
      <c r="A509" s="14"/>
      <c r="B509" s="226"/>
      <c r="C509" s="14"/>
      <c r="D509" s="210" t="s">
        <v>283</v>
      </c>
      <c r="E509" s="227" t="s">
        <v>1</v>
      </c>
      <c r="F509" s="228" t="s">
        <v>634</v>
      </c>
      <c r="G509" s="14"/>
      <c r="H509" s="229">
        <v>13.3</v>
      </c>
      <c r="I509" s="230"/>
      <c r="J509" s="14"/>
      <c r="K509" s="14"/>
      <c r="L509" s="226"/>
      <c r="M509" s="231"/>
      <c r="N509" s="232"/>
      <c r="O509" s="232"/>
      <c r="P509" s="232"/>
      <c r="Q509" s="232"/>
      <c r="R509" s="232"/>
      <c r="S509" s="232"/>
      <c r="T509" s="233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27" t="s">
        <v>283</v>
      </c>
      <c r="AU509" s="227" t="s">
        <v>90</v>
      </c>
      <c r="AV509" s="14" t="s">
        <v>90</v>
      </c>
      <c r="AW509" s="14" t="s">
        <v>36</v>
      </c>
      <c r="AX509" s="14" t="s">
        <v>81</v>
      </c>
      <c r="AY509" s="227" t="s">
        <v>166</v>
      </c>
    </row>
    <row r="510" spans="1:51" s="15" customFormat="1" ht="12">
      <c r="A510" s="15"/>
      <c r="B510" s="234"/>
      <c r="C510" s="15"/>
      <c r="D510" s="210" t="s">
        <v>283</v>
      </c>
      <c r="E510" s="235" t="s">
        <v>1</v>
      </c>
      <c r="F510" s="236" t="s">
        <v>286</v>
      </c>
      <c r="G510" s="15"/>
      <c r="H510" s="237">
        <v>36.644000000000005</v>
      </c>
      <c r="I510" s="238"/>
      <c r="J510" s="15"/>
      <c r="K510" s="15"/>
      <c r="L510" s="234"/>
      <c r="M510" s="239"/>
      <c r="N510" s="240"/>
      <c r="O510" s="240"/>
      <c r="P510" s="240"/>
      <c r="Q510" s="240"/>
      <c r="R510" s="240"/>
      <c r="S510" s="240"/>
      <c r="T510" s="241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35" t="s">
        <v>283</v>
      </c>
      <c r="AU510" s="235" t="s">
        <v>90</v>
      </c>
      <c r="AV510" s="15" t="s">
        <v>165</v>
      </c>
      <c r="AW510" s="15" t="s">
        <v>36</v>
      </c>
      <c r="AX510" s="15" t="s">
        <v>88</v>
      </c>
      <c r="AY510" s="235" t="s">
        <v>166</v>
      </c>
    </row>
    <row r="511" spans="1:63" s="12" customFormat="1" ht="22.8" customHeight="1">
      <c r="A511" s="12"/>
      <c r="B511" s="183"/>
      <c r="C511" s="12"/>
      <c r="D511" s="184" t="s">
        <v>80</v>
      </c>
      <c r="E511" s="194" t="s">
        <v>635</v>
      </c>
      <c r="F511" s="194" t="s">
        <v>636</v>
      </c>
      <c r="G511" s="12"/>
      <c r="H511" s="12"/>
      <c r="I511" s="186"/>
      <c r="J511" s="195">
        <f>BK511</f>
        <v>0</v>
      </c>
      <c r="K511" s="12"/>
      <c r="L511" s="183"/>
      <c r="M511" s="188"/>
      <c r="N511" s="189"/>
      <c r="O511" s="189"/>
      <c r="P511" s="190">
        <f>SUM(P512:P551)</f>
        <v>0</v>
      </c>
      <c r="Q511" s="189"/>
      <c r="R511" s="190">
        <f>SUM(R512:R551)</f>
        <v>0</v>
      </c>
      <c r="S511" s="189"/>
      <c r="T511" s="191">
        <f>SUM(T512:T551)</f>
        <v>2.886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R511" s="184" t="s">
        <v>88</v>
      </c>
      <c r="AT511" s="192" t="s">
        <v>80</v>
      </c>
      <c r="AU511" s="192" t="s">
        <v>88</v>
      </c>
      <c r="AY511" s="184" t="s">
        <v>166</v>
      </c>
      <c r="BK511" s="193">
        <f>SUM(BK512:BK551)</f>
        <v>0</v>
      </c>
    </row>
    <row r="512" spans="1:65" s="2" customFormat="1" ht="16.5" customHeight="1">
      <c r="A512" s="38"/>
      <c r="B512" s="196"/>
      <c r="C512" s="197" t="s">
        <v>637</v>
      </c>
      <c r="D512" s="197" t="s">
        <v>169</v>
      </c>
      <c r="E512" s="198" t="s">
        <v>638</v>
      </c>
      <c r="F512" s="199" t="s">
        <v>639</v>
      </c>
      <c r="G512" s="200" t="s">
        <v>301</v>
      </c>
      <c r="H512" s="201">
        <v>115.44</v>
      </c>
      <c r="I512" s="202"/>
      <c r="J512" s="203">
        <f>ROUND(I512*H512,2)</f>
        <v>0</v>
      </c>
      <c r="K512" s="199" t="s">
        <v>1</v>
      </c>
      <c r="L512" s="39"/>
      <c r="M512" s="204" t="s">
        <v>1</v>
      </c>
      <c r="N512" s="205" t="s">
        <v>46</v>
      </c>
      <c r="O512" s="77"/>
      <c r="P512" s="206">
        <f>O512*H512</f>
        <v>0</v>
      </c>
      <c r="Q512" s="206">
        <v>0</v>
      </c>
      <c r="R512" s="206">
        <f>Q512*H512</f>
        <v>0</v>
      </c>
      <c r="S512" s="206">
        <v>0.025</v>
      </c>
      <c r="T512" s="207">
        <f>S512*H512</f>
        <v>2.886</v>
      </c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R512" s="208" t="s">
        <v>165</v>
      </c>
      <c r="AT512" s="208" t="s">
        <v>169</v>
      </c>
      <c r="AU512" s="208" t="s">
        <v>90</v>
      </c>
      <c r="AY512" s="19" t="s">
        <v>166</v>
      </c>
      <c r="BE512" s="209">
        <f>IF(N512="základní",J512,0)</f>
        <v>0</v>
      </c>
      <c r="BF512" s="209">
        <f>IF(N512="snížená",J512,0)</f>
        <v>0</v>
      </c>
      <c r="BG512" s="209">
        <f>IF(N512="zákl. přenesená",J512,0)</f>
        <v>0</v>
      </c>
      <c r="BH512" s="209">
        <f>IF(N512="sníž. přenesená",J512,0)</f>
        <v>0</v>
      </c>
      <c r="BI512" s="209">
        <f>IF(N512="nulová",J512,0)</f>
        <v>0</v>
      </c>
      <c r="BJ512" s="19" t="s">
        <v>88</v>
      </c>
      <c r="BK512" s="209">
        <f>ROUND(I512*H512,2)</f>
        <v>0</v>
      </c>
      <c r="BL512" s="19" t="s">
        <v>165</v>
      </c>
      <c r="BM512" s="208" t="s">
        <v>640</v>
      </c>
    </row>
    <row r="513" spans="1:51" s="13" customFormat="1" ht="12">
      <c r="A513" s="13"/>
      <c r="B513" s="219"/>
      <c r="C513" s="13"/>
      <c r="D513" s="210" t="s">
        <v>283</v>
      </c>
      <c r="E513" s="220" t="s">
        <v>1</v>
      </c>
      <c r="F513" s="221" t="s">
        <v>641</v>
      </c>
      <c r="G513" s="13"/>
      <c r="H513" s="220" t="s">
        <v>1</v>
      </c>
      <c r="I513" s="222"/>
      <c r="J513" s="13"/>
      <c r="K513" s="13"/>
      <c r="L513" s="219"/>
      <c r="M513" s="223"/>
      <c r="N513" s="224"/>
      <c r="O513" s="224"/>
      <c r="P513" s="224"/>
      <c r="Q513" s="224"/>
      <c r="R513" s="224"/>
      <c r="S513" s="224"/>
      <c r="T513" s="225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20" t="s">
        <v>283</v>
      </c>
      <c r="AU513" s="220" t="s">
        <v>90</v>
      </c>
      <c r="AV513" s="13" t="s">
        <v>88</v>
      </c>
      <c r="AW513" s="13" t="s">
        <v>36</v>
      </c>
      <c r="AX513" s="13" t="s">
        <v>81</v>
      </c>
      <c r="AY513" s="220" t="s">
        <v>166</v>
      </c>
    </row>
    <row r="514" spans="1:51" s="14" customFormat="1" ht="12">
      <c r="A514" s="14"/>
      <c r="B514" s="226"/>
      <c r="C514" s="14"/>
      <c r="D514" s="210" t="s">
        <v>283</v>
      </c>
      <c r="E514" s="227" t="s">
        <v>1</v>
      </c>
      <c r="F514" s="228" t="s">
        <v>324</v>
      </c>
      <c r="G514" s="14"/>
      <c r="H514" s="229">
        <v>115.44</v>
      </c>
      <c r="I514" s="230"/>
      <c r="J514" s="14"/>
      <c r="K514" s="14"/>
      <c r="L514" s="226"/>
      <c r="M514" s="231"/>
      <c r="N514" s="232"/>
      <c r="O514" s="232"/>
      <c r="P514" s="232"/>
      <c r="Q514" s="232"/>
      <c r="R514" s="232"/>
      <c r="S514" s="232"/>
      <c r="T514" s="233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27" t="s">
        <v>283</v>
      </c>
      <c r="AU514" s="227" t="s">
        <v>90</v>
      </c>
      <c r="AV514" s="14" t="s">
        <v>90</v>
      </c>
      <c r="AW514" s="14" t="s">
        <v>36</v>
      </c>
      <c r="AX514" s="14" t="s">
        <v>81</v>
      </c>
      <c r="AY514" s="227" t="s">
        <v>166</v>
      </c>
    </row>
    <row r="515" spans="1:51" s="15" customFormat="1" ht="12">
      <c r="A515" s="15"/>
      <c r="B515" s="234"/>
      <c r="C515" s="15"/>
      <c r="D515" s="210" t="s">
        <v>283</v>
      </c>
      <c r="E515" s="235" t="s">
        <v>1</v>
      </c>
      <c r="F515" s="236" t="s">
        <v>286</v>
      </c>
      <c r="G515" s="15"/>
      <c r="H515" s="237">
        <v>115.44</v>
      </c>
      <c r="I515" s="238"/>
      <c r="J515" s="15"/>
      <c r="K515" s="15"/>
      <c r="L515" s="234"/>
      <c r="M515" s="239"/>
      <c r="N515" s="240"/>
      <c r="O515" s="240"/>
      <c r="P515" s="240"/>
      <c r="Q515" s="240"/>
      <c r="R515" s="240"/>
      <c r="S515" s="240"/>
      <c r="T515" s="241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35" t="s">
        <v>283</v>
      </c>
      <c r="AU515" s="235" t="s">
        <v>90</v>
      </c>
      <c r="AV515" s="15" t="s">
        <v>165</v>
      </c>
      <c r="AW515" s="15" t="s">
        <v>36</v>
      </c>
      <c r="AX515" s="15" t="s">
        <v>88</v>
      </c>
      <c r="AY515" s="235" t="s">
        <v>166</v>
      </c>
    </row>
    <row r="516" spans="1:65" s="2" customFormat="1" ht="21.75" customHeight="1">
      <c r="A516" s="38"/>
      <c r="B516" s="196"/>
      <c r="C516" s="197" t="s">
        <v>642</v>
      </c>
      <c r="D516" s="197" t="s">
        <v>169</v>
      </c>
      <c r="E516" s="198" t="s">
        <v>643</v>
      </c>
      <c r="F516" s="199" t="s">
        <v>644</v>
      </c>
      <c r="G516" s="200" t="s">
        <v>289</v>
      </c>
      <c r="H516" s="201">
        <v>189.212</v>
      </c>
      <c r="I516" s="202"/>
      <c r="J516" s="203">
        <f>ROUND(I516*H516,2)</f>
        <v>0</v>
      </c>
      <c r="K516" s="199" t="s">
        <v>280</v>
      </c>
      <c r="L516" s="39"/>
      <c r="M516" s="204" t="s">
        <v>1</v>
      </c>
      <c r="N516" s="205" t="s">
        <v>46</v>
      </c>
      <c r="O516" s="77"/>
      <c r="P516" s="206">
        <f>O516*H516</f>
        <v>0</v>
      </c>
      <c r="Q516" s="206">
        <v>0</v>
      </c>
      <c r="R516" s="206">
        <f>Q516*H516</f>
        <v>0</v>
      </c>
      <c r="S516" s="206">
        <v>0</v>
      </c>
      <c r="T516" s="207">
        <f>S516*H516</f>
        <v>0</v>
      </c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R516" s="208" t="s">
        <v>165</v>
      </c>
      <c r="AT516" s="208" t="s">
        <v>169</v>
      </c>
      <c r="AU516" s="208" t="s">
        <v>90</v>
      </c>
      <c r="AY516" s="19" t="s">
        <v>166</v>
      </c>
      <c r="BE516" s="209">
        <f>IF(N516="základní",J516,0)</f>
        <v>0</v>
      </c>
      <c r="BF516" s="209">
        <f>IF(N516="snížená",J516,0)</f>
        <v>0</v>
      </c>
      <c r="BG516" s="209">
        <f>IF(N516="zákl. přenesená",J516,0)</f>
        <v>0</v>
      </c>
      <c r="BH516" s="209">
        <f>IF(N516="sníž. přenesená",J516,0)</f>
        <v>0</v>
      </c>
      <c r="BI516" s="209">
        <f>IF(N516="nulová",J516,0)</f>
        <v>0</v>
      </c>
      <c r="BJ516" s="19" t="s">
        <v>88</v>
      </c>
      <c r="BK516" s="209">
        <f>ROUND(I516*H516,2)</f>
        <v>0</v>
      </c>
      <c r="BL516" s="19" t="s">
        <v>165</v>
      </c>
      <c r="BM516" s="208" t="s">
        <v>645</v>
      </c>
    </row>
    <row r="517" spans="1:47" s="2" customFormat="1" ht="12">
      <c r="A517" s="38"/>
      <c r="B517" s="39"/>
      <c r="C517" s="38"/>
      <c r="D517" s="210" t="s">
        <v>174</v>
      </c>
      <c r="E517" s="38"/>
      <c r="F517" s="211" t="s">
        <v>646</v>
      </c>
      <c r="G517" s="38"/>
      <c r="H517" s="38"/>
      <c r="I517" s="132"/>
      <c r="J517" s="38"/>
      <c r="K517" s="38"/>
      <c r="L517" s="39"/>
      <c r="M517" s="212"/>
      <c r="N517" s="213"/>
      <c r="O517" s="77"/>
      <c r="P517" s="77"/>
      <c r="Q517" s="77"/>
      <c r="R517" s="77"/>
      <c r="S517" s="77"/>
      <c r="T517" s="7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T517" s="19" t="s">
        <v>174</v>
      </c>
      <c r="AU517" s="19" t="s">
        <v>90</v>
      </c>
    </row>
    <row r="518" spans="1:65" s="2" customFormat="1" ht="21.75" customHeight="1">
      <c r="A518" s="38"/>
      <c r="B518" s="196"/>
      <c r="C518" s="197" t="s">
        <v>647</v>
      </c>
      <c r="D518" s="197" t="s">
        <v>169</v>
      </c>
      <c r="E518" s="198" t="s">
        <v>648</v>
      </c>
      <c r="F518" s="199" t="s">
        <v>649</v>
      </c>
      <c r="G518" s="200" t="s">
        <v>289</v>
      </c>
      <c r="H518" s="201">
        <v>189.212</v>
      </c>
      <c r="I518" s="202"/>
      <c r="J518" s="203">
        <f>ROUND(I518*H518,2)</f>
        <v>0</v>
      </c>
      <c r="K518" s="199" t="s">
        <v>280</v>
      </c>
      <c r="L518" s="39"/>
      <c r="M518" s="204" t="s">
        <v>1</v>
      </c>
      <c r="N518" s="205" t="s">
        <v>46</v>
      </c>
      <c r="O518" s="77"/>
      <c r="P518" s="206">
        <f>O518*H518</f>
        <v>0</v>
      </c>
      <c r="Q518" s="206">
        <v>0</v>
      </c>
      <c r="R518" s="206">
        <f>Q518*H518</f>
        <v>0</v>
      </c>
      <c r="S518" s="206">
        <v>0</v>
      </c>
      <c r="T518" s="207">
        <f>S518*H518</f>
        <v>0</v>
      </c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R518" s="208" t="s">
        <v>165</v>
      </c>
      <c r="AT518" s="208" t="s">
        <v>169</v>
      </c>
      <c r="AU518" s="208" t="s">
        <v>90</v>
      </c>
      <c r="AY518" s="19" t="s">
        <v>166</v>
      </c>
      <c r="BE518" s="209">
        <f>IF(N518="základní",J518,0)</f>
        <v>0</v>
      </c>
      <c r="BF518" s="209">
        <f>IF(N518="snížená",J518,0)</f>
        <v>0</v>
      </c>
      <c r="BG518" s="209">
        <f>IF(N518="zákl. přenesená",J518,0)</f>
        <v>0</v>
      </c>
      <c r="BH518" s="209">
        <f>IF(N518="sníž. přenesená",J518,0)</f>
        <v>0</v>
      </c>
      <c r="BI518" s="209">
        <f>IF(N518="nulová",J518,0)</f>
        <v>0</v>
      </c>
      <c r="BJ518" s="19" t="s">
        <v>88</v>
      </c>
      <c r="BK518" s="209">
        <f>ROUND(I518*H518,2)</f>
        <v>0</v>
      </c>
      <c r="BL518" s="19" t="s">
        <v>165</v>
      </c>
      <c r="BM518" s="208" t="s">
        <v>650</v>
      </c>
    </row>
    <row r="519" spans="1:47" s="2" customFormat="1" ht="12">
      <c r="A519" s="38"/>
      <c r="B519" s="39"/>
      <c r="C519" s="38"/>
      <c r="D519" s="210" t="s">
        <v>174</v>
      </c>
      <c r="E519" s="38"/>
      <c r="F519" s="211" t="s">
        <v>651</v>
      </c>
      <c r="G519" s="38"/>
      <c r="H519" s="38"/>
      <c r="I519" s="132"/>
      <c r="J519" s="38"/>
      <c r="K519" s="38"/>
      <c r="L519" s="39"/>
      <c r="M519" s="212"/>
      <c r="N519" s="213"/>
      <c r="O519" s="77"/>
      <c r="P519" s="77"/>
      <c r="Q519" s="77"/>
      <c r="R519" s="77"/>
      <c r="S519" s="77"/>
      <c r="T519" s="7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T519" s="19" t="s">
        <v>174</v>
      </c>
      <c r="AU519" s="19" t="s">
        <v>90</v>
      </c>
    </row>
    <row r="520" spans="1:65" s="2" customFormat="1" ht="21.75" customHeight="1">
      <c r="A520" s="38"/>
      <c r="B520" s="196"/>
      <c r="C520" s="197" t="s">
        <v>652</v>
      </c>
      <c r="D520" s="197" t="s">
        <v>169</v>
      </c>
      <c r="E520" s="198" t="s">
        <v>653</v>
      </c>
      <c r="F520" s="199" t="s">
        <v>654</v>
      </c>
      <c r="G520" s="200" t="s">
        <v>289</v>
      </c>
      <c r="H520" s="201">
        <v>5487.148</v>
      </c>
      <c r="I520" s="202"/>
      <c r="J520" s="203">
        <f>ROUND(I520*H520,2)</f>
        <v>0</v>
      </c>
      <c r="K520" s="199" t="s">
        <v>280</v>
      </c>
      <c r="L520" s="39"/>
      <c r="M520" s="204" t="s">
        <v>1</v>
      </c>
      <c r="N520" s="205" t="s">
        <v>46</v>
      </c>
      <c r="O520" s="77"/>
      <c r="P520" s="206">
        <f>O520*H520</f>
        <v>0</v>
      </c>
      <c r="Q520" s="206">
        <v>0</v>
      </c>
      <c r="R520" s="206">
        <f>Q520*H520</f>
        <v>0</v>
      </c>
      <c r="S520" s="206">
        <v>0</v>
      </c>
      <c r="T520" s="207">
        <f>S520*H520</f>
        <v>0</v>
      </c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R520" s="208" t="s">
        <v>165</v>
      </c>
      <c r="AT520" s="208" t="s">
        <v>169</v>
      </c>
      <c r="AU520" s="208" t="s">
        <v>90</v>
      </c>
      <c r="AY520" s="19" t="s">
        <v>166</v>
      </c>
      <c r="BE520" s="209">
        <f>IF(N520="základní",J520,0)</f>
        <v>0</v>
      </c>
      <c r="BF520" s="209">
        <f>IF(N520="snížená",J520,0)</f>
        <v>0</v>
      </c>
      <c r="BG520" s="209">
        <f>IF(N520="zákl. přenesená",J520,0)</f>
        <v>0</v>
      </c>
      <c r="BH520" s="209">
        <f>IF(N520="sníž. přenesená",J520,0)</f>
        <v>0</v>
      </c>
      <c r="BI520" s="209">
        <f>IF(N520="nulová",J520,0)</f>
        <v>0</v>
      </c>
      <c r="BJ520" s="19" t="s">
        <v>88</v>
      </c>
      <c r="BK520" s="209">
        <f>ROUND(I520*H520,2)</f>
        <v>0</v>
      </c>
      <c r="BL520" s="19" t="s">
        <v>165</v>
      </c>
      <c r="BM520" s="208" t="s">
        <v>655</v>
      </c>
    </row>
    <row r="521" spans="1:47" s="2" customFormat="1" ht="12">
      <c r="A521" s="38"/>
      <c r="B521" s="39"/>
      <c r="C521" s="38"/>
      <c r="D521" s="210" t="s">
        <v>174</v>
      </c>
      <c r="E521" s="38"/>
      <c r="F521" s="211" t="s">
        <v>656</v>
      </c>
      <c r="G521" s="38"/>
      <c r="H521" s="38"/>
      <c r="I521" s="132"/>
      <c r="J521" s="38"/>
      <c r="K521" s="38"/>
      <c r="L521" s="39"/>
      <c r="M521" s="212"/>
      <c r="N521" s="213"/>
      <c r="O521" s="77"/>
      <c r="P521" s="77"/>
      <c r="Q521" s="77"/>
      <c r="R521" s="77"/>
      <c r="S521" s="77"/>
      <c r="T521" s="7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T521" s="19" t="s">
        <v>174</v>
      </c>
      <c r="AU521" s="19" t="s">
        <v>90</v>
      </c>
    </row>
    <row r="522" spans="1:51" s="14" customFormat="1" ht="12">
      <c r="A522" s="14"/>
      <c r="B522" s="226"/>
      <c r="C522" s="14"/>
      <c r="D522" s="210" t="s">
        <v>283</v>
      </c>
      <c r="E522" s="227" t="s">
        <v>1</v>
      </c>
      <c r="F522" s="228" t="s">
        <v>657</v>
      </c>
      <c r="G522" s="14"/>
      <c r="H522" s="229">
        <v>5487.148</v>
      </c>
      <c r="I522" s="230"/>
      <c r="J522" s="14"/>
      <c r="K522" s="14"/>
      <c r="L522" s="226"/>
      <c r="M522" s="231"/>
      <c r="N522" s="232"/>
      <c r="O522" s="232"/>
      <c r="P522" s="232"/>
      <c r="Q522" s="232"/>
      <c r="R522" s="232"/>
      <c r="S522" s="232"/>
      <c r="T522" s="233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27" t="s">
        <v>283</v>
      </c>
      <c r="AU522" s="227" t="s">
        <v>90</v>
      </c>
      <c r="AV522" s="14" t="s">
        <v>90</v>
      </c>
      <c r="AW522" s="14" t="s">
        <v>36</v>
      </c>
      <c r="AX522" s="14" t="s">
        <v>81</v>
      </c>
      <c r="AY522" s="227" t="s">
        <v>166</v>
      </c>
    </row>
    <row r="523" spans="1:51" s="15" customFormat="1" ht="12">
      <c r="A523" s="15"/>
      <c r="B523" s="234"/>
      <c r="C523" s="15"/>
      <c r="D523" s="210" t="s">
        <v>283</v>
      </c>
      <c r="E523" s="235" t="s">
        <v>1</v>
      </c>
      <c r="F523" s="236" t="s">
        <v>286</v>
      </c>
      <c r="G523" s="15"/>
      <c r="H523" s="237">
        <v>5487.148</v>
      </c>
      <c r="I523" s="238"/>
      <c r="J523" s="15"/>
      <c r="K523" s="15"/>
      <c r="L523" s="234"/>
      <c r="M523" s="239"/>
      <c r="N523" s="240"/>
      <c r="O523" s="240"/>
      <c r="P523" s="240"/>
      <c r="Q523" s="240"/>
      <c r="R523" s="240"/>
      <c r="S523" s="240"/>
      <c r="T523" s="241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235" t="s">
        <v>283</v>
      </c>
      <c r="AU523" s="235" t="s">
        <v>90</v>
      </c>
      <c r="AV523" s="15" t="s">
        <v>165</v>
      </c>
      <c r="AW523" s="15" t="s">
        <v>36</v>
      </c>
      <c r="AX523" s="15" t="s">
        <v>88</v>
      </c>
      <c r="AY523" s="235" t="s">
        <v>166</v>
      </c>
    </row>
    <row r="524" spans="1:65" s="2" customFormat="1" ht="21.75" customHeight="1">
      <c r="A524" s="38"/>
      <c r="B524" s="196"/>
      <c r="C524" s="197" t="s">
        <v>658</v>
      </c>
      <c r="D524" s="197" t="s">
        <v>169</v>
      </c>
      <c r="E524" s="198" t="s">
        <v>659</v>
      </c>
      <c r="F524" s="199" t="s">
        <v>660</v>
      </c>
      <c r="G524" s="200" t="s">
        <v>289</v>
      </c>
      <c r="H524" s="201">
        <v>171.986</v>
      </c>
      <c r="I524" s="202"/>
      <c r="J524" s="203">
        <f>ROUND(I524*H524,2)</f>
        <v>0</v>
      </c>
      <c r="K524" s="199" t="s">
        <v>280</v>
      </c>
      <c r="L524" s="39"/>
      <c r="M524" s="204" t="s">
        <v>1</v>
      </c>
      <c r="N524" s="205" t="s">
        <v>46</v>
      </c>
      <c r="O524" s="77"/>
      <c r="P524" s="206">
        <f>O524*H524</f>
        <v>0</v>
      </c>
      <c r="Q524" s="206">
        <v>0</v>
      </c>
      <c r="R524" s="206">
        <f>Q524*H524</f>
        <v>0</v>
      </c>
      <c r="S524" s="206">
        <v>0</v>
      </c>
      <c r="T524" s="207">
        <f>S524*H524</f>
        <v>0</v>
      </c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R524" s="208" t="s">
        <v>165</v>
      </c>
      <c r="AT524" s="208" t="s">
        <v>169</v>
      </c>
      <c r="AU524" s="208" t="s">
        <v>90</v>
      </c>
      <c r="AY524" s="19" t="s">
        <v>166</v>
      </c>
      <c r="BE524" s="209">
        <f>IF(N524="základní",J524,0)</f>
        <v>0</v>
      </c>
      <c r="BF524" s="209">
        <f>IF(N524="snížená",J524,0)</f>
        <v>0</v>
      </c>
      <c r="BG524" s="209">
        <f>IF(N524="zákl. přenesená",J524,0)</f>
        <v>0</v>
      </c>
      <c r="BH524" s="209">
        <f>IF(N524="sníž. přenesená",J524,0)</f>
        <v>0</v>
      </c>
      <c r="BI524" s="209">
        <f>IF(N524="nulová",J524,0)</f>
        <v>0</v>
      </c>
      <c r="BJ524" s="19" t="s">
        <v>88</v>
      </c>
      <c r="BK524" s="209">
        <f>ROUND(I524*H524,2)</f>
        <v>0</v>
      </c>
      <c r="BL524" s="19" t="s">
        <v>165</v>
      </c>
      <c r="BM524" s="208" t="s">
        <v>661</v>
      </c>
    </row>
    <row r="525" spans="1:47" s="2" customFormat="1" ht="12">
      <c r="A525" s="38"/>
      <c r="B525" s="39"/>
      <c r="C525" s="38"/>
      <c r="D525" s="210" t="s">
        <v>174</v>
      </c>
      <c r="E525" s="38"/>
      <c r="F525" s="211" t="s">
        <v>662</v>
      </c>
      <c r="G525" s="38"/>
      <c r="H525" s="38"/>
      <c r="I525" s="132"/>
      <c r="J525" s="38"/>
      <c r="K525" s="38"/>
      <c r="L525" s="39"/>
      <c r="M525" s="212"/>
      <c r="N525" s="213"/>
      <c r="O525" s="77"/>
      <c r="P525" s="77"/>
      <c r="Q525" s="77"/>
      <c r="R525" s="77"/>
      <c r="S525" s="77"/>
      <c r="T525" s="7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T525" s="19" t="s">
        <v>174</v>
      </c>
      <c r="AU525" s="19" t="s">
        <v>90</v>
      </c>
    </row>
    <row r="526" spans="1:51" s="14" customFormat="1" ht="12">
      <c r="A526" s="14"/>
      <c r="B526" s="226"/>
      <c r="C526" s="14"/>
      <c r="D526" s="210" t="s">
        <v>283</v>
      </c>
      <c r="E526" s="227" t="s">
        <v>1</v>
      </c>
      <c r="F526" s="228" t="s">
        <v>663</v>
      </c>
      <c r="G526" s="14"/>
      <c r="H526" s="229">
        <v>189.212</v>
      </c>
      <c r="I526" s="230"/>
      <c r="J526" s="14"/>
      <c r="K526" s="14"/>
      <c r="L526" s="226"/>
      <c r="M526" s="231"/>
      <c r="N526" s="232"/>
      <c r="O526" s="232"/>
      <c r="P526" s="232"/>
      <c r="Q526" s="232"/>
      <c r="R526" s="232"/>
      <c r="S526" s="232"/>
      <c r="T526" s="233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27" t="s">
        <v>283</v>
      </c>
      <c r="AU526" s="227" t="s">
        <v>90</v>
      </c>
      <c r="AV526" s="14" t="s">
        <v>90</v>
      </c>
      <c r="AW526" s="14" t="s">
        <v>36</v>
      </c>
      <c r="AX526" s="14" t="s">
        <v>81</v>
      </c>
      <c r="AY526" s="227" t="s">
        <v>166</v>
      </c>
    </row>
    <row r="527" spans="1:51" s="14" customFormat="1" ht="12">
      <c r="A527" s="14"/>
      <c r="B527" s="226"/>
      <c r="C527" s="14"/>
      <c r="D527" s="210" t="s">
        <v>283</v>
      </c>
      <c r="E527" s="227" t="s">
        <v>1</v>
      </c>
      <c r="F527" s="228" t="s">
        <v>664</v>
      </c>
      <c r="G527" s="14"/>
      <c r="H527" s="229">
        <v>-13.245</v>
      </c>
      <c r="I527" s="230"/>
      <c r="J527" s="14"/>
      <c r="K527" s="14"/>
      <c r="L527" s="226"/>
      <c r="M527" s="231"/>
      <c r="N527" s="232"/>
      <c r="O527" s="232"/>
      <c r="P527" s="232"/>
      <c r="Q527" s="232"/>
      <c r="R527" s="232"/>
      <c r="S527" s="232"/>
      <c r="T527" s="233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27" t="s">
        <v>283</v>
      </c>
      <c r="AU527" s="227" t="s">
        <v>90</v>
      </c>
      <c r="AV527" s="14" t="s">
        <v>90</v>
      </c>
      <c r="AW527" s="14" t="s">
        <v>36</v>
      </c>
      <c r="AX527" s="14" t="s">
        <v>81</v>
      </c>
      <c r="AY527" s="227" t="s">
        <v>166</v>
      </c>
    </row>
    <row r="528" spans="1:51" s="14" customFormat="1" ht="12">
      <c r="A528" s="14"/>
      <c r="B528" s="226"/>
      <c r="C528" s="14"/>
      <c r="D528" s="210" t="s">
        <v>283</v>
      </c>
      <c r="E528" s="227" t="s">
        <v>1</v>
      </c>
      <c r="F528" s="228" t="s">
        <v>665</v>
      </c>
      <c r="G528" s="14"/>
      <c r="H528" s="229">
        <v>-0.366</v>
      </c>
      <c r="I528" s="230"/>
      <c r="J528" s="14"/>
      <c r="K528" s="14"/>
      <c r="L528" s="226"/>
      <c r="M528" s="231"/>
      <c r="N528" s="232"/>
      <c r="O528" s="232"/>
      <c r="P528" s="232"/>
      <c r="Q528" s="232"/>
      <c r="R528" s="232"/>
      <c r="S528" s="232"/>
      <c r="T528" s="233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27" t="s">
        <v>283</v>
      </c>
      <c r="AU528" s="227" t="s">
        <v>90</v>
      </c>
      <c r="AV528" s="14" t="s">
        <v>90</v>
      </c>
      <c r="AW528" s="14" t="s">
        <v>36</v>
      </c>
      <c r="AX528" s="14" t="s">
        <v>81</v>
      </c>
      <c r="AY528" s="227" t="s">
        <v>166</v>
      </c>
    </row>
    <row r="529" spans="1:51" s="14" customFormat="1" ht="12">
      <c r="A529" s="14"/>
      <c r="B529" s="226"/>
      <c r="C529" s="14"/>
      <c r="D529" s="210" t="s">
        <v>283</v>
      </c>
      <c r="E529" s="227" t="s">
        <v>1</v>
      </c>
      <c r="F529" s="228" t="s">
        <v>666</v>
      </c>
      <c r="G529" s="14"/>
      <c r="H529" s="229">
        <v>-3.058</v>
      </c>
      <c r="I529" s="230"/>
      <c r="J529" s="14"/>
      <c r="K529" s="14"/>
      <c r="L529" s="226"/>
      <c r="M529" s="231"/>
      <c r="N529" s="232"/>
      <c r="O529" s="232"/>
      <c r="P529" s="232"/>
      <c r="Q529" s="232"/>
      <c r="R529" s="232"/>
      <c r="S529" s="232"/>
      <c r="T529" s="233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27" t="s">
        <v>283</v>
      </c>
      <c r="AU529" s="227" t="s">
        <v>90</v>
      </c>
      <c r="AV529" s="14" t="s">
        <v>90</v>
      </c>
      <c r="AW529" s="14" t="s">
        <v>36</v>
      </c>
      <c r="AX529" s="14" t="s">
        <v>81</v>
      </c>
      <c r="AY529" s="227" t="s">
        <v>166</v>
      </c>
    </row>
    <row r="530" spans="1:51" s="14" customFormat="1" ht="12">
      <c r="A530" s="14"/>
      <c r="B530" s="226"/>
      <c r="C530" s="14"/>
      <c r="D530" s="210" t="s">
        <v>283</v>
      </c>
      <c r="E530" s="227" t="s">
        <v>1</v>
      </c>
      <c r="F530" s="228" t="s">
        <v>667</v>
      </c>
      <c r="G530" s="14"/>
      <c r="H530" s="229">
        <v>-0.557</v>
      </c>
      <c r="I530" s="230"/>
      <c r="J530" s="14"/>
      <c r="K530" s="14"/>
      <c r="L530" s="226"/>
      <c r="M530" s="231"/>
      <c r="N530" s="232"/>
      <c r="O530" s="232"/>
      <c r="P530" s="232"/>
      <c r="Q530" s="232"/>
      <c r="R530" s="232"/>
      <c r="S530" s="232"/>
      <c r="T530" s="233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27" t="s">
        <v>283</v>
      </c>
      <c r="AU530" s="227" t="s">
        <v>90</v>
      </c>
      <c r="AV530" s="14" t="s">
        <v>90</v>
      </c>
      <c r="AW530" s="14" t="s">
        <v>36</v>
      </c>
      <c r="AX530" s="14" t="s">
        <v>81</v>
      </c>
      <c r="AY530" s="227" t="s">
        <v>166</v>
      </c>
    </row>
    <row r="531" spans="1:51" s="15" customFormat="1" ht="12">
      <c r="A531" s="15"/>
      <c r="B531" s="234"/>
      <c r="C531" s="15"/>
      <c r="D531" s="210" t="s">
        <v>283</v>
      </c>
      <c r="E531" s="235" t="s">
        <v>1</v>
      </c>
      <c r="F531" s="236" t="s">
        <v>286</v>
      </c>
      <c r="G531" s="15"/>
      <c r="H531" s="237">
        <v>171.986</v>
      </c>
      <c r="I531" s="238"/>
      <c r="J531" s="15"/>
      <c r="K531" s="15"/>
      <c r="L531" s="234"/>
      <c r="M531" s="239"/>
      <c r="N531" s="240"/>
      <c r="O531" s="240"/>
      <c r="P531" s="240"/>
      <c r="Q531" s="240"/>
      <c r="R531" s="240"/>
      <c r="S531" s="240"/>
      <c r="T531" s="241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35" t="s">
        <v>283</v>
      </c>
      <c r="AU531" s="235" t="s">
        <v>90</v>
      </c>
      <c r="AV531" s="15" t="s">
        <v>165</v>
      </c>
      <c r="AW531" s="15" t="s">
        <v>36</v>
      </c>
      <c r="AX531" s="15" t="s">
        <v>88</v>
      </c>
      <c r="AY531" s="235" t="s">
        <v>166</v>
      </c>
    </row>
    <row r="532" spans="1:65" s="2" customFormat="1" ht="21.75" customHeight="1">
      <c r="A532" s="38"/>
      <c r="B532" s="196"/>
      <c r="C532" s="197" t="s">
        <v>668</v>
      </c>
      <c r="D532" s="197" t="s">
        <v>169</v>
      </c>
      <c r="E532" s="198" t="s">
        <v>669</v>
      </c>
      <c r="F532" s="199" t="s">
        <v>670</v>
      </c>
      <c r="G532" s="200" t="s">
        <v>289</v>
      </c>
      <c r="H532" s="201">
        <v>13.245</v>
      </c>
      <c r="I532" s="202"/>
      <c r="J532" s="203">
        <f>ROUND(I532*H532,2)</f>
        <v>0</v>
      </c>
      <c r="K532" s="199" t="s">
        <v>280</v>
      </c>
      <c r="L532" s="39"/>
      <c r="M532" s="204" t="s">
        <v>1</v>
      </c>
      <c r="N532" s="205" t="s">
        <v>46</v>
      </c>
      <c r="O532" s="77"/>
      <c r="P532" s="206">
        <f>O532*H532</f>
        <v>0</v>
      </c>
      <c r="Q532" s="206">
        <v>0</v>
      </c>
      <c r="R532" s="206">
        <f>Q532*H532</f>
        <v>0</v>
      </c>
      <c r="S532" s="206">
        <v>0</v>
      </c>
      <c r="T532" s="207">
        <f>S532*H532</f>
        <v>0</v>
      </c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R532" s="208" t="s">
        <v>165</v>
      </c>
      <c r="AT532" s="208" t="s">
        <v>169</v>
      </c>
      <c r="AU532" s="208" t="s">
        <v>90</v>
      </c>
      <c r="AY532" s="19" t="s">
        <v>166</v>
      </c>
      <c r="BE532" s="209">
        <f>IF(N532="základní",J532,0)</f>
        <v>0</v>
      </c>
      <c r="BF532" s="209">
        <f>IF(N532="snížená",J532,0)</f>
        <v>0</v>
      </c>
      <c r="BG532" s="209">
        <f>IF(N532="zákl. přenesená",J532,0)</f>
        <v>0</v>
      </c>
      <c r="BH532" s="209">
        <f>IF(N532="sníž. přenesená",J532,0)</f>
        <v>0</v>
      </c>
      <c r="BI532" s="209">
        <f>IF(N532="nulová",J532,0)</f>
        <v>0</v>
      </c>
      <c r="BJ532" s="19" t="s">
        <v>88</v>
      </c>
      <c r="BK532" s="209">
        <f>ROUND(I532*H532,2)</f>
        <v>0</v>
      </c>
      <c r="BL532" s="19" t="s">
        <v>165</v>
      </c>
      <c r="BM532" s="208" t="s">
        <v>671</v>
      </c>
    </row>
    <row r="533" spans="1:47" s="2" customFormat="1" ht="12">
      <c r="A533" s="38"/>
      <c r="B533" s="39"/>
      <c r="C533" s="38"/>
      <c r="D533" s="210" t="s">
        <v>174</v>
      </c>
      <c r="E533" s="38"/>
      <c r="F533" s="211" t="s">
        <v>672</v>
      </c>
      <c r="G533" s="38"/>
      <c r="H533" s="38"/>
      <c r="I533" s="132"/>
      <c r="J533" s="38"/>
      <c r="K533" s="38"/>
      <c r="L533" s="39"/>
      <c r="M533" s="212"/>
      <c r="N533" s="213"/>
      <c r="O533" s="77"/>
      <c r="P533" s="77"/>
      <c r="Q533" s="77"/>
      <c r="R533" s="77"/>
      <c r="S533" s="77"/>
      <c r="T533" s="7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T533" s="19" t="s">
        <v>174</v>
      </c>
      <c r="AU533" s="19" t="s">
        <v>90</v>
      </c>
    </row>
    <row r="534" spans="1:51" s="13" customFormat="1" ht="12">
      <c r="A534" s="13"/>
      <c r="B534" s="219"/>
      <c r="C534" s="13"/>
      <c r="D534" s="210" t="s">
        <v>283</v>
      </c>
      <c r="E534" s="220" t="s">
        <v>1</v>
      </c>
      <c r="F534" s="221" t="s">
        <v>673</v>
      </c>
      <c r="G534" s="13"/>
      <c r="H534" s="220" t="s">
        <v>1</v>
      </c>
      <c r="I534" s="222"/>
      <c r="J534" s="13"/>
      <c r="K534" s="13"/>
      <c r="L534" s="219"/>
      <c r="M534" s="223"/>
      <c r="N534" s="224"/>
      <c r="O534" s="224"/>
      <c r="P534" s="224"/>
      <c r="Q534" s="224"/>
      <c r="R534" s="224"/>
      <c r="S534" s="224"/>
      <c r="T534" s="225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20" t="s">
        <v>283</v>
      </c>
      <c r="AU534" s="220" t="s">
        <v>90</v>
      </c>
      <c r="AV534" s="13" t="s">
        <v>88</v>
      </c>
      <c r="AW534" s="13" t="s">
        <v>36</v>
      </c>
      <c r="AX534" s="13" t="s">
        <v>81</v>
      </c>
      <c r="AY534" s="220" t="s">
        <v>166</v>
      </c>
    </row>
    <row r="535" spans="1:51" s="14" customFormat="1" ht="12">
      <c r="A535" s="14"/>
      <c r="B535" s="226"/>
      <c r="C535" s="14"/>
      <c r="D535" s="210" t="s">
        <v>283</v>
      </c>
      <c r="E535" s="227" t="s">
        <v>1</v>
      </c>
      <c r="F535" s="228" t="s">
        <v>674</v>
      </c>
      <c r="G535" s="14"/>
      <c r="H535" s="229">
        <v>13.245</v>
      </c>
      <c r="I535" s="230"/>
      <c r="J535" s="14"/>
      <c r="K535" s="14"/>
      <c r="L535" s="226"/>
      <c r="M535" s="231"/>
      <c r="N535" s="232"/>
      <c r="O535" s="232"/>
      <c r="P535" s="232"/>
      <c r="Q535" s="232"/>
      <c r="R535" s="232"/>
      <c r="S535" s="232"/>
      <c r="T535" s="233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27" t="s">
        <v>283</v>
      </c>
      <c r="AU535" s="227" t="s">
        <v>90</v>
      </c>
      <c r="AV535" s="14" t="s">
        <v>90</v>
      </c>
      <c r="AW535" s="14" t="s">
        <v>36</v>
      </c>
      <c r="AX535" s="14" t="s">
        <v>81</v>
      </c>
      <c r="AY535" s="227" t="s">
        <v>166</v>
      </c>
    </row>
    <row r="536" spans="1:51" s="15" customFormat="1" ht="12">
      <c r="A536" s="15"/>
      <c r="B536" s="234"/>
      <c r="C536" s="15"/>
      <c r="D536" s="210" t="s">
        <v>283</v>
      </c>
      <c r="E536" s="235" t="s">
        <v>1</v>
      </c>
      <c r="F536" s="236" t="s">
        <v>286</v>
      </c>
      <c r="G536" s="15"/>
      <c r="H536" s="237">
        <v>13.245</v>
      </c>
      <c r="I536" s="238"/>
      <c r="J536" s="15"/>
      <c r="K536" s="15"/>
      <c r="L536" s="234"/>
      <c r="M536" s="239"/>
      <c r="N536" s="240"/>
      <c r="O536" s="240"/>
      <c r="P536" s="240"/>
      <c r="Q536" s="240"/>
      <c r="R536" s="240"/>
      <c r="S536" s="240"/>
      <c r="T536" s="241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35" t="s">
        <v>283</v>
      </c>
      <c r="AU536" s="235" t="s">
        <v>90</v>
      </c>
      <c r="AV536" s="15" t="s">
        <v>165</v>
      </c>
      <c r="AW536" s="15" t="s">
        <v>36</v>
      </c>
      <c r="AX536" s="15" t="s">
        <v>88</v>
      </c>
      <c r="AY536" s="235" t="s">
        <v>166</v>
      </c>
    </row>
    <row r="537" spans="1:65" s="2" customFormat="1" ht="21.75" customHeight="1">
      <c r="A537" s="38"/>
      <c r="B537" s="196"/>
      <c r="C537" s="197" t="s">
        <v>675</v>
      </c>
      <c r="D537" s="197" t="s">
        <v>169</v>
      </c>
      <c r="E537" s="198" t="s">
        <v>676</v>
      </c>
      <c r="F537" s="199" t="s">
        <v>677</v>
      </c>
      <c r="G537" s="200" t="s">
        <v>289</v>
      </c>
      <c r="H537" s="201">
        <v>0.366</v>
      </c>
      <c r="I537" s="202"/>
      <c r="J537" s="203">
        <f>ROUND(I537*H537,2)</f>
        <v>0</v>
      </c>
      <c r="K537" s="199" t="s">
        <v>280</v>
      </c>
      <c r="L537" s="39"/>
      <c r="M537" s="204" t="s">
        <v>1</v>
      </c>
      <c r="N537" s="205" t="s">
        <v>46</v>
      </c>
      <c r="O537" s="77"/>
      <c r="P537" s="206">
        <f>O537*H537</f>
        <v>0</v>
      </c>
      <c r="Q537" s="206">
        <v>0</v>
      </c>
      <c r="R537" s="206">
        <f>Q537*H537</f>
        <v>0</v>
      </c>
      <c r="S537" s="206">
        <v>0</v>
      </c>
      <c r="T537" s="207">
        <f>S537*H537</f>
        <v>0</v>
      </c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R537" s="208" t="s">
        <v>165</v>
      </c>
      <c r="AT537" s="208" t="s">
        <v>169</v>
      </c>
      <c r="AU537" s="208" t="s">
        <v>90</v>
      </c>
      <c r="AY537" s="19" t="s">
        <v>166</v>
      </c>
      <c r="BE537" s="209">
        <f>IF(N537="základní",J537,0)</f>
        <v>0</v>
      </c>
      <c r="BF537" s="209">
        <f>IF(N537="snížená",J537,0)</f>
        <v>0</v>
      </c>
      <c r="BG537" s="209">
        <f>IF(N537="zákl. přenesená",J537,0)</f>
        <v>0</v>
      </c>
      <c r="BH537" s="209">
        <f>IF(N537="sníž. přenesená",J537,0)</f>
        <v>0</v>
      </c>
      <c r="BI537" s="209">
        <f>IF(N537="nulová",J537,0)</f>
        <v>0</v>
      </c>
      <c r="BJ537" s="19" t="s">
        <v>88</v>
      </c>
      <c r="BK537" s="209">
        <f>ROUND(I537*H537,2)</f>
        <v>0</v>
      </c>
      <c r="BL537" s="19" t="s">
        <v>165</v>
      </c>
      <c r="BM537" s="208" t="s">
        <v>678</v>
      </c>
    </row>
    <row r="538" spans="1:47" s="2" customFormat="1" ht="12">
      <c r="A538" s="38"/>
      <c r="B538" s="39"/>
      <c r="C538" s="38"/>
      <c r="D538" s="210" t="s">
        <v>174</v>
      </c>
      <c r="E538" s="38"/>
      <c r="F538" s="211" t="s">
        <v>679</v>
      </c>
      <c r="G538" s="38"/>
      <c r="H538" s="38"/>
      <c r="I538" s="132"/>
      <c r="J538" s="38"/>
      <c r="K538" s="38"/>
      <c r="L538" s="39"/>
      <c r="M538" s="212"/>
      <c r="N538" s="213"/>
      <c r="O538" s="77"/>
      <c r="P538" s="77"/>
      <c r="Q538" s="77"/>
      <c r="R538" s="77"/>
      <c r="S538" s="77"/>
      <c r="T538" s="7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T538" s="19" t="s">
        <v>174</v>
      </c>
      <c r="AU538" s="19" t="s">
        <v>90</v>
      </c>
    </row>
    <row r="539" spans="1:51" s="14" customFormat="1" ht="12">
      <c r="A539" s="14"/>
      <c r="B539" s="226"/>
      <c r="C539" s="14"/>
      <c r="D539" s="210" t="s">
        <v>283</v>
      </c>
      <c r="E539" s="227" t="s">
        <v>1</v>
      </c>
      <c r="F539" s="228" t="s">
        <v>680</v>
      </c>
      <c r="G539" s="14"/>
      <c r="H539" s="229">
        <v>0.317</v>
      </c>
      <c r="I539" s="230"/>
      <c r="J539" s="14"/>
      <c r="K539" s="14"/>
      <c r="L539" s="226"/>
      <c r="M539" s="231"/>
      <c r="N539" s="232"/>
      <c r="O539" s="232"/>
      <c r="P539" s="232"/>
      <c r="Q539" s="232"/>
      <c r="R539" s="232"/>
      <c r="S539" s="232"/>
      <c r="T539" s="233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27" t="s">
        <v>283</v>
      </c>
      <c r="AU539" s="227" t="s">
        <v>90</v>
      </c>
      <c r="AV539" s="14" t="s">
        <v>90</v>
      </c>
      <c r="AW539" s="14" t="s">
        <v>36</v>
      </c>
      <c r="AX539" s="14" t="s">
        <v>81</v>
      </c>
      <c r="AY539" s="227" t="s">
        <v>166</v>
      </c>
    </row>
    <row r="540" spans="1:51" s="14" customFormat="1" ht="12">
      <c r="A540" s="14"/>
      <c r="B540" s="226"/>
      <c r="C540" s="14"/>
      <c r="D540" s="210" t="s">
        <v>283</v>
      </c>
      <c r="E540" s="227" t="s">
        <v>1</v>
      </c>
      <c r="F540" s="228" t="s">
        <v>681</v>
      </c>
      <c r="G540" s="14"/>
      <c r="H540" s="229">
        <v>0.049</v>
      </c>
      <c r="I540" s="230"/>
      <c r="J540" s="14"/>
      <c r="K540" s="14"/>
      <c r="L540" s="226"/>
      <c r="M540" s="231"/>
      <c r="N540" s="232"/>
      <c r="O540" s="232"/>
      <c r="P540" s="232"/>
      <c r="Q540" s="232"/>
      <c r="R540" s="232"/>
      <c r="S540" s="232"/>
      <c r="T540" s="233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27" t="s">
        <v>283</v>
      </c>
      <c r="AU540" s="227" t="s">
        <v>90</v>
      </c>
      <c r="AV540" s="14" t="s">
        <v>90</v>
      </c>
      <c r="AW540" s="14" t="s">
        <v>36</v>
      </c>
      <c r="AX540" s="14" t="s">
        <v>81</v>
      </c>
      <c r="AY540" s="227" t="s">
        <v>166</v>
      </c>
    </row>
    <row r="541" spans="1:51" s="15" customFormat="1" ht="12">
      <c r="A541" s="15"/>
      <c r="B541" s="234"/>
      <c r="C541" s="15"/>
      <c r="D541" s="210" t="s">
        <v>283</v>
      </c>
      <c r="E541" s="235" t="s">
        <v>1</v>
      </c>
      <c r="F541" s="236" t="s">
        <v>286</v>
      </c>
      <c r="G541" s="15"/>
      <c r="H541" s="237">
        <v>0.366</v>
      </c>
      <c r="I541" s="238"/>
      <c r="J541" s="15"/>
      <c r="K541" s="15"/>
      <c r="L541" s="234"/>
      <c r="M541" s="239"/>
      <c r="N541" s="240"/>
      <c r="O541" s="240"/>
      <c r="P541" s="240"/>
      <c r="Q541" s="240"/>
      <c r="R541" s="240"/>
      <c r="S541" s="240"/>
      <c r="T541" s="241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T541" s="235" t="s">
        <v>283</v>
      </c>
      <c r="AU541" s="235" t="s">
        <v>90</v>
      </c>
      <c r="AV541" s="15" t="s">
        <v>165</v>
      </c>
      <c r="AW541" s="15" t="s">
        <v>36</v>
      </c>
      <c r="AX541" s="15" t="s">
        <v>88</v>
      </c>
      <c r="AY541" s="235" t="s">
        <v>166</v>
      </c>
    </row>
    <row r="542" spans="1:65" s="2" customFormat="1" ht="21.75" customHeight="1">
      <c r="A542" s="38"/>
      <c r="B542" s="196"/>
      <c r="C542" s="197" t="s">
        <v>682</v>
      </c>
      <c r="D542" s="197" t="s">
        <v>169</v>
      </c>
      <c r="E542" s="198" t="s">
        <v>683</v>
      </c>
      <c r="F542" s="199" t="s">
        <v>684</v>
      </c>
      <c r="G542" s="200" t="s">
        <v>289</v>
      </c>
      <c r="H542" s="201">
        <v>3.058</v>
      </c>
      <c r="I542" s="202"/>
      <c r="J542" s="203">
        <f>ROUND(I542*H542,2)</f>
        <v>0</v>
      </c>
      <c r="K542" s="199" t="s">
        <v>280</v>
      </c>
      <c r="L542" s="39"/>
      <c r="M542" s="204" t="s">
        <v>1</v>
      </c>
      <c r="N542" s="205" t="s">
        <v>46</v>
      </c>
      <c r="O542" s="77"/>
      <c r="P542" s="206">
        <f>O542*H542</f>
        <v>0</v>
      </c>
      <c r="Q542" s="206">
        <v>0</v>
      </c>
      <c r="R542" s="206">
        <f>Q542*H542</f>
        <v>0</v>
      </c>
      <c r="S542" s="206">
        <v>0</v>
      </c>
      <c r="T542" s="207">
        <f>S542*H542</f>
        <v>0</v>
      </c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R542" s="208" t="s">
        <v>165</v>
      </c>
      <c r="AT542" s="208" t="s">
        <v>169</v>
      </c>
      <c r="AU542" s="208" t="s">
        <v>90</v>
      </c>
      <c r="AY542" s="19" t="s">
        <v>166</v>
      </c>
      <c r="BE542" s="209">
        <f>IF(N542="základní",J542,0)</f>
        <v>0</v>
      </c>
      <c r="BF542" s="209">
        <f>IF(N542="snížená",J542,0)</f>
        <v>0</v>
      </c>
      <c r="BG542" s="209">
        <f>IF(N542="zákl. přenesená",J542,0)</f>
        <v>0</v>
      </c>
      <c r="BH542" s="209">
        <f>IF(N542="sníž. přenesená",J542,0)</f>
        <v>0</v>
      </c>
      <c r="BI542" s="209">
        <f>IF(N542="nulová",J542,0)</f>
        <v>0</v>
      </c>
      <c r="BJ542" s="19" t="s">
        <v>88</v>
      </c>
      <c r="BK542" s="209">
        <f>ROUND(I542*H542,2)</f>
        <v>0</v>
      </c>
      <c r="BL542" s="19" t="s">
        <v>165</v>
      </c>
      <c r="BM542" s="208" t="s">
        <v>685</v>
      </c>
    </row>
    <row r="543" spans="1:47" s="2" customFormat="1" ht="12">
      <c r="A543" s="38"/>
      <c r="B543" s="39"/>
      <c r="C543" s="38"/>
      <c r="D543" s="210" t="s">
        <v>174</v>
      </c>
      <c r="E543" s="38"/>
      <c r="F543" s="211" t="s">
        <v>686</v>
      </c>
      <c r="G543" s="38"/>
      <c r="H543" s="38"/>
      <c r="I543" s="132"/>
      <c r="J543" s="38"/>
      <c r="K543" s="38"/>
      <c r="L543" s="39"/>
      <c r="M543" s="212"/>
      <c r="N543" s="213"/>
      <c r="O543" s="77"/>
      <c r="P543" s="77"/>
      <c r="Q543" s="77"/>
      <c r="R543" s="77"/>
      <c r="S543" s="77"/>
      <c r="T543" s="7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T543" s="19" t="s">
        <v>174</v>
      </c>
      <c r="AU543" s="19" t="s">
        <v>90</v>
      </c>
    </row>
    <row r="544" spans="1:51" s="13" customFormat="1" ht="12">
      <c r="A544" s="13"/>
      <c r="B544" s="219"/>
      <c r="C544" s="13"/>
      <c r="D544" s="210" t="s">
        <v>283</v>
      </c>
      <c r="E544" s="220" t="s">
        <v>1</v>
      </c>
      <c r="F544" s="221" t="s">
        <v>687</v>
      </c>
      <c r="G544" s="13"/>
      <c r="H544" s="220" t="s">
        <v>1</v>
      </c>
      <c r="I544" s="222"/>
      <c r="J544" s="13"/>
      <c r="K544" s="13"/>
      <c r="L544" s="219"/>
      <c r="M544" s="223"/>
      <c r="N544" s="224"/>
      <c r="O544" s="224"/>
      <c r="P544" s="224"/>
      <c r="Q544" s="224"/>
      <c r="R544" s="224"/>
      <c r="S544" s="224"/>
      <c r="T544" s="225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20" t="s">
        <v>283</v>
      </c>
      <c r="AU544" s="220" t="s">
        <v>90</v>
      </c>
      <c r="AV544" s="13" t="s">
        <v>88</v>
      </c>
      <c r="AW544" s="13" t="s">
        <v>36</v>
      </c>
      <c r="AX544" s="13" t="s">
        <v>81</v>
      </c>
      <c r="AY544" s="220" t="s">
        <v>166</v>
      </c>
    </row>
    <row r="545" spans="1:51" s="14" customFormat="1" ht="12">
      <c r="A545" s="14"/>
      <c r="B545" s="226"/>
      <c r="C545" s="14"/>
      <c r="D545" s="210" t="s">
        <v>283</v>
      </c>
      <c r="E545" s="227" t="s">
        <v>1</v>
      </c>
      <c r="F545" s="228" t="s">
        <v>688</v>
      </c>
      <c r="G545" s="14"/>
      <c r="H545" s="229">
        <v>3.058</v>
      </c>
      <c r="I545" s="230"/>
      <c r="J545" s="14"/>
      <c r="K545" s="14"/>
      <c r="L545" s="226"/>
      <c r="M545" s="231"/>
      <c r="N545" s="232"/>
      <c r="O545" s="232"/>
      <c r="P545" s="232"/>
      <c r="Q545" s="232"/>
      <c r="R545" s="232"/>
      <c r="S545" s="232"/>
      <c r="T545" s="233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27" t="s">
        <v>283</v>
      </c>
      <c r="AU545" s="227" t="s">
        <v>90</v>
      </c>
      <c r="AV545" s="14" t="s">
        <v>90</v>
      </c>
      <c r="AW545" s="14" t="s">
        <v>36</v>
      </c>
      <c r="AX545" s="14" t="s">
        <v>81</v>
      </c>
      <c r="AY545" s="227" t="s">
        <v>166</v>
      </c>
    </row>
    <row r="546" spans="1:51" s="15" customFormat="1" ht="12">
      <c r="A546" s="15"/>
      <c r="B546" s="234"/>
      <c r="C546" s="15"/>
      <c r="D546" s="210" t="s">
        <v>283</v>
      </c>
      <c r="E546" s="235" t="s">
        <v>1</v>
      </c>
      <c r="F546" s="236" t="s">
        <v>286</v>
      </c>
      <c r="G546" s="15"/>
      <c r="H546" s="237">
        <v>3.058</v>
      </c>
      <c r="I546" s="238"/>
      <c r="J546" s="15"/>
      <c r="K546" s="15"/>
      <c r="L546" s="234"/>
      <c r="M546" s="239"/>
      <c r="N546" s="240"/>
      <c r="O546" s="240"/>
      <c r="P546" s="240"/>
      <c r="Q546" s="240"/>
      <c r="R546" s="240"/>
      <c r="S546" s="240"/>
      <c r="T546" s="241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35" t="s">
        <v>283</v>
      </c>
      <c r="AU546" s="235" t="s">
        <v>90</v>
      </c>
      <c r="AV546" s="15" t="s">
        <v>165</v>
      </c>
      <c r="AW546" s="15" t="s">
        <v>36</v>
      </c>
      <c r="AX546" s="15" t="s">
        <v>88</v>
      </c>
      <c r="AY546" s="235" t="s">
        <v>166</v>
      </c>
    </row>
    <row r="547" spans="1:65" s="2" customFormat="1" ht="21.75" customHeight="1">
      <c r="A547" s="38"/>
      <c r="B547" s="196"/>
      <c r="C547" s="197" t="s">
        <v>689</v>
      </c>
      <c r="D547" s="197" t="s">
        <v>169</v>
      </c>
      <c r="E547" s="198" t="s">
        <v>690</v>
      </c>
      <c r="F547" s="199" t="s">
        <v>691</v>
      </c>
      <c r="G547" s="200" t="s">
        <v>289</v>
      </c>
      <c r="H547" s="201">
        <v>0.557</v>
      </c>
      <c r="I547" s="202"/>
      <c r="J547" s="203">
        <f>ROUND(I547*H547,2)</f>
        <v>0</v>
      </c>
      <c r="K547" s="199" t="s">
        <v>280</v>
      </c>
      <c r="L547" s="39"/>
      <c r="M547" s="204" t="s">
        <v>1</v>
      </c>
      <c r="N547" s="205" t="s">
        <v>46</v>
      </c>
      <c r="O547" s="77"/>
      <c r="P547" s="206">
        <f>O547*H547</f>
        <v>0</v>
      </c>
      <c r="Q547" s="206">
        <v>0</v>
      </c>
      <c r="R547" s="206">
        <f>Q547*H547</f>
        <v>0</v>
      </c>
      <c r="S547" s="206">
        <v>0</v>
      </c>
      <c r="T547" s="207">
        <f>S547*H547</f>
        <v>0</v>
      </c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R547" s="208" t="s">
        <v>165</v>
      </c>
      <c r="AT547" s="208" t="s">
        <v>169</v>
      </c>
      <c r="AU547" s="208" t="s">
        <v>90</v>
      </c>
      <c r="AY547" s="19" t="s">
        <v>166</v>
      </c>
      <c r="BE547" s="209">
        <f>IF(N547="základní",J547,0)</f>
        <v>0</v>
      </c>
      <c r="BF547" s="209">
        <f>IF(N547="snížená",J547,0)</f>
        <v>0</v>
      </c>
      <c r="BG547" s="209">
        <f>IF(N547="zákl. přenesená",J547,0)</f>
        <v>0</v>
      </c>
      <c r="BH547" s="209">
        <f>IF(N547="sníž. přenesená",J547,0)</f>
        <v>0</v>
      </c>
      <c r="BI547" s="209">
        <f>IF(N547="nulová",J547,0)</f>
        <v>0</v>
      </c>
      <c r="BJ547" s="19" t="s">
        <v>88</v>
      </c>
      <c r="BK547" s="209">
        <f>ROUND(I547*H547,2)</f>
        <v>0</v>
      </c>
      <c r="BL547" s="19" t="s">
        <v>165</v>
      </c>
      <c r="BM547" s="208" t="s">
        <v>692</v>
      </c>
    </row>
    <row r="548" spans="1:47" s="2" customFormat="1" ht="12">
      <c r="A548" s="38"/>
      <c r="B548" s="39"/>
      <c r="C548" s="38"/>
      <c r="D548" s="210" t="s">
        <v>174</v>
      </c>
      <c r="E548" s="38"/>
      <c r="F548" s="211" t="s">
        <v>693</v>
      </c>
      <c r="G548" s="38"/>
      <c r="H548" s="38"/>
      <c r="I548" s="132"/>
      <c r="J548" s="38"/>
      <c r="K548" s="38"/>
      <c r="L548" s="39"/>
      <c r="M548" s="212"/>
      <c r="N548" s="213"/>
      <c r="O548" s="77"/>
      <c r="P548" s="77"/>
      <c r="Q548" s="77"/>
      <c r="R548" s="77"/>
      <c r="S548" s="77"/>
      <c r="T548" s="7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T548" s="19" t="s">
        <v>174</v>
      </c>
      <c r="AU548" s="19" t="s">
        <v>90</v>
      </c>
    </row>
    <row r="549" spans="1:51" s="13" customFormat="1" ht="12">
      <c r="A549" s="13"/>
      <c r="B549" s="219"/>
      <c r="C549" s="13"/>
      <c r="D549" s="210" t="s">
        <v>283</v>
      </c>
      <c r="E549" s="220" t="s">
        <v>1</v>
      </c>
      <c r="F549" s="221" t="s">
        <v>694</v>
      </c>
      <c r="G549" s="13"/>
      <c r="H549" s="220" t="s">
        <v>1</v>
      </c>
      <c r="I549" s="222"/>
      <c r="J549" s="13"/>
      <c r="K549" s="13"/>
      <c r="L549" s="219"/>
      <c r="M549" s="223"/>
      <c r="N549" s="224"/>
      <c r="O549" s="224"/>
      <c r="P549" s="224"/>
      <c r="Q549" s="224"/>
      <c r="R549" s="224"/>
      <c r="S549" s="224"/>
      <c r="T549" s="225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20" t="s">
        <v>283</v>
      </c>
      <c r="AU549" s="220" t="s">
        <v>90</v>
      </c>
      <c r="AV549" s="13" t="s">
        <v>88</v>
      </c>
      <c r="AW549" s="13" t="s">
        <v>36</v>
      </c>
      <c r="AX549" s="13" t="s">
        <v>81</v>
      </c>
      <c r="AY549" s="220" t="s">
        <v>166</v>
      </c>
    </row>
    <row r="550" spans="1:51" s="14" customFormat="1" ht="12">
      <c r="A550" s="14"/>
      <c r="B550" s="226"/>
      <c r="C550" s="14"/>
      <c r="D550" s="210" t="s">
        <v>283</v>
      </c>
      <c r="E550" s="227" t="s">
        <v>1</v>
      </c>
      <c r="F550" s="228" t="s">
        <v>695</v>
      </c>
      <c r="G550" s="14"/>
      <c r="H550" s="229">
        <v>0.557</v>
      </c>
      <c r="I550" s="230"/>
      <c r="J550" s="14"/>
      <c r="K550" s="14"/>
      <c r="L550" s="226"/>
      <c r="M550" s="231"/>
      <c r="N550" s="232"/>
      <c r="O550" s="232"/>
      <c r="P550" s="232"/>
      <c r="Q550" s="232"/>
      <c r="R550" s="232"/>
      <c r="S550" s="232"/>
      <c r="T550" s="233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27" t="s">
        <v>283</v>
      </c>
      <c r="AU550" s="227" t="s">
        <v>90</v>
      </c>
      <c r="AV550" s="14" t="s">
        <v>90</v>
      </c>
      <c r="AW550" s="14" t="s">
        <v>36</v>
      </c>
      <c r="AX550" s="14" t="s">
        <v>81</v>
      </c>
      <c r="AY550" s="227" t="s">
        <v>166</v>
      </c>
    </row>
    <row r="551" spans="1:51" s="15" customFormat="1" ht="12">
      <c r="A551" s="15"/>
      <c r="B551" s="234"/>
      <c r="C551" s="15"/>
      <c r="D551" s="210" t="s">
        <v>283</v>
      </c>
      <c r="E551" s="235" t="s">
        <v>1</v>
      </c>
      <c r="F551" s="236" t="s">
        <v>286</v>
      </c>
      <c r="G551" s="15"/>
      <c r="H551" s="237">
        <v>0.557</v>
      </c>
      <c r="I551" s="238"/>
      <c r="J551" s="15"/>
      <c r="K551" s="15"/>
      <c r="L551" s="234"/>
      <c r="M551" s="239"/>
      <c r="N551" s="240"/>
      <c r="O551" s="240"/>
      <c r="P551" s="240"/>
      <c r="Q551" s="240"/>
      <c r="R551" s="240"/>
      <c r="S551" s="240"/>
      <c r="T551" s="241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35" t="s">
        <v>283</v>
      </c>
      <c r="AU551" s="235" t="s">
        <v>90</v>
      </c>
      <c r="AV551" s="15" t="s">
        <v>165</v>
      </c>
      <c r="AW551" s="15" t="s">
        <v>36</v>
      </c>
      <c r="AX551" s="15" t="s">
        <v>88</v>
      </c>
      <c r="AY551" s="235" t="s">
        <v>166</v>
      </c>
    </row>
    <row r="552" spans="1:63" s="12" customFormat="1" ht="22.8" customHeight="1">
      <c r="A552" s="12"/>
      <c r="B552" s="183"/>
      <c r="C552" s="12"/>
      <c r="D552" s="184" t="s">
        <v>80</v>
      </c>
      <c r="E552" s="194" t="s">
        <v>696</v>
      </c>
      <c r="F552" s="194" t="s">
        <v>697</v>
      </c>
      <c r="G552" s="12"/>
      <c r="H552" s="12"/>
      <c r="I552" s="186"/>
      <c r="J552" s="195">
        <f>BK552</f>
        <v>0</v>
      </c>
      <c r="K552" s="12"/>
      <c r="L552" s="183"/>
      <c r="M552" s="188"/>
      <c r="N552" s="189"/>
      <c r="O552" s="189"/>
      <c r="P552" s="190">
        <f>SUM(P553:P554)</f>
        <v>0</v>
      </c>
      <c r="Q552" s="189"/>
      <c r="R552" s="190">
        <f>SUM(R553:R554)</f>
        <v>0</v>
      </c>
      <c r="S552" s="189"/>
      <c r="T552" s="191">
        <f>SUM(T553:T554)</f>
        <v>0</v>
      </c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R552" s="184" t="s">
        <v>88</v>
      </c>
      <c r="AT552" s="192" t="s">
        <v>80</v>
      </c>
      <c r="AU552" s="192" t="s">
        <v>88</v>
      </c>
      <c r="AY552" s="184" t="s">
        <v>166</v>
      </c>
      <c r="BK552" s="193">
        <f>SUM(BK553:BK554)</f>
        <v>0</v>
      </c>
    </row>
    <row r="553" spans="1:65" s="2" customFormat="1" ht="16.5" customHeight="1">
      <c r="A553" s="38"/>
      <c r="B553" s="196"/>
      <c r="C553" s="197" t="s">
        <v>698</v>
      </c>
      <c r="D553" s="197" t="s">
        <v>169</v>
      </c>
      <c r="E553" s="198" t="s">
        <v>699</v>
      </c>
      <c r="F553" s="199" t="s">
        <v>700</v>
      </c>
      <c r="G553" s="200" t="s">
        <v>289</v>
      </c>
      <c r="H553" s="201">
        <v>3.383</v>
      </c>
      <c r="I553" s="202"/>
      <c r="J553" s="203">
        <f>ROUND(I553*H553,2)</f>
        <v>0</v>
      </c>
      <c r="K553" s="199" t="s">
        <v>280</v>
      </c>
      <c r="L553" s="39"/>
      <c r="M553" s="204" t="s">
        <v>1</v>
      </c>
      <c r="N553" s="205" t="s">
        <v>46</v>
      </c>
      <c r="O553" s="77"/>
      <c r="P553" s="206">
        <f>O553*H553</f>
        <v>0</v>
      </c>
      <c r="Q553" s="206">
        <v>0</v>
      </c>
      <c r="R553" s="206">
        <f>Q553*H553</f>
        <v>0</v>
      </c>
      <c r="S553" s="206">
        <v>0</v>
      </c>
      <c r="T553" s="207">
        <f>S553*H553</f>
        <v>0</v>
      </c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R553" s="208" t="s">
        <v>165</v>
      </c>
      <c r="AT553" s="208" t="s">
        <v>169</v>
      </c>
      <c r="AU553" s="208" t="s">
        <v>90</v>
      </c>
      <c r="AY553" s="19" t="s">
        <v>166</v>
      </c>
      <c r="BE553" s="209">
        <f>IF(N553="základní",J553,0)</f>
        <v>0</v>
      </c>
      <c r="BF553" s="209">
        <f>IF(N553="snížená",J553,0)</f>
        <v>0</v>
      </c>
      <c r="BG553" s="209">
        <f>IF(N553="zákl. přenesená",J553,0)</f>
        <v>0</v>
      </c>
      <c r="BH553" s="209">
        <f>IF(N553="sníž. přenesená",J553,0)</f>
        <v>0</v>
      </c>
      <c r="BI553" s="209">
        <f>IF(N553="nulová",J553,0)</f>
        <v>0</v>
      </c>
      <c r="BJ553" s="19" t="s">
        <v>88</v>
      </c>
      <c r="BK553" s="209">
        <f>ROUND(I553*H553,2)</f>
        <v>0</v>
      </c>
      <c r="BL553" s="19" t="s">
        <v>165</v>
      </c>
      <c r="BM553" s="208" t="s">
        <v>701</v>
      </c>
    </row>
    <row r="554" spans="1:47" s="2" customFormat="1" ht="12">
      <c r="A554" s="38"/>
      <c r="B554" s="39"/>
      <c r="C554" s="38"/>
      <c r="D554" s="210" t="s">
        <v>174</v>
      </c>
      <c r="E554" s="38"/>
      <c r="F554" s="211" t="s">
        <v>702</v>
      </c>
      <c r="G554" s="38"/>
      <c r="H554" s="38"/>
      <c r="I554" s="132"/>
      <c r="J554" s="38"/>
      <c r="K554" s="38"/>
      <c r="L554" s="39"/>
      <c r="M554" s="212"/>
      <c r="N554" s="213"/>
      <c r="O554" s="77"/>
      <c r="P554" s="77"/>
      <c r="Q554" s="77"/>
      <c r="R554" s="77"/>
      <c r="S554" s="77"/>
      <c r="T554" s="7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T554" s="19" t="s">
        <v>174</v>
      </c>
      <c r="AU554" s="19" t="s">
        <v>90</v>
      </c>
    </row>
    <row r="555" spans="1:63" s="12" customFormat="1" ht="25.9" customHeight="1">
      <c r="A555" s="12"/>
      <c r="B555" s="183"/>
      <c r="C555" s="12"/>
      <c r="D555" s="184" t="s">
        <v>80</v>
      </c>
      <c r="E555" s="185" t="s">
        <v>703</v>
      </c>
      <c r="F555" s="185" t="s">
        <v>704</v>
      </c>
      <c r="G555" s="12"/>
      <c r="H555" s="12"/>
      <c r="I555" s="186"/>
      <c r="J555" s="187">
        <f>BK555</f>
        <v>0</v>
      </c>
      <c r="K555" s="12"/>
      <c r="L555" s="183"/>
      <c r="M555" s="188"/>
      <c r="N555" s="189"/>
      <c r="O555" s="189"/>
      <c r="P555" s="190">
        <f>P556+P566+P579+P608+P629+P639</f>
        <v>0</v>
      </c>
      <c r="Q555" s="189"/>
      <c r="R555" s="190">
        <f>R556+R566+R579+R608+R629+R639</f>
        <v>1.371074</v>
      </c>
      <c r="S555" s="189"/>
      <c r="T555" s="191">
        <f>T556+T566+T579+T608+T629+T639</f>
        <v>8.34942782</v>
      </c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R555" s="184" t="s">
        <v>90</v>
      </c>
      <c r="AT555" s="192" t="s">
        <v>80</v>
      </c>
      <c r="AU555" s="192" t="s">
        <v>81</v>
      </c>
      <c r="AY555" s="184" t="s">
        <v>166</v>
      </c>
      <c r="BK555" s="193">
        <f>BK556+BK566+BK579+BK608+BK629+BK639</f>
        <v>0</v>
      </c>
    </row>
    <row r="556" spans="1:63" s="12" customFormat="1" ht="22.8" customHeight="1">
      <c r="A556" s="12"/>
      <c r="B556" s="183"/>
      <c r="C556" s="12"/>
      <c r="D556" s="184" t="s">
        <v>80</v>
      </c>
      <c r="E556" s="194" t="s">
        <v>705</v>
      </c>
      <c r="F556" s="194" t="s">
        <v>706</v>
      </c>
      <c r="G556" s="12"/>
      <c r="H556" s="12"/>
      <c r="I556" s="186"/>
      <c r="J556" s="195">
        <f>BK556</f>
        <v>0</v>
      </c>
      <c r="K556" s="12"/>
      <c r="L556" s="183"/>
      <c r="M556" s="188"/>
      <c r="N556" s="189"/>
      <c r="O556" s="189"/>
      <c r="P556" s="190">
        <f>SUM(P557:P565)</f>
        <v>0</v>
      </c>
      <c r="Q556" s="189"/>
      <c r="R556" s="190">
        <f>SUM(R557:R565)</f>
        <v>0</v>
      </c>
      <c r="S556" s="189"/>
      <c r="T556" s="191">
        <f>SUM(T557:T565)</f>
        <v>0.5572</v>
      </c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R556" s="184" t="s">
        <v>90</v>
      </c>
      <c r="AT556" s="192" t="s">
        <v>80</v>
      </c>
      <c r="AU556" s="192" t="s">
        <v>88</v>
      </c>
      <c r="AY556" s="184" t="s">
        <v>166</v>
      </c>
      <c r="BK556" s="193">
        <f>SUM(BK557:BK565)</f>
        <v>0</v>
      </c>
    </row>
    <row r="557" spans="1:65" s="2" customFormat="1" ht="16.5" customHeight="1">
      <c r="A557" s="38"/>
      <c r="B557" s="196"/>
      <c r="C557" s="197" t="s">
        <v>707</v>
      </c>
      <c r="D557" s="197" t="s">
        <v>169</v>
      </c>
      <c r="E557" s="198" t="s">
        <v>708</v>
      </c>
      <c r="F557" s="199" t="s">
        <v>709</v>
      </c>
      <c r="G557" s="200" t="s">
        <v>301</v>
      </c>
      <c r="H557" s="201">
        <v>139.3</v>
      </c>
      <c r="I557" s="202"/>
      <c r="J557" s="203">
        <f>ROUND(I557*H557,2)</f>
        <v>0</v>
      </c>
      <c r="K557" s="199" t="s">
        <v>280</v>
      </c>
      <c r="L557" s="39"/>
      <c r="M557" s="204" t="s">
        <v>1</v>
      </c>
      <c r="N557" s="205" t="s">
        <v>46</v>
      </c>
      <c r="O557" s="77"/>
      <c r="P557" s="206">
        <f>O557*H557</f>
        <v>0</v>
      </c>
      <c r="Q557" s="206">
        <v>0</v>
      </c>
      <c r="R557" s="206">
        <f>Q557*H557</f>
        <v>0</v>
      </c>
      <c r="S557" s="206">
        <v>0.004</v>
      </c>
      <c r="T557" s="207">
        <f>S557*H557</f>
        <v>0.5572</v>
      </c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R557" s="208" t="s">
        <v>243</v>
      </c>
      <c r="AT557" s="208" t="s">
        <v>169</v>
      </c>
      <c r="AU557" s="208" t="s">
        <v>90</v>
      </c>
      <c r="AY557" s="19" t="s">
        <v>166</v>
      </c>
      <c r="BE557" s="209">
        <f>IF(N557="základní",J557,0)</f>
        <v>0</v>
      </c>
      <c r="BF557" s="209">
        <f>IF(N557="snížená",J557,0)</f>
        <v>0</v>
      </c>
      <c r="BG557" s="209">
        <f>IF(N557="zákl. přenesená",J557,0)</f>
        <v>0</v>
      </c>
      <c r="BH557" s="209">
        <f>IF(N557="sníž. přenesená",J557,0)</f>
        <v>0</v>
      </c>
      <c r="BI557" s="209">
        <f>IF(N557="nulová",J557,0)</f>
        <v>0</v>
      </c>
      <c r="BJ557" s="19" t="s">
        <v>88</v>
      </c>
      <c r="BK557" s="209">
        <f>ROUND(I557*H557,2)</f>
        <v>0</v>
      </c>
      <c r="BL557" s="19" t="s">
        <v>243</v>
      </c>
      <c r="BM557" s="208" t="s">
        <v>710</v>
      </c>
    </row>
    <row r="558" spans="1:47" s="2" customFormat="1" ht="12">
      <c r="A558" s="38"/>
      <c r="B558" s="39"/>
      <c r="C558" s="38"/>
      <c r="D558" s="210" t="s">
        <v>174</v>
      </c>
      <c r="E558" s="38"/>
      <c r="F558" s="211" t="s">
        <v>711</v>
      </c>
      <c r="G558" s="38"/>
      <c r="H558" s="38"/>
      <c r="I558" s="132"/>
      <c r="J558" s="38"/>
      <c r="K558" s="38"/>
      <c r="L558" s="39"/>
      <c r="M558" s="212"/>
      <c r="N558" s="213"/>
      <c r="O558" s="77"/>
      <c r="P558" s="77"/>
      <c r="Q558" s="77"/>
      <c r="R558" s="77"/>
      <c r="S558" s="77"/>
      <c r="T558" s="7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T558" s="19" t="s">
        <v>174</v>
      </c>
      <c r="AU558" s="19" t="s">
        <v>90</v>
      </c>
    </row>
    <row r="559" spans="1:51" s="13" customFormat="1" ht="12">
      <c r="A559" s="13"/>
      <c r="B559" s="219"/>
      <c r="C559" s="13"/>
      <c r="D559" s="210" t="s">
        <v>283</v>
      </c>
      <c r="E559" s="220" t="s">
        <v>1</v>
      </c>
      <c r="F559" s="221" t="s">
        <v>386</v>
      </c>
      <c r="G559" s="13"/>
      <c r="H559" s="220" t="s">
        <v>1</v>
      </c>
      <c r="I559" s="222"/>
      <c r="J559" s="13"/>
      <c r="K559" s="13"/>
      <c r="L559" s="219"/>
      <c r="M559" s="223"/>
      <c r="N559" s="224"/>
      <c r="O559" s="224"/>
      <c r="P559" s="224"/>
      <c r="Q559" s="224"/>
      <c r="R559" s="224"/>
      <c r="S559" s="224"/>
      <c r="T559" s="225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20" t="s">
        <v>283</v>
      </c>
      <c r="AU559" s="220" t="s">
        <v>90</v>
      </c>
      <c r="AV559" s="13" t="s">
        <v>88</v>
      </c>
      <c r="AW559" s="13" t="s">
        <v>36</v>
      </c>
      <c r="AX559" s="13" t="s">
        <v>81</v>
      </c>
      <c r="AY559" s="220" t="s">
        <v>166</v>
      </c>
    </row>
    <row r="560" spans="1:51" s="14" customFormat="1" ht="12">
      <c r="A560" s="14"/>
      <c r="B560" s="226"/>
      <c r="C560" s="14"/>
      <c r="D560" s="210" t="s">
        <v>283</v>
      </c>
      <c r="E560" s="227" t="s">
        <v>1</v>
      </c>
      <c r="F560" s="228" t="s">
        <v>712</v>
      </c>
      <c r="G560" s="14"/>
      <c r="H560" s="229">
        <v>97.4</v>
      </c>
      <c r="I560" s="230"/>
      <c r="J560" s="14"/>
      <c r="K560" s="14"/>
      <c r="L560" s="226"/>
      <c r="M560" s="231"/>
      <c r="N560" s="232"/>
      <c r="O560" s="232"/>
      <c r="P560" s="232"/>
      <c r="Q560" s="232"/>
      <c r="R560" s="232"/>
      <c r="S560" s="232"/>
      <c r="T560" s="233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27" t="s">
        <v>283</v>
      </c>
      <c r="AU560" s="227" t="s">
        <v>90</v>
      </c>
      <c r="AV560" s="14" t="s">
        <v>90</v>
      </c>
      <c r="AW560" s="14" t="s">
        <v>36</v>
      </c>
      <c r="AX560" s="14" t="s">
        <v>81</v>
      </c>
      <c r="AY560" s="227" t="s">
        <v>166</v>
      </c>
    </row>
    <row r="561" spans="1:51" s="13" customFormat="1" ht="12">
      <c r="A561" s="13"/>
      <c r="B561" s="219"/>
      <c r="C561" s="13"/>
      <c r="D561" s="210" t="s">
        <v>283</v>
      </c>
      <c r="E561" s="220" t="s">
        <v>1</v>
      </c>
      <c r="F561" s="221" t="s">
        <v>388</v>
      </c>
      <c r="G561" s="13"/>
      <c r="H561" s="220" t="s">
        <v>1</v>
      </c>
      <c r="I561" s="222"/>
      <c r="J561" s="13"/>
      <c r="K561" s="13"/>
      <c r="L561" s="219"/>
      <c r="M561" s="223"/>
      <c r="N561" s="224"/>
      <c r="O561" s="224"/>
      <c r="P561" s="224"/>
      <c r="Q561" s="224"/>
      <c r="R561" s="224"/>
      <c r="S561" s="224"/>
      <c r="T561" s="225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20" t="s">
        <v>283</v>
      </c>
      <c r="AU561" s="220" t="s">
        <v>90</v>
      </c>
      <c r="AV561" s="13" t="s">
        <v>88</v>
      </c>
      <c r="AW561" s="13" t="s">
        <v>36</v>
      </c>
      <c r="AX561" s="13" t="s">
        <v>81</v>
      </c>
      <c r="AY561" s="220" t="s">
        <v>166</v>
      </c>
    </row>
    <row r="562" spans="1:51" s="14" customFormat="1" ht="12">
      <c r="A562" s="14"/>
      <c r="B562" s="226"/>
      <c r="C562" s="14"/>
      <c r="D562" s="210" t="s">
        <v>283</v>
      </c>
      <c r="E562" s="227" t="s">
        <v>1</v>
      </c>
      <c r="F562" s="228" t="s">
        <v>713</v>
      </c>
      <c r="G562" s="14"/>
      <c r="H562" s="229">
        <v>26.78</v>
      </c>
      <c r="I562" s="230"/>
      <c r="J562" s="14"/>
      <c r="K562" s="14"/>
      <c r="L562" s="226"/>
      <c r="M562" s="231"/>
      <c r="N562" s="232"/>
      <c r="O562" s="232"/>
      <c r="P562" s="232"/>
      <c r="Q562" s="232"/>
      <c r="R562" s="232"/>
      <c r="S562" s="232"/>
      <c r="T562" s="233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27" t="s">
        <v>283</v>
      </c>
      <c r="AU562" s="227" t="s">
        <v>90</v>
      </c>
      <c r="AV562" s="14" t="s">
        <v>90</v>
      </c>
      <c r="AW562" s="14" t="s">
        <v>36</v>
      </c>
      <c r="AX562" s="14" t="s">
        <v>81</v>
      </c>
      <c r="AY562" s="227" t="s">
        <v>166</v>
      </c>
    </row>
    <row r="563" spans="1:51" s="13" customFormat="1" ht="12">
      <c r="A563" s="13"/>
      <c r="B563" s="219"/>
      <c r="C563" s="13"/>
      <c r="D563" s="210" t="s">
        <v>283</v>
      </c>
      <c r="E563" s="220" t="s">
        <v>1</v>
      </c>
      <c r="F563" s="221" t="s">
        <v>367</v>
      </c>
      <c r="G563" s="13"/>
      <c r="H563" s="220" t="s">
        <v>1</v>
      </c>
      <c r="I563" s="222"/>
      <c r="J563" s="13"/>
      <c r="K563" s="13"/>
      <c r="L563" s="219"/>
      <c r="M563" s="223"/>
      <c r="N563" s="224"/>
      <c r="O563" s="224"/>
      <c r="P563" s="224"/>
      <c r="Q563" s="224"/>
      <c r="R563" s="224"/>
      <c r="S563" s="224"/>
      <c r="T563" s="225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20" t="s">
        <v>283</v>
      </c>
      <c r="AU563" s="220" t="s">
        <v>90</v>
      </c>
      <c r="AV563" s="13" t="s">
        <v>88</v>
      </c>
      <c r="AW563" s="13" t="s">
        <v>36</v>
      </c>
      <c r="AX563" s="13" t="s">
        <v>81</v>
      </c>
      <c r="AY563" s="220" t="s">
        <v>166</v>
      </c>
    </row>
    <row r="564" spans="1:51" s="14" customFormat="1" ht="12">
      <c r="A564" s="14"/>
      <c r="B564" s="226"/>
      <c r="C564" s="14"/>
      <c r="D564" s="210" t="s">
        <v>283</v>
      </c>
      <c r="E564" s="227" t="s">
        <v>1</v>
      </c>
      <c r="F564" s="228" t="s">
        <v>581</v>
      </c>
      <c r="G564" s="14"/>
      <c r="H564" s="229">
        <v>15.12</v>
      </c>
      <c r="I564" s="230"/>
      <c r="J564" s="14"/>
      <c r="K564" s="14"/>
      <c r="L564" s="226"/>
      <c r="M564" s="231"/>
      <c r="N564" s="232"/>
      <c r="O564" s="232"/>
      <c r="P564" s="232"/>
      <c r="Q564" s="232"/>
      <c r="R564" s="232"/>
      <c r="S564" s="232"/>
      <c r="T564" s="233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27" t="s">
        <v>283</v>
      </c>
      <c r="AU564" s="227" t="s">
        <v>90</v>
      </c>
      <c r="AV564" s="14" t="s">
        <v>90</v>
      </c>
      <c r="AW564" s="14" t="s">
        <v>36</v>
      </c>
      <c r="AX564" s="14" t="s">
        <v>81</v>
      </c>
      <c r="AY564" s="227" t="s">
        <v>166</v>
      </c>
    </row>
    <row r="565" spans="1:51" s="15" customFormat="1" ht="12">
      <c r="A565" s="15"/>
      <c r="B565" s="234"/>
      <c r="C565" s="15"/>
      <c r="D565" s="210" t="s">
        <v>283</v>
      </c>
      <c r="E565" s="235" t="s">
        <v>1</v>
      </c>
      <c r="F565" s="236" t="s">
        <v>286</v>
      </c>
      <c r="G565" s="15"/>
      <c r="H565" s="237">
        <v>139.3</v>
      </c>
      <c r="I565" s="238"/>
      <c r="J565" s="15"/>
      <c r="K565" s="15"/>
      <c r="L565" s="234"/>
      <c r="M565" s="239"/>
      <c r="N565" s="240"/>
      <c r="O565" s="240"/>
      <c r="P565" s="240"/>
      <c r="Q565" s="240"/>
      <c r="R565" s="240"/>
      <c r="S565" s="240"/>
      <c r="T565" s="241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T565" s="235" t="s">
        <v>283</v>
      </c>
      <c r="AU565" s="235" t="s">
        <v>90</v>
      </c>
      <c r="AV565" s="15" t="s">
        <v>165</v>
      </c>
      <c r="AW565" s="15" t="s">
        <v>36</v>
      </c>
      <c r="AX565" s="15" t="s">
        <v>88</v>
      </c>
      <c r="AY565" s="235" t="s">
        <v>166</v>
      </c>
    </row>
    <row r="566" spans="1:63" s="12" customFormat="1" ht="22.8" customHeight="1">
      <c r="A566" s="12"/>
      <c r="B566" s="183"/>
      <c r="C566" s="12"/>
      <c r="D566" s="184" t="s">
        <v>80</v>
      </c>
      <c r="E566" s="194" t="s">
        <v>714</v>
      </c>
      <c r="F566" s="194" t="s">
        <v>715</v>
      </c>
      <c r="G566" s="12"/>
      <c r="H566" s="12"/>
      <c r="I566" s="186"/>
      <c r="J566" s="195">
        <f>BK566</f>
        <v>0</v>
      </c>
      <c r="K566" s="12"/>
      <c r="L566" s="183"/>
      <c r="M566" s="188"/>
      <c r="N566" s="189"/>
      <c r="O566" s="189"/>
      <c r="P566" s="190">
        <f>SUM(P567:P578)</f>
        <v>0</v>
      </c>
      <c r="Q566" s="189"/>
      <c r="R566" s="190">
        <f>SUM(R567:R578)</f>
        <v>0</v>
      </c>
      <c r="S566" s="189"/>
      <c r="T566" s="191">
        <f>SUM(T567:T578)</f>
        <v>0.24460000000000004</v>
      </c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R566" s="184" t="s">
        <v>90</v>
      </c>
      <c r="AT566" s="192" t="s">
        <v>80</v>
      </c>
      <c r="AU566" s="192" t="s">
        <v>88</v>
      </c>
      <c r="AY566" s="184" t="s">
        <v>166</v>
      </c>
      <c r="BK566" s="193">
        <f>SUM(BK567:BK578)</f>
        <v>0</v>
      </c>
    </row>
    <row r="567" spans="1:65" s="2" customFormat="1" ht="21.75" customHeight="1">
      <c r="A567" s="38"/>
      <c r="B567" s="196"/>
      <c r="C567" s="197" t="s">
        <v>716</v>
      </c>
      <c r="D567" s="197" t="s">
        <v>169</v>
      </c>
      <c r="E567" s="198" t="s">
        <v>717</v>
      </c>
      <c r="F567" s="199" t="s">
        <v>718</v>
      </c>
      <c r="G567" s="200" t="s">
        <v>246</v>
      </c>
      <c r="H567" s="201">
        <v>2</v>
      </c>
      <c r="I567" s="202"/>
      <c r="J567" s="203">
        <f>ROUND(I567*H567,2)</f>
        <v>0</v>
      </c>
      <c r="K567" s="199" t="s">
        <v>280</v>
      </c>
      <c r="L567" s="39"/>
      <c r="M567" s="204" t="s">
        <v>1</v>
      </c>
      <c r="N567" s="205" t="s">
        <v>46</v>
      </c>
      <c r="O567" s="77"/>
      <c r="P567" s="206">
        <f>O567*H567</f>
        <v>0</v>
      </c>
      <c r="Q567" s="206">
        <v>0</v>
      </c>
      <c r="R567" s="206">
        <f>Q567*H567</f>
        <v>0</v>
      </c>
      <c r="S567" s="206">
        <v>0.0172</v>
      </c>
      <c r="T567" s="207">
        <f>S567*H567</f>
        <v>0.0344</v>
      </c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R567" s="208" t="s">
        <v>243</v>
      </c>
      <c r="AT567" s="208" t="s">
        <v>169</v>
      </c>
      <c r="AU567" s="208" t="s">
        <v>90</v>
      </c>
      <c r="AY567" s="19" t="s">
        <v>166</v>
      </c>
      <c r="BE567" s="209">
        <f>IF(N567="základní",J567,0)</f>
        <v>0</v>
      </c>
      <c r="BF567" s="209">
        <f>IF(N567="snížená",J567,0)</f>
        <v>0</v>
      </c>
      <c r="BG567" s="209">
        <f>IF(N567="zákl. přenesená",J567,0)</f>
        <v>0</v>
      </c>
      <c r="BH567" s="209">
        <f>IF(N567="sníž. přenesená",J567,0)</f>
        <v>0</v>
      </c>
      <c r="BI567" s="209">
        <f>IF(N567="nulová",J567,0)</f>
        <v>0</v>
      </c>
      <c r="BJ567" s="19" t="s">
        <v>88</v>
      </c>
      <c r="BK567" s="209">
        <f>ROUND(I567*H567,2)</f>
        <v>0</v>
      </c>
      <c r="BL567" s="19" t="s">
        <v>243</v>
      </c>
      <c r="BM567" s="208" t="s">
        <v>719</v>
      </c>
    </row>
    <row r="568" spans="1:47" s="2" customFormat="1" ht="12">
      <c r="A568" s="38"/>
      <c r="B568" s="39"/>
      <c r="C568" s="38"/>
      <c r="D568" s="210" t="s">
        <v>174</v>
      </c>
      <c r="E568" s="38"/>
      <c r="F568" s="211" t="s">
        <v>720</v>
      </c>
      <c r="G568" s="38"/>
      <c r="H568" s="38"/>
      <c r="I568" s="132"/>
      <c r="J568" s="38"/>
      <c r="K568" s="38"/>
      <c r="L568" s="39"/>
      <c r="M568" s="212"/>
      <c r="N568" s="213"/>
      <c r="O568" s="77"/>
      <c r="P568" s="77"/>
      <c r="Q568" s="77"/>
      <c r="R568" s="77"/>
      <c r="S568" s="77"/>
      <c r="T568" s="7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T568" s="19" t="s">
        <v>174</v>
      </c>
      <c r="AU568" s="19" t="s">
        <v>90</v>
      </c>
    </row>
    <row r="569" spans="1:51" s="13" customFormat="1" ht="12">
      <c r="A569" s="13"/>
      <c r="B569" s="219"/>
      <c r="C569" s="13"/>
      <c r="D569" s="210" t="s">
        <v>283</v>
      </c>
      <c r="E569" s="220" t="s">
        <v>1</v>
      </c>
      <c r="F569" s="221" t="s">
        <v>352</v>
      </c>
      <c r="G569" s="13"/>
      <c r="H569" s="220" t="s">
        <v>1</v>
      </c>
      <c r="I569" s="222"/>
      <c r="J569" s="13"/>
      <c r="K569" s="13"/>
      <c r="L569" s="219"/>
      <c r="M569" s="223"/>
      <c r="N569" s="224"/>
      <c r="O569" s="224"/>
      <c r="P569" s="224"/>
      <c r="Q569" s="224"/>
      <c r="R569" s="224"/>
      <c r="S569" s="224"/>
      <c r="T569" s="225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20" t="s">
        <v>283</v>
      </c>
      <c r="AU569" s="220" t="s">
        <v>90</v>
      </c>
      <c r="AV569" s="13" t="s">
        <v>88</v>
      </c>
      <c r="AW569" s="13" t="s">
        <v>36</v>
      </c>
      <c r="AX569" s="13" t="s">
        <v>81</v>
      </c>
      <c r="AY569" s="220" t="s">
        <v>166</v>
      </c>
    </row>
    <row r="570" spans="1:51" s="14" customFormat="1" ht="12">
      <c r="A570" s="14"/>
      <c r="B570" s="226"/>
      <c r="C570" s="14"/>
      <c r="D570" s="210" t="s">
        <v>283</v>
      </c>
      <c r="E570" s="227" t="s">
        <v>1</v>
      </c>
      <c r="F570" s="228" t="s">
        <v>90</v>
      </c>
      <c r="G570" s="14"/>
      <c r="H570" s="229">
        <v>2</v>
      </c>
      <c r="I570" s="230"/>
      <c r="J570" s="14"/>
      <c r="K570" s="14"/>
      <c r="L570" s="226"/>
      <c r="M570" s="231"/>
      <c r="N570" s="232"/>
      <c r="O570" s="232"/>
      <c r="P570" s="232"/>
      <c r="Q570" s="232"/>
      <c r="R570" s="232"/>
      <c r="S570" s="232"/>
      <c r="T570" s="233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27" t="s">
        <v>283</v>
      </c>
      <c r="AU570" s="227" t="s">
        <v>90</v>
      </c>
      <c r="AV570" s="14" t="s">
        <v>90</v>
      </c>
      <c r="AW570" s="14" t="s">
        <v>36</v>
      </c>
      <c r="AX570" s="14" t="s">
        <v>81</v>
      </c>
      <c r="AY570" s="227" t="s">
        <v>166</v>
      </c>
    </row>
    <row r="571" spans="1:51" s="15" customFormat="1" ht="12">
      <c r="A571" s="15"/>
      <c r="B571" s="234"/>
      <c r="C571" s="15"/>
      <c r="D571" s="210" t="s">
        <v>283</v>
      </c>
      <c r="E571" s="235" t="s">
        <v>1</v>
      </c>
      <c r="F571" s="236" t="s">
        <v>286</v>
      </c>
      <c r="G571" s="15"/>
      <c r="H571" s="237">
        <v>2</v>
      </c>
      <c r="I571" s="238"/>
      <c r="J571" s="15"/>
      <c r="K571" s="15"/>
      <c r="L571" s="234"/>
      <c r="M571" s="239"/>
      <c r="N571" s="240"/>
      <c r="O571" s="240"/>
      <c r="P571" s="240"/>
      <c r="Q571" s="240"/>
      <c r="R571" s="240"/>
      <c r="S571" s="240"/>
      <c r="T571" s="241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T571" s="235" t="s">
        <v>283</v>
      </c>
      <c r="AU571" s="235" t="s">
        <v>90</v>
      </c>
      <c r="AV571" s="15" t="s">
        <v>165</v>
      </c>
      <c r="AW571" s="15" t="s">
        <v>36</v>
      </c>
      <c r="AX571" s="15" t="s">
        <v>88</v>
      </c>
      <c r="AY571" s="235" t="s">
        <v>166</v>
      </c>
    </row>
    <row r="572" spans="1:65" s="2" customFormat="1" ht="16.5" customHeight="1">
      <c r="A572" s="38"/>
      <c r="B572" s="196"/>
      <c r="C572" s="197" t="s">
        <v>721</v>
      </c>
      <c r="D572" s="197" t="s">
        <v>169</v>
      </c>
      <c r="E572" s="198" t="s">
        <v>722</v>
      </c>
      <c r="F572" s="199" t="s">
        <v>723</v>
      </c>
      <c r="G572" s="200" t="s">
        <v>246</v>
      </c>
      <c r="H572" s="201">
        <v>10</v>
      </c>
      <c r="I572" s="202"/>
      <c r="J572" s="203">
        <f>ROUND(I572*H572,2)</f>
        <v>0</v>
      </c>
      <c r="K572" s="199" t="s">
        <v>280</v>
      </c>
      <c r="L572" s="39"/>
      <c r="M572" s="204" t="s">
        <v>1</v>
      </c>
      <c r="N572" s="205" t="s">
        <v>46</v>
      </c>
      <c r="O572" s="77"/>
      <c r="P572" s="206">
        <f>O572*H572</f>
        <v>0</v>
      </c>
      <c r="Q572" s="206">
        <v>0</v>
      </c>
      <c r="R572" s="206">
        <f>Q572*H572</f>
        <v>0</v>
      </c>
      <c r="S572" s="206">
        <v>0.01946</v>
      </c>
      <c r="T572" s="207">
        <f>S572*H572</f>
        <v>0.19460000000000002</v>
      </c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R572" s="208" t="s">
        <v>243</v>
      </c>
      <c r="AT572" s="208" t="s">
        <v>169</v>
      </c>
      <c r="AU572" s="208" t="s">
        <v>90</v>
      </c>
      <c r="AY572" s="19" t="s">
        <v>166</v>
      </c>
      <c r="BE572" s="209">
        <f>IF(N572="základní",J572,0)</f>
        <v>0</v>
      </c>
      <c r="BF572" s="209">
        <f>IF(N572="snížená",J572,0)</f>
        <v>0</v>
      </c>
      <c r="BG572" s="209">
        <f>IF(N572="zákl. přenesená",J572,0)</f>
        <v>0</v>
      </c>
      <c r="BH572" s="209">
        <f>IF(N572="sníž. přenesená",J572,0)</f>
        <v>0</v>
      </c>
      <c r="BI572" s="209">
        <f>IF(N572="nulová",J572,0)</f>
        <v>0</v>
      </c>
      <c r="BJ572" s="19" t="s">
        <v>88</v>
      </c>
      <c r="BK572" s="209">
        <f>ROUND(I572*H572,2)</f>
        <v>0</v>
      </c>
      <c r="BL572" s="19" t="s">
        <v>243</v>
      </c>
      <c r="BM572" s="208" t="s">
        <v>724</v>
      </c>
    </row>
    <row r="573" spans="1:47" s="2" customFormat="1" ht="12">
      <c r="A573" s="38"/>
      <c r="B573" s="39"/>
      <c r="C573" s="38"/>
      <c r="D573" s="210" t="s">
        <v>174</v>
      </c>
      <c r="E573" s="38"/>
      <c r="F573" s="211" t="s">
        <v>725</v>
      </c>
      <c r="G573" s="38"/>
      <c r="H573" s="38"/>
      <c r="I573" s="132"/>
      <c r="J573" s="38"/>
      <c r="K573" s="38"/>
      <c r="L573" s="39"/>
      <c r="M573" s="212"/>
      <c r="N573" s="213"/>
      <c r="O573" s="77"/>
      <c r="P573" s="77"/>
      <c r="Q573" s="77"/>
      <c r="R573" s="77"/>
      <c r="S573" s="77"/>
      <c r="T573" s="7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T573" s="19" t="s">
        <v>174</v>
      </c>
      <c r="AU573" s="19" t="s">
        <v>90</v>
      </c>
    </row>
    <row r="574" spans="1:51" s="13" customFormat="1" ht="12">
      <c r="A574" s="13"/>
      <c r="B574" s="219"/>
      <c r="C574" s="13"/>
      <c r="D574" s="210" t="s">
        <v>283</v>
      </c>
      <c r="E574" s="220" t="s">
        <v>1</v>
      </c>
      <c r="F574" s="221" t="s">
        <v>352</v>
      </c>
      <c r="G574" s="13"/>
      <c r="H574" s="220" t="s">
        <v>1</v>
      </c>
      <c r="I574" s="222"/>
      <c r="J574" s="13"/>
      <c r="K574" s="13"/>
      <c r="L574" s="219"/>
      <c r="M574" s="223"/>
      <c r="N574" s="224"/>
      <c r="O574" s="224"/>
      <c r="P574" s="224"/>
      <c r="Q574" s="224"/>
      <c r="R574" s="224"/>
      <c r="S574" s="224"/>
      <c r="T574" s="225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20" t="s">
        <v>283</v>
      </c>
      <c r="AU574" s="220" t="s">
        <v>90</v>
      </c>
      <c r="AV574" s="13" t="s">
        <v>88</v>
      </c>
      <c r="AW574" s="13" t="s">
        <v>36</v>
      </c>
      <c r="AX574" s="13" t="s">
        <v>81</v>
      </c>
      <c r="AY574" s="220" t="s">
        <v>166</v>
      </c>
    </row>
    <row r="575" spans="1:51" s="14" customFormat="1" ht="12">
      <c r="A575" s="14"/>
      <c r="B575" s="226"/>
      <c r="C575" s="14"/>
      <c r="D575" s="210" t="s">
        <v>283</v>
      </c>
      <c r="E575" s="227" t="s">
        <v>1</v>
      </c>
      <c r="F575" s="228" t="s">
        <v>214</v>
      </c>
      <c r="G575" s="14"/>
      <c r="H575" s="229">
        <v>10</v>
      </c>
      <c r="I575" s="230"/>
      <c r="J575" s="14"/>
      <c r="K575" s="14"/>
      <c r="L575" s="226"/>
      <c r="M575" s="231"/>
      <c r="N575" s="232"/>
      <c r="O575" s="232"/>
      <c r="P575" s="232"/>
      <c r="Q575" s="232"/>
      <c r="R575" s="232"/>
      <c r="S575" s="232"/>
      <c r="T575" s="233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27" t="s">
        <v>283</v>
      </c>
      <c r="AU575" s="227" t="s">
        <v>90</v>
      </c>
      <c r="AV575" s="14" t="s">
        <v>90</v>
      </c>
      <c r="AW575" s="14" t="s">
        <v>36</v>
      </c>
      <c r="AX575" s="14" t="s">
        <v>81</v>
      </c>
      <c r="AY575" s="227" t="s">
        <v>166</v>
      </c>
    </row>
    <row r="576" spans="1:51" s="15" customFormat="1" ht="12">
      <c r="A576" s="15"/>
      <c r="B576" s="234"/>
      <c r="C576" s="15"/>
      <c r="D576" s="210" t="s">
        <v>283</v>
      </c>
      <c r="E576" s="235" t="s">
        <v>1</v>
      </c>
      <c r="F576" s="236" t="s">
        <v>286</v>
      </c>
      <c r="G576" s="15"/>
      <c r="H576" s="237">
        <v>10</v>
      </c>
      <c r="I576" s="238"/>
      <c r="J576" s="15"/>
      <c r="K576" s="15"/>
      <c r="L576" s="234"/>
      <c r="M576" s="239"/>
      <c r="N576" s="240"/>
      <c r="O576" s="240"/>
      <c r="P576" s="240"/>
      <c r="Q576" s="240"/>
      <c r="R576" s="240"/>
      <c r="S576" s="240"/>
      <c r="T576" s="241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T576" s="235" t="s">
        <v>283</v>
      </c>
      <c r="AU576" s="235" t="s">
        <v>90</v>
      </c>
      <c r="AV576" s="15" t="s">
        <v>165</v>
      </c>
      <c r="AW576" s="15" t="s">
        <v>36</v>
      </c>
      <c r="AX576" s="15" t="s">
        <v>88</v>
      </c>
      <c r="AY576" s="235" t="s">
        <v>166</v>
      </c>
    </row>
    <row r="577" spans="1:65" s="2" customFormat="1" ht="16.5" customHeight="1">
      <c r="A577" s="38"/>
      <c r="B577" s="196"/>
      <c r="C577" s="197" t="s">
        <v>726</v>
      </c>
      <c r="D577" s="197" t="s">
        <v>169</v>
      </c>
      <c r="E577" s="198" t="s">
        <v>727</v>
      </c>
      <c r="F577" s="199" t="s">
        <v>728</v>
      </c>
      <c r="G577" s="200" t="s">
        <v>246</v>
      </c>
      <c r="H577" s="201">
        <v>10</v>
      </c>
      <c r="I577" s="202"/>
      <c r="J577" s="203">
        <f>ROUND(I577*H577,2)</f>
        <v>0</v>
      </c>
      <c r="K577" s="199" t="s">
        <v>280</v>
      </c>
      <c r="L577" s="39"/>
      <c r="M577" s="204" t="s">
        <v>1</v>
      </c>
      <c r="N577" s="205" t="s">
        <v>46</v>
      </c>
      <c r="O577" s="77"/>
      <c r="P577" s="206">
        <f>O577*H577</f>
        <v>0</v>
      </c>
      <c r="Q577" s="206">
        <v>0</v>
      </c>
      <c r="R577" s="206">
        <f>Q577*H577</f>
        <v>0</v>
      </c>
      <c r="S577" s="206">
        <v>0.00156</v>
      </c>
      <c r="T577" s="207">
        <f>S577*H577</f>
        <v>0.0156</v>
      </c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R577" s="208" t="s">
        <v>243</v>
      </c>
      <c r="AT577" s="208" t="s">
        <v>169</v>
      </c>
      <c r="AU577" s="208" t="s">
        <v>90</v>
      </c>
      <c r="AY577" s="19" t="s">
        <v>166</v>
      </c>
      <c r="BE577" s="209">
        <f>IF(N577="základní",J577,0)</f>
        <v>0</v>
      </c>
      <c r="BF577" s="209">
        <f>IF(N577="snížená",J577,0)</f>
        <v>0</v>
      </c>
      <c r="BG577" s="209">
        <f>IF(N577="zákl. přenesená",J577,0)</f>
        <v>0</v>
      </c>
      <c r="BH577" s="209">
        <f>IF(N577="sníž. přenesená",J577,0)</f>
        <v>0</v>
      </c>
      <c r="BI577" s="209">
        <f>IF(N577="nulová",J577,0)</f>
        <v>0</v>
      </c>
      <c r="BJ577" s="19" t="s">
        <v>88</v>
      </c>
      <c r="BK577" s="209">
        <f>ROUND(I577*H577,2)</f>
        <v>0</v>
      </c>
      <c r="BL577" s="19" t="s">
        <v>243</v>
      </c>
      <c r="BM577" s="208" t="s">
        <v>729</v>
      </c>
    </row>
    <row r="578" spans="1:47" s="2" customFormat="1" ht="12">
      <c r="A578" s="38"/>
      <c r="B578" s="39"/>
      <c r="C578" s="38"/>
      <c r="D578" s="210" t="s">
        <v>174</v>
      </c>
      <c r="E578" s="38"/>
      <c r="F578" s="211" t="s">
        <v>730</v>
      </c>
      <c r="G578" s="38"/>
      <c r="H578" s="38"/>
      <c r="I578" s="132"/>
      <c r="J578" s="38"/>
      <c r="K578" s="38"/>
      <c r="L578" s="39"/>
      <c r="M578" s="212"/>
      <c r="N578" s="213"/>
      <c r="O578" s="77"/>
      <c r="P578" s="77"/>
      <c r="Q578" s="77"/>
      <c r="R578" s="77"/>
      <c r="S578" s="77"/>
      <c r="T578" s="7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T578" s="19" t="s">
        <v>174</v>
      </c>
      <c r="AU578" s="19" t="s">
        <v>90</v>
      </c>
    </row>
    <row r="579" spans="1:63" s="12" customFormat="1" ht="22.8" customHeight="1">
      <c r="A579" s="12"/>
      <c r="B579" s="183"/>
      <c r="C579" s="12"/>
      <c r="D579" s="184" t="s">
        <v>80</v>
      </c>
      <c r="E579" s="194" t="s">
        <v>731</v>
      </c>
      <c r="F579" s="194" t="s">
        <v>732</v>
      </c>
      <c r="G579" s="12"/>
      <c r="H579" s="12"/>
      <c r="I579" s="186"/>
      <c r="J579" s="195">
        <f>BK579</f>
        <v>0</v>
      </c>
      <c r="K579" s="12"/>
      <c r="L579" s="183"/>
      <c r="M579" s="188"/>
      <c r="N579" s="189"/>
      <c r="O579" s="189"/>
      <c r="P579" s="190">
        <f>SUM(P580:P607)</f>
        <v>0</v>
      </c>
      <c r="Q579" s="189"/>
      <c r="R579" s="190">
        <f>SUM(R580:R607)</f>
        <v>0</v>
      </c>
      <c r="S579" s="189"/>
      <c r="T579" s="191">
        <f>SUM(T580:T607)</f>
        <v>3.0577423799999996</v>
      </c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R579" s="184" t="s">
        <v>90</v>
      </c>
      <c r="AT579" s="192" t="s">
        <v>80</v>
      </c>
      <c r="AU579" s="192" t="s">
        <v>88</v>
      </c>
      <c r="AY579" s="184" t="s">
        <v>166</v>
      </c>
      <c r="BK579" s="193">
        <f>SUM(BK580:BK607)</f>
        <v>0</v>
      </c>
    </row>
    <row r="580" spans="1:65" s="2" customFormat="1" ht="21.75" customHeight="1">
      <c r="A580" s="38"/>
      <c r="B580" s="196"/>
      <c r="C580" s="197" t="s">
        <v>733</v>
      </c>
      <c r="D580" s="197" t="s">
        <v>169</v>
      </c>
      <c r="E580" s="198" t="s">
        <v>734</v>
      </c>
      <c r="F580" s="199" t="s">
        <v>735</v>
      </c>
      <c r="G580" s="200" t="s">
        <v>301</v>
      </c>
      <c r="H580" s="201">
        <v>153.507</v>
      </c>
      <c r="I580" s="202"/>
      <c r="J580" s="203">
        <f>ROUND(I580*H580,2)</f>
        <v>0</v>
      </c>
      <c r="K580" s="199" t="s">
        <v>280</v>
      </c>
      <c r="L580" s="39"/>
      <c r="M580" s="204" t="s">
        <v>1</v>
      </c>
      <c r="N580" s="205" t="s">
        <v>46</v>
      </c>
      <c r="O580" s="77"/>
      <c r="P580" s="206">
        <f>O580*H580</f>
        <v>0</v>
      </c>
      <c r="Q580" s="206">
        <v>0</v>
      </c>
      <c r="R580" s="206">
        <f>Q580*H580</f>
        <v>0</v>
      </c>
      <c r="S580" s="206">
        <v>0.01834</v>
      </c>
      <c r="T580" s="207">
        <f>S580*H580</f>
        <v>2.81531838</v>
      </c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R580" s="208" t="s">
        <v>243</v>
      </c>
      <c r="AT580" s="208" t="s">
        <v>169</v>
      </c>
      <c r="AU580" s="208" t="s">
        <v>90</v>
      </c>
      <c r="AY580" s="19" t="s">
        <v>166</v>
      </c>
      <c r="BE580" s="209">
        <f>IF(N580="základní",J580,0)</f>
        <v>0</v>
      </c>
      <c r="BF580" s="209">
        <f>IF(N580="snížená",J580,0)</f>
        <v>0</v>
      </c>
      <c r="BG580" s="209">
        <f>IF(N580="zákl. přenesená",J580,0)</f>
        <v>0</v>
      </c>
      <c r="BH580" s="209">
        <f>IF(N580="sníž. přenesená",J580,0)</f>
        <v>0</v>
      </c>
      <c r="BI580" s="209">
        <f>IF(N580="nulová",J580,0)</f>
        <v>0</v>
      </c>
      <c r="BJ580" s="19" t="s">
        <v>88</v>
      </c>
      <c r="BK580" s="209">
        <f>ROUND(I580*H580,2)</f>
        <v>0</v>
      </c>
      <c r="BL580" s="19" t="s">
        <v>243</v>
      </c>
      <c r="BM580" s="208" t="s">
        <v>736</v>
      </c>
    </row>
    <row r="581" spans="1:47" s="2" customFormat="1" ht="12">
      <c r="A581" s="38"/>
      <c r="B581" s="39"/>
      <c r="C581" s="38"/>
      <c r="D581" s="210" t="s">
        <v>174</v>
      </c>
      <c r="E581" s="38"/>
      <c r="F581" s="211" t="s">
        <v>737</v>
      </c>
      <c r="G581" s="38"/>
      <c r="H581" s="38"/>
      <c r="I581" s="132"/>
      <c r="J581" s="38"/>
      <c r="K581" s="38"/>
      <c r="L581" s="39"/>
      <c r="M581" s="212"/>
      <c r="N581" s="213"/>
      <c r="O581" s="77"/>
      <c r="P581" s="77"/>
      <c r="Q581" s="77"/>
      <c r="R581" s="77"/>
      <c r="S581" s="77"/>
      <c r="T581" s="7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T581" s="19" t="s">
        <v>174</v>
      </c>
      <c r="AU581" s="19" t="s">
        <v>90</v>
      </c>
    </row>
    <row r="582" spans="1:51" s="13" customFormat="1" ht="12">
      <c r="A582" s="13"/>
      <c r="B582" s="219"/>
      <c r="C582" s="13"/>
      <c r="D582" s="210" t="s">
        <v>283</v>
      </c>
      <c r="E582" s="220" t="s">
        <v>1</v>
      </c>
      <c r="F582" s="221" t="s">
        <v>338</v>
      </c>
      <c r="G582" s="13"/>
      <c r="H582" s="220" t="s">
        <v>1</v>
      </c>
      <c r="I582" s="222"/>
      <c r="J582" s="13"/>
      <c r="K582" s="13"/>
      <c r="L582" s="219"/>
      <c r="M582" s="223"/>
      <c r="N582" s="224"/>
      <c r="O582" s="224"/>
      <c r="P582" s="224"/>
      <c r="Q582" s="224"/>
      <c r="R582" s="224"/>
      <c r="S582" s="224"/>
      <c r="T582" s="225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20" t="s">
        <v>283</v>
      </c>
      <c r="AU582" s="220" t="s">
        <v>90</v>
      </c>
      <c r="AV582" s="13" t="s">
        <v>88</v>
      </c>
      <c r="AW582" s="13" t="s">
        <v>36</v>
      </c>
      <c r="AX582" s="13" t="s">
        <v>81</v>
      </c>
      <c r="AY582" s="220" t="s">
        <v>166</v>
      </c>
    </row>
    <row r="583" spans="1:51" s="14" customFormat="1" ht="12">
      <c r="A583" s="14"/>
      <c r="B583" s="226"/>
      <c r="C583" s="14"/>
      <c r="D583" s="210" t="s">
        <v>283</v>
      </c>
      <c r="E583" s="227" t="s">
        <v>1</v>
      </c>
      <c r="F583" s="228" t="s">
        <v>602</v>
      </c>
      <c r="G583" s="14"/>
      <c r="H583" s="229">
        <v>22</v>
      </c>
      <c r="I583" s="230"/>
      <c r="J583" s="14"/>
      <c r="K583" s="14"/>
      <c r="L583" s="226"/>
      <c r="M583" s="231"/>
      <c r="N583" s="232"/>
      <c r="O583" s="232"/>
      <c r="P583" s="232"/>
      <c r="Q583" s="232"/>
      <c r="R583" s="232"/>
      <c r="S583" s="232"/>
      <c r="T583" s="233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27" t="s">
        <v>283</v>
      </c>
      <c r="AU583" s="227" t="s">
        <v>90</v>
      </c>
      <c r="AV583" s="14" t="s">
        <v>90</v>
      </c>
      <c r="AW583" s="14" t="s">
        <v>36</v>
      </c>
      <c r="AX583" s="14" t="s">
        <v>81</v>
      </c>
      <c r="AY583" s="227" t="s">
        <v>166</v>
      </c>
    </row>
    <row r="584" spans="1:51" s="14" customFormat="1" ht="12">
      <c r="A584" s="14"/>
      <c r="B584" s="226"/>
      <c r="C584" s="14"/>
      <c r="D584" s="210" t="s">
        <v>283</v>
      </c>
      <c r="E584" s="227" t="s">
        <v>1</v>
      </c>
      <c r="F584" s="228" t="s">
        <v>603</v>
      </c>
      <c r="G584" s="14"/>
      <c r="H584" s="229">
        <v>-6.25</v>
      </c>
      <c r="I584" s="230"/>
      <c r="J584" s="14"/>
      <c r="K584" s="14"/>
      <c r="L584" s="226"/>
      <c r="M584" s="231"/>
      <c r="N584" s="232"/>
      <c r="O584" s="232"/>
      <c r="P584" s="232"/>
      <c r="Q584" s="232"/>
      <c r="R584" s="232"/>
      <c r="S584" s="232"/>
      <c r="T584" s="233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27" t="s">
        <v>283</v>
      </c>
      <c r="AU584" s="227" t="s">
        <v>90</v>
      </c>
      <c r="AV584" s="14" t="s">
        <v>90</v>
      </c>
      <c r="AW584" s="14" t="s">
        <v>36</v>
      </c>
      <c r="AX584" s="14" t="s">
        <v>81</v>
      </c>
      <c r="AY584" s="227" t="s">
        <v>166</v>
      </c>
    </row>
    <row r="585" spans="1:51" s="13" customFormat="1" ht="12">
      <c r="A585" s="13"/>
      <c r="B585" s="219"/>
      <c r="C585" s="13"/>
      <c r="D585" s="210" t="s">
        <v>283</v>
      </c>
      <c r="E585" s="220" t="s">
        <v>1</v>
      </c>
      <c r="F585" s="221" t="s">
        <v>413</v>
      </c>
      <c r="G585" s="13"/>
      <c r="H585" s="220" t="s">
        <v>1</v>
      </c>
      <c r="I585" s="222"/>
      <c r="J585" s="13"/>
      <c r="K585" s="13"/>
      <c r="L585" s="219"/>
      <c r="M585" s="223"/>
      <c r="N585" s="224"/>
      <c r="O585" s="224"/>
      <c r="P585" s="224"/>
      <c r="Q585" s="224"/>
      <c r="R585" s="224"/>
      <c r="S585" s="224"/>
      <c r="T585" s="225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20" t="s">
        <v>283</v>
      </c>
      <c r="AU585" s="220" t="s">
        <v>90</v>
      </c>
      <c r="AV585" s="13" t="s">
        <v>88</v>
      </c>
      <c r="AW585" s="13" t="s">
        <v>36</v>
      </c>
      <c r="AX585" s="13" t="s">
        <v>81</v>
      </c>
      <c r="AY585" s="220" t="s">
        <v>166</v>
      </c>
    </row>
    <row r="586" spans="1:51" s="14" customFormat="1" ht="12">
      <c r="A586" s="14"/>
      <c r="B586" s="226"/>
      <c r="C586" s="14"/>
      <c r="D586" s="210" t="s">
        <v>283</v>
      </c>
      <c r="E586" s="227" t="s">
        <v>1</v>
      </c>
      <c r="F586" s="228" t="s">
        <v>604</v>
      </c>
      <c r="G586" s="14"/>
      <c r="H586" s="229">
        <v>38.5</v>
      </c>
      <c r="I586" s="230"/>
      <c r="J586" s="14"/>
      <c r="K586" s="14"/>
      <c r="L586" s="226"/>
      <c r="M586" s="231"/>
      <c r="N586" s="232"/>
      <c r="O586" s="232"/>
      <c r="P586" s="232"/>
      <c r="Q586" s="232"/>
      <c r="R586" s="232"/>
      <c r="S586" s="232"/>
      <c r="T586" s="233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27" t="s">
        <v>283</v>
      </c>
      <c r="AU586" s="227" t="s">
        <v>90</v>
      </c>
      <c r="AV586" s="14" t="s">
        <v>90</v>
      </c>
      <c r="AW586" s="14" t="s">
        <v>36</v>
      </c>
      <c r="AX586" s="14" t="s">
        <v>81</v>
      </c>
      <c r="AY586" s="227" t="s">
        <v>166</v>
      </c>
    </row>
    <row r="587" spans="1:51" s="14" customFormat="1" ht="12">
      <c r="A587" s="14"/>
      <c r="B587" s="226"/>
      <c r="C587" s="14"/>
      <c r="D587" s="210" t="s">
        <v>283</v>
      </c>
      <c r="E587" s="227" t="s">
        <v>1</v>
      </c>
      <c r="F587" s="228" t="s">
        <v>605</v>
      </c>
      <c r="G587" s="14"/>
      <c r="H587" s="229">
        <v>-1.6</v>
      </c>
      <c r="I587" s="230"/>
      <c r="J587" s="14"/>
      <c r="K587" s="14"/>
      <c r="L587" s="226"/>
      <c r="M587" s="231"/>
      <c r="N587" s="232"/>
      <c r="O587" s="232"/>
      <c r="P587" s="232"/>
      <c r="Q587" s="232"/>
      <c r="R587" s="232"/>
      <c r="S587" s="232"/>
      <c r="T587" s="233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27" t="s">
        <v>283</v>
      </c>
      <c r="AU587" s="227" t="s">
        <v>90</v>
      </c>
      <c r="AV587" s="14" t="s">
        <v>90</v>
      </c>
      <c r="AW587" s="14" t="s">
        <v>36</v>
      </c>
      <c r="AX587" s="14" t="s">
        <v>81</v>
      </c>
      <c r="AY587" s="227" t="s">
        <v>166</v>
      </c>
    </row>
    <row r="588" spans="1:51" s="14" customFormat="1" ht="12">
      <c r="A588" s="14"/>
      <c r="B588" s="226"/>
      <c r="C588" s="14"/>
      <c r="D588" s="210" t="s">
        <v>283</v>
      </c>
      <c r="E588" s="227" t="s">
        <v>1</v>
      </c>
      <c r="F588" s="228" t="s">
        <v>606</v>
      </c>
      <c r="G588" s="14"/>
      <c r="H588" s="229">
        <v>0.375</v>
      </c>
      <c r="I588" s="230"/>
      <c r="J588" s="14"/>
      <c r="K588" s="14"/>
      <c r="L588" s="226"/>
      <c r="M588" s="231"/>
      <c r="N588" s="232"/>
      <c r="O588" s="232"/>
      <c r="P588" s="232"/>
      <c r="Q588" s="232"/>
      <c r="R588" s="232"/>
      <c r="S588" s="232"/>
      <c r="T588" s="233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27" t="s">
        <v>283</v>
      </c>
      <c r="AU588" s="227" t="s">
        <v>90</v>
      </c>
      <c r="AV588" s="14" t="s">
        <v>90</v>
      </c>
      <c r="AW588" s="14" t="s">
        <v>36</v>
      </c>
      <c r="AX588" s="14" t="s">
        <v>81</v>
      </c>
      <c r="AY588" s="227" t="s">
        <v>166</v>
      </c>
    </row>
    <row r="589" spans="1:51" s="14" customFormat="1" ht="12">
      <c r="A589" s="14"/>
      <c r="B589" s="226"/>
      <c r="C589" s="14"/>
      <c r="D589" s="210" t="s">
        <v>283</v>
      </c>
      <c r="E589" s="227" t="s">
        <v>1</v>
      </c>
      <c r="F589" s="228" t="s">
        <v>607</v>
      </c>
      <c r="G589" s="14"/>
      <c r="H589" s="229">
        <v>-1.9</v>
      </c>
      <c r="I589" s="230"/>
      <c r="J589" s="14"/>
      <c r="K589" s="14"/>
      <c r="L589" s="226"/>
      <c r="M589" s="231"/>
      <c r="N589" s="232"/>
      <c r="O589" s="232"/>
      <c r="P589" s="232"/>
      <c r="Q589" s="232"/>
      <c r="R589" s="232"/>
      <c r="S589" s="232"/>
      <c r="T589" s="233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27" t="s">
        <v>283</v>
      </c>
      <c r="AU589" s="227" t="s">
        <v>90</v>
      </c>
      <c r="AV589" s="14" t="s">
        <v>90</v>
      </c>
      <c r="AW589" s="14" t="s">
        <v>36</v>
      </c>
      <c r="AX589" s="14" t="s">
        <v>81</v>
      </c>
      <c r="AY589" s="227" t="s">
        <v>166</v>
      </c>
    </row>
    <row r="590" spans="1:51" s="13" customFormat="1" ht="12">
      <c r="A590" s="13"/>
      <c r="B590" s="219"/>
      <c r="C590" s="13"/>
      <c r="D590" s="210" t="s">
        <v>283</v>
      </c>
      <c r="E590" s="220" t="s">
        <v>1</v>
      </c>
      <c r="F590" s="221" t="s">
        <v>415</v>
      </c>
      <c r="G590" s="13"/>
      <c r="H590" s="220" t="s">
        <v>1</v>
      </c>
      <c r="I590" s="222"/>
      <c r="J590" s="13"/>
      <c r="K590" s="13"/>
      <c r="L590" s="219"/>
      <c r="M590" s="223"/>
      <c r="N590" s="224"/>
      <c r="O590" s="224"/>
      <c r="P590" s="224"/>
      <c r="Q590" s="224"/>
      <c r="R590" s="224"/>
      <c r="S590" s="224"/>
      <c r="T590" s="225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20" t="s">
        <v>283</v>
      </c>
      <c r="AU590" s="220" t="s">
        <v>90</v>
      </c>
      <c r="AV590" s="13" t="s">
        <v>88</v>
      </c>
      <c r="AW590" s="13" t="s">
        <v>36</v>
      </c>
      <c r="AX590" s="13" t="s">
        <v>81</v>
      </c>
      <c r="AY590" s="220" t="s">
        <v>166</v>
      </c>
    </row>
    <row r="591" spans="1:51" s="14" customFormat="1" ht="12">
      <c r="A591" s="14"/>
      <c r="B591" s="226"/>
      <c r="C591" s="14"/>
      <c r="D591" s="210" t="s">
        <v>283</v>
      </c>
      <c r="E591" s="227" t="s">
        <v>1</v>
      </c>
      <c r="F591" s="228" t="s">
        <v>608</v>
      </c>
      <c r="G591" s="14"/>
      <c r="H591" s="229">
        <v>31</v>
      </c>
      <c r="I591" s="230"/>
      <c r="J591" s="14"/>
      <c r="K591" s="14"/>
      <c r="L591" s="226"/>
      <c r="M591" s="231"/>
      <c r="N591" s="232"/>
      <c r="O591" s="232"/>
      <c r="P591" s="232"/>
      <c r="Q591" s="232"/>
      <c r="R591" s="232"/>
      <c r="S591" s="232"/>
      <c r="T591" s="233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27" t="s">
        <v>283</v>
      </c>
      <c r="AU591" s="227" t="s">
        <v>90</v>
      </c>
      <c r="AV591" s="14" t="s">
        <v>90</v>
      </c>
      <c r="AW591" s="14" t="s">
        <v>36</v>
      </c>
      <c r="AX591" s="14" t="s">
        <v>81</v>
      </c>
      <c r="AY591" s="227" t="s">
        <v>166</v>
      </c>
    </row>
    <row r="592" spans="1:51" s="14" customFormat="1" ht="12">
      <c r="A592" s="14"/>
      <c r="B592" s="226"/>
      <c r="C592" s="14"/>
      <c r="D592" s="210" t="s">
        <v>283</v>
      </c>
      <c r="E592" s="227" t="s">
        <v>1</v>
      </c>
      <c r="F592" s="228" t="s">
        <v>605</v>
      </c>
      <c r="G592" s="14"/>
      <c r="H592" s="229">
        <v>-1.6</v>
      </c>
      <c r="I592" s="230"/>
      <c r="J592" s="14"/>
      <c r="K592" s="14"/>
      <c r="L592" s="226"/>
      <c r="M592" s="231"/>
      <c r="N592" s="232"/>
      <c r="O592" s="232"/>
      <c r="P592" s="232"/>
      <c r="Q592" s="232"/>
      <c r="R592" s="232"/>
      <c r="S592" s="232"/>
      <c r="T592" s="233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27" t="s">
        <v>283</v>
      </c>
      <c r="AU592" s="227" t="s">
        <v>90</v>
      </c>
      <c r="AV592" s="14" t="s">
        <v>90</v>
      </c>
      <c r="AW592" s="14" t="s">
        <v>36</v>
      </c>
      <c r="AX592" s="14" t="s">
        <v>81</v>
      </c>
      <c r="AY592" s="227" t="s">
        <v>166</v>
      </c>
    </row>
    <row r="593" spans="1:51" s="14" customFormat="1" ht="12">
      <c r="A593" s="14"/>
      <c r="B593" s="226"/>
      <c r="C593" s="14"/>
      <c r="D593" s="210" t="s">
        <v>283</v>
      </c>
      <c r="E593" s="227" t="s">
        <v>1</v>
      </c>
      <c r="F593" s="228" t="s">
        <v>609</v>
      </c>
      <c r="G593" s="14"/>
      <c r="H593" s="229">
        <v>-0.4</v>
      </c>
      <c r="I593" s="230"/>
      <c r="J593" s="14"/>
      <c r="K593" s="14"/>
      <c r="L593" s="226"/>
      <c r="M593" s="231"/>
      <c r="N593" s="232"/>
      <c r="O593" s="232"/>
      <c r="P593" s="232"/>
      <c r="Q593" s="232"/>
      <c r="R593" s="232"/>
      <c r="S593" s="232"/>
      <c r="T593" s="233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27" t="s">
        <v>283</v>
      </c>
      <c r="AU593" s="227" t="s">
        <v>90</v>
      </c>
      <c r="AV593" s="14" t="s">
        <v>90</v>
      </c>
      <c r="AW593" s="14" t="s">
        <v>36</v>
      </c>
      <c r="AX593" s="14" t="s">
        <v>81</v>
      </c>
      <c r="AY593" s="227" t="s">
        <v>166</v>
      </c>
    </row>
    <row r="594" spans="1:51" s="14" customFormat="1" ht="12">
      <c r="A594" s="14"/>
      <c r="B594" s="226"/>
      <c r="C594" s="14"/>
      <c r="D594" s="210" t="s">
        <v>283</v>
      </c>
      <c r="E594" s="227" t="s">
        <v>1</v>
      </c>
      <c r="F594" s="228" t="s">
        <v>610</v>
      </c>
      <c r="G594" s="14"/>
      <c r="H594" s="229">
        <v>-0.2</v>
      </c>
      <c r="I594" s="230"/>
      <c r="J594" s="14"/>
      <c r="K594" s="14"/>
      <c r="L594" s="226"/>
      <c r="M594" s="231"/>
      <c r="N594" s="232"/>
      <c r="O594" s="232"/>
      <c r="P594" s="232"/>
      <c r="Q594" s="232"/>
      <c r="R594" s="232"/>
      <c r="S594" s="232"/>
      <c r="T594" s="233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27" t="s">
        <v>283</v>
      </c>
      <c r="AU594" s="227" t="s">
        <v>90</v>
      </c>
      <c r="AV594" s="14" t="s">
        <v>90</v>
      </c>
      <c r="AW594" s="14" t="s">
        <v>36</v>
      </c>
      <c r="AX594" s="14" t="s">
        <v>81</v>
      </c>
      <c r="AY594" s="227" t="s">
        <v>166</v>
      </c>
    </row>
    <row r="595" spans="1:51" s="13" customFormat="1" ht="12">
      <c r="A595" s="13"/>
      <c r="B595" s="219"/>
      <c r="C595" s="13"/>
      <c r="D595" s="210" t="s">
        <v>283</v>
      </c>
      <c r="E595" s="220" t="s">
        <v>1</v>
      </c>
      <c r="F595" s="221" t="s">
        <v>417</v>
      </c>
      <c r="G595" s="13"/>
      <c r="H595" s="220" t="s">
        <v>1</v>
      </c>
      <c r="I595" s="222"/>
      <c r="J595" s="13"/>
      <c r="K595" s="13"/>
      <c r="L595" s="219"/>
      <c r="M595" s="223"/>
      <c r="N595" s="224"/>
      <c r="O595" s="224"/>
      <c r="P595" s="224"/>
      <c r="Q595" s="224"/>
      <c r="R595" s="224"/>
      <c r="S595" s="224"/>
      <c r="T595" s="225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20" t="s">
        <v>283</v>
      </c>
      <c r="AU595" s="220" t="s">
        <v>90</v>
      </c>
      <c r="AV595" s="13" t="s">
        <v>88</v>
      </c>
      <c r="AW595" s="13" t="s">
        <v>36</v>
      </c>
      <c r="AX595" s="13" t="s">
        <v>81</v>
      </c>
      <c r="AY595" s="220" t="s">
        <v>166</v>
      </c>
    </row>
    <row r="596" spans="1:51" s="14" customFormat="1" ht="12">
      <c r="A596" s="14"/>
      <c r="B596" s="226"/>
      <c r="C596" s="14"/>
      <c r="D596" s="210" t="s">
        <v>283</v>
      </c>
      <c r="E596" s="227" t="s">
        <v>1</v>
      </c>
      <c r="F596" s="228" t="s">
        <v>738</v>
      </c>
      <c r="G596" s="14"/>
      <c r="H596" s="229">
        <v>41.08</v>
      </c>
      <c r="I596" s="230"/>
      <c r="J596" s="14"/>
      <c r="K596" s="14"/>
      <c r="L596" s="226"/>
      <c r="M596" s="231"/>
      <c r="N596" s="232"/>
      <c r="O596" s="232"/>
      <c r="P596" s="232"/>
      <c r="Q596" s="232"/>
      <c r="R596" s="232"/>
      <c r="S596" s="232"/>
      <c r="T596" s="233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27" t="s">
        <v>283</v>
      </c>
      <c r="AU596" s="227" t="s">
        <v>90</v>
      </c>
      <c r="AV596" s="14" t="s">
        <v>90</v>
      </c>
      <c r="AW596" s="14" t="s">
        <v>36</v>
      </c>
      <c r="AX596" s="14" t="s">
        <v>81</v>
      </c>
      <c r="AY596" s="227" t="s">
        <v>166</v>
      </c>
    </row>
    <row r="597" spans="1:51" s="14" customFormat="1" ht="12">
      <c r="A597" s="14"/>
      <c r="B597" s="226"/>
      <c r="C597" s="14"/>
      <c r="D597" s="210" t="s">
        <v>283</v>
      </c>
      <c r="E597" s="227" t="s">
        <v>1</v>
      </c>
      <c r="F597" s="228" t="s">
        <v>615</v>
      </c>
      <c r="G597" s="14"/>
      <c r="H597" s="229">
        <v>-1.74</v>
      </c>
      <c r="I597" s="230"/>
      <c r="J597" s="14"/>
      <c r="K597" s="14"/>
      <c r="L597" s="226"/>
      <c r="M597" s="231"/>
      <c r="N597" s="232"/>
      <c r="O597" s="232"/>
      <c r="P597" s="232"/>
      <c r="Q597" s="232"/>
      <c r="R597" s="232"/>
      <c r="S597" s="232"/>
      <c r="T597" s="233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27" t="s">
        <v>283</v>
      </c>
      <c r="AU597" s="227" t="s">
        <v>90</v>
      </c>
      <c r="AV597" s="14" t="s">
        <v>90</v>
      </c>
      <c r="AW597" s="14" t="s">
        <v>36</v>
      </c>
      <c r="AX597" s="14" t="s">
        <v>81</v>
      </c>
      <c r="AY597" s="227" t="s">
        <v>166</v>
      </c>
    </row>
    <row r="598" spans="1:51" s="13" customFormat="1" ht="12">
      <c r="A598" s="13"/>
      <c r="B598" s="219"/>
      <c r="C598" s="13"/>
      <c r="D598" s="210" t="s">
        <v>283</v>
      </c>
      <c r="E598" s="220" t="s">
        <v>1</v>
      </c>
      <c r="F598" s="221" t="s">
        <v>419</v>
      </c>
      <c r="G598" s="13"/>
      <c r="H598" s="220" t="s">
        <v>1</v>
      </c>
      <c r="I598" s="222"/>
      <c r="J598" s="13"/>
      <c r="K598" s="13"/>
      <c r="L598" s="219"/>
      <c r="M598" s="223"/>
      <c r="N598" s="224"/>
      <c r="O598" s="224"/>
      <c r="P598" s="224"/>
      <c r="Q598" s="224"/>
      <c r="R598" s="224"/>
      <c r="S598" s="224"/>
      <c r="T598" s="225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20" t="s">
        <v>283</v>
      </c>
      <c r="AU598" s="220" t="s">
        <v>90</v>
      </c>
      <c r="AV598" s="13" t="s">
        <v>88</v>
      </c>
      <c r="AW598" s="13" t="s">
        <v>36</v>
      </c>
      <c r="AX598" s="13" t="s">
        <v>81</v>
      </c>
      <c r="AY598" s="220" t="s">
        <v>166</v>
      </c>
    </row>
    <row r="599" spans="1:51" s="14" customFormat="1" ht="12">
      <c r="A599" s="14"/>
      <c r="B599" s="226"/>
      <c r="C599" s="14"/>
      <c r="D599" s="210" t="s">
        <v>283</v>
      </c>
      <c r="E599" s="227" t="s">
        <v>1</v>
      </c>
      <c r="F599" s="228" t="s">
        <v>739</v>
      </c>
      <c r="G599" s="14"/>
      <c r="H599" s="229">
        <v>31.772</v>
      </c>
      <c r="I599" s="230"/>
      <c r="J599" s="14"/>
      <c r="K599" s="14"/>
      <c r="L599" s="226"/>
      <c r="M599" s="231"/>
      <c r="N599" s="232"/>
      <c r="O599" s="232"/>
      <c r="P599" s="232"/>
      <c r="Q599" s="232"/>
      <c r="R599" s="232"/>
      <c r="S599" s="232"/>
      <c r="T599" s="233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27" t="s">
        <v>283</v>
      </c>
      <c r="AU599" s="227" t="s">
        <v>90</v>
      </c>
      <c r="AV599" s="14" t="s">
        <v>90</v>
      </c>
      <c r="AW599" s="14" t="s">
        <v>36</v>
      </c>
      <c r="AX599" s="14" t="s">
        <v>81</v>
      </c>
      <c r="AY599" s="227" t="s">
        <v>166</v>
      </c>
    </row>
    <row r="600" spans="1:51" s="14" customFormat="1" ht="12">
      <c r="A600" s="14"/>
      <c r="B600" s="226"/>
      <c r="C600" s="14"/>
      <c r="D600" s="210" t="s">
        <v>283</v>
      </c>
      <c r="E600" s="227" t="s">
        <v>1</v>
      </c>
      <c r="F600" s="228" t="s">
        <v>617</v>
      </c>
      <c r="G600" s="14"/>
      <c r="H600" s="229">
        <v>-0.52</v>
      </c>
      <c r="I600" s="230"/>
      <c r="J600" s="14"/>
      <c r="K600" s="14"/>
      <c r="L600" s="226"/>
      <c r="M600" s="231"/>
      <c r="N600" s="232"/>
      <c r="O600" s="232"/>
      <c r="P600" s="232"/>
      <c r="Q600" s="232"/>
      <c r="R600" s="232"/>
      <c r="S600" s="232"/>
      <c r="T600" s="233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27" t="s">
        <v>283</v>
      </c>
      <c r="AU600" s="227" t="s">
        <v>90</v>
      </c>
      <c r="AV600" s="14" t="s">
        <v>90</v>
      </c>
      <c r="AW600" s="14" t="s">
        <v>36</v>
      </c>
      <c r="AX600" s="14" t="s">
        <v>81</v>
      </c>
      <c r="AY600" s="227" t="s">
        <v>166</v>
      </c>
    </row>
    <row r="601" spans="1:51" s="14" customFormat="1" ht="12">
      <c r="A601" s="14"/>
      <c r="B601" s="226"/>
      <c r="C601" s="14"/>
      <c r="D601" s="210" t="s">
        <v>283</v>
      </c>
      <c r="E601" s="227" t="s">
        <v>1</v>
      </c>
      <c r="F601" s="228" t="s">
        <v>618</v>
      </c>
      <c r="G601" s="14"/>
      <c r="H601" s="229">
        <v>2.99</v>
      </c>
      <c r="I601" s="230"/>
      <c r="J601" s="14"/>
      <c r="K601" s="14"/>
      <c r="L601" s="226"/>
      <c r="M601" s="231"/>
      <c r="N601" s="232"/>
      <c r="O601" s="232"/>
      <c r="P601" s="232"/>
      <c r="Q601" s="232"/>
      <c r="R601" s="232"/>
      <c r="S601" s="232"/>
      <c r="T601" s="233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27" t="s">
        <v>283</v>
      </c>
      <c r="AU601" s="227" t="s">
        <v>90</v>
      </c>
      <c r="AV601" s="14" t="s">
        <v>90</v>
      </c>
      <c r="AW601" s="14" t="s">
        <v>36</v>
      </c>
      <c r="AX601" s="14" t="s">
        <v>81</v>
      </c>
      <c r="AY601" s="227" t="s">
        <v>166</v>
      </c>
    </row>
    <row r="602" spans="1:51" s="15" customFormat="1" ht="12">
      <c r="A602" s="15"/>
      <c r="B602" s="234"/>
      <c r="C602" s="15"/>
      <c r="D602" s="210" t="s">
        <v>283</v>
      </c>
      <c r="E602" s="235" t="s">
        <v>1</v>
      </c>
      <c r="F602" s="236" t="s">
        <v>286</v>
      </c>
      <c r="G602" s="15"/>
      <c r="H602" s="237">
        <v>153.507</v>
      </c>
      <c r="I602" s="238"/>
      <c r="J602" s="15"/>
      <c r="K602" s="15"/>
      <c r="L602" s="234"/>
      <c r="M602" s="239"/>
      <c r="N602" s="240"/>
      <c r="O602" s="240"/>
      <c r="P602" s="240"/>
      <c r="Q602" s="240"/>
      <c r="R602" s="240"/>
      <c r="S602" s="240"/>
      <c r="T602" s="241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T602" s="235" t="s">
        <v>283</v>
      </c>
      <c r="AU602" s="235" t="s">
        <v>90</v>
      </c>
      <c r="AV602" s="15" t="s">
        <v>165</v>
      </c>
      <c r="AW602" s="15" t="s">
        <v>36</v>
      </c>
      <c r="AX602" s="15" t="s">
        <v>88</v>
      </c>
      <c r="AY602" s="235" t="s">
        <v>166</v>
      </c>
    </row>
    <row r="603" spans="1:65" s="2" customFormat="1" ht="21.75" customHeight="1">
      <c r="A603" s="38"/>
      <c r="B603" s="196"/>
      <c r="C603" s="197" t="s">
        <v>740</v>
      </c>
      <c r="D603" s="197" t="s">
        <v>169</v>
      </c>
      <c r="E603" s="198" t="s">
        <v>741</v>
      </c>
      <c r="F603" s="199" t="s">
        <v>742</v>
      </c>
      <c r="G603" s="200" t="s">
        <v>301</v>
      </c>
      <c r="H603" s="201">
        <v>115.44</v>
      </c>
      <c r="I603" s="202"/>
      <c r="J603" s="203">
        <f>ROUND(I603*H603,2)</f>
        <v>0</v>
      </c>
      <c r="K603" s="199" t="s">
        <v>280</v>
      </c>
      <c r="L603" s="39"/>
      <c r="M603" s="204" t="s">
        <v>1</v>
      </c>
      <c r="N603" s="205" t="s">
        <v>46</v>
      </c>
      <c r="O603" s="77"/>
      <c r="P603" s="206">
        <f>O603*H603</f>
        <v>0</v>
      </c>
      <c r="Q603" s="206">
        <v>0</v>
      </c>
      <c r="R603" s="206">
        <f>Q603*H603</f>
        <v>0</v>
      </c>
      <c r="S603" s="206">
        <v>0.0021</v>
      </c>
      <c r="T603" s="207">
        <f>S603*H603</f>
        <v>0.24242399999999997</v>
      </c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R603" s="208" t="s">
        <v>243</v>
      </c>
      <c r="AT603" s="208" t="s">
        <v>169</v>
      </c>
      <c r="AU603" s="208" t="s">
        <v>90</v>
      </c>
      <c r="AY603" s="19" t="s">
        <v>166</v>
      </c>
      <c r="BE603" s="209">
        <f>IF(N603="základní",J603,0)</f>
        <v>0</v>
      </c>
      <c r="BF603" s="209">
        <f>IF(N603="snížená",J603,0)</f>
        <v>0</v>
      </c>
      <c r="BG603" s="209">
        <f>IF(N603="zákl. přenesená",J603,0)</f>
        <v>0</v>
      </c>
      <c r="BH603" s="209">
        <f>IF(N603="sníž. přenesená",J603,0)</f>
        <v>0</v>
      </c>
      <c r="BI603" s="209">
        <f>IF(N603="nulová",J603,0)</f>
        <v>0</v>
      </c>
      <c r="BJ603" s="19" t="s">
        <v>88</v>
      </c>
      <c r="BK603" s="209">
        <f>ROUND(I603*H603,2)</f>
        <v>0</v>
      </c>
      <c r="BL603" s="19" t="s">
        <v>243</v>
      </c>
      <c r="BM603" s="208" t="s">
        <v>743</v>
      </c>
    </row>
    <row r="604" spans="1:47" s="2" customFormat="1" ht="12">
      <c r="A604" s="38"/>
      <c r="B604" s="39"/>
      <c r="C604" s="38"/>
      <c r="D604" s="210" t="s">
        <v>174</v>
      </c>
      <c r="E604" s="38"/>
      <c r="F604" s="211" t="s">
        <v>744</v>
      </c>
      <c r="G604" s="38"/>
      <c r="H604" s="38"/>
      <c r="I604" s="132"/>
      <c r="J604" s="38"/>
      <c r="K604" s="38"/>
      <c r="L604" s="39"/>
      <c r="M604" s="212"/>
      <c r="N604" s="213"/>
      <c r="O604" s="77"/>
      <c r="P604" s="77"/>
      <c r="Q604" s="77"/>
      <c r="R604" s="77"/>
      <c r="S604" s="77"/>
      <c r="T604" s="7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T604" s="19" t="s">
        <v>174</v>
      </c>
      <c r="AU604" s="19" t="s">
        <v>90</v>
      </c>
    </row>
    <row r="605" spans="1:51" s="13" customFormat="1" ht="12">
      <c r="A605" s="13"/>
      <c r="B605" s="219"/>
      <c r="C605" s="13"/>
      <c r="D605" s="210" t="s">
        <v>283</v>
      </c>
      <c r="E605" s="220" t="s">
        <v>1</v>
      </c>
      <c r="F605" s="221" t="s">
        <v>314</v>
      </c>
      <c r="G605" s="13"/>
      <c r="H605" s="220" t="s">
        <v>1</v>
      </c>
      <c r="I605" s="222"/>
      <c r="J605" s="13"/>
      <c r="K605" s="13"/>
      <c r="L605" s="219"/>
      <c r="M605" s="223"/>
      <c r="N605" s="224"/>
      <c r="O605" s="224"/>
      <c r="P605" s="224"/>
      <c r="Q605" s="224"/>
      <c r="R605" s="224"/>
      <c r="S605" s="224"/>
      <c r="T605" s="225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20" t="s">
        <v>283</v>
      </c>
      <c r="AU605" s="220" t="s">
        <v>90</v>
      </c>
      <c r="AV605" s="13" t="s">
        <v>88</v>
      </c>
      <c r="AW605" s="13" t="s">
        <v>36</v>
      </c>
      <c r="AX605" s="13" t="s">
        <v>81</v>
      </c>
      <c r="AY605" s="220" t="s">
        <v>166</v>
      </c>
    </row>
    <row r="606" spans="1:51" s="14" customFormat="1" ht="12">
      <c r="A606" s="14"/>
      <c r="B606" s="226"/>
      <c r="C606" s="14"/>
      <c r="D606" s="210" t="s">
        <v>283</v>
      </c>
      <c r="E606" s="227" t="s">
        <v>1</v>
      </c>
      <c r="F606" s="228" t="s">
        <v>324</v>
      </c>
      <c r="G606" s="14"/>
      <c r="H606" s="229">
        <v>115.44</v>
      </c>
      <c r="I606" s="230"/>
      <c r="J606" s="14"/>
      <c r="K606" s="14"/>
      <c r="L606" s="226"/>
      <c r="M606" s="231"/>
      <c r="N606" s="232"/>
      <c r="O606" s="232"/>
      <c r="P606" s="232"/>
      <c r="Q606" s="232"/>
      <c r="R606" s="232"/>
      <c r="S606" s="232"/>
      <c r="T606" s="233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27" t="s">
        <v>283</v>
      </c>
      <c r="AU606" s="227" t="s">
        <v>90</v>
      </c>
      <c r="AV606" s="14" t="s">
        <v>90</v>
      </c>
      <c r="AW606" s="14" t="s">
        <v>36</v>
      </c>
      <c r="AX606" s="14" t="s">
        <v>81</v>
      </c>
      <c r="AY606" s="227" t="s">
        <v>166</v>
      </c>
    </row>
    <row r="607" spans="1:51" s="15" customFormat="1" ht="12">
      <c r="A607" s="15"/>
      <c r="B607" s="234"/>
      <c r="C607" s="15"/>
      <c r="D607" s="210" t="s">
        <v>283</v>
      </c>
      <c r="E607" s="235" t="s">
        <v>1</v>
      </c>
      <c r="F607" s="236" t="s">
        <v>286</v>
      </c>
      <c r="G607" s="15"/>
      <c r="H607" s="237">
        <v>115.44</v>
      </c>
      <c r="I607" s="238"/>
      <c r="J607" s="15"/>
      <c r="K607" s="15"/>
      <c r="L607" s="234"/>
      <c r="M607" s="239"/>
      <c r="N607" s="240"/>
      <c r="O607" s="240"/>
      <c r="P607" s="240"/>
      <c r="Q607" s="240"/>
      <c r="R607" s="240"/>
      <c r="S607" s="240"/>
      <c r="T607" s="241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235" t="s">
        <v>283</v>
      </c>
      <c r="AU607" s="235" t="s">
        <v>90</v>
      </c>
      <c r="AV607" s="15" t="s">
        <v>165</v>
      </c>
      <c r="AW607" s="15" t="s">
        <v>36</v>
      </c>
      <c r="AX607" s="15" t="s">
        <v>88</v>
      </c>
      <c r="AY607" s="235" t="s">
        <v>166</v>
      </c>
    </row>
    <row r="608" spans="1:63" s="12" customFormat="1" ht="22.8" customHeight="1">
      <c r="A608" s="12"/>
      <c r="B608" s="183"/>
      <c r="C608" s="12"/>
      <c r="D608" s="184" t="s">
        <v>80</v>
      </c>
      <c r="E608" s="194" t="s">
        <v>745</v>
      </c>
      <c r="F608" s="194" t="s">
        <v>746</v>
      </c>
      <c r="G608" s="12"/>
      <c r="H608" s="12"/>
      <c r="I608" s="186"/>
      <c r="J608" s="195">
        <f>BK608</f>
        <v>0</v>
      </c>
      <c r="K608" s="12"/>
      <c r="L608" s="183"/>
      <c r="M608" s="188"/>
      <c r="N608" s="189"/>
      <c r="O608" s="189"/>
      <c r="P608" s="190">
        <f>SUM(P609:P628)</f>
        <v>0</v>
      </c>
      <c r="Q608" s="189"/>
      <c r="R608" s="190">
        <f>SUM(R609:R628)</f>
        <v>0.7</v>
      </c>
      <c r="S608" s="189"/>
      <c r="T608" s="191">
        <f>SUM(T609:T628)</f>
        <v>3.6845524999999997</v>
      </c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R608" s="184" t="s">
        <v>90</v>
      </c>
      <c r="AT608" s="192" t="s">
        <v>80</v>
      </c>
      <c r="AU608" s="192" t="s">
        <v>88</v>
      </c>
      <c r="AY608" s="184" t="s">
        <v>166</v>
      </c>
      <c r="BK608" s="193">
        <f>SUM(BK609:BK628)</f>
        <v>0</v>
      </c>
    </row>
    <row r="609" spans="1:65" s="2" customFormat="1" ht="21.75" customHeight="1">
      <c r="A609" s="38"/>
      <c r="B609" s="196"/>
      <c r="C609" s="197" t="s">
        <v>747</v>
      </c>
      <c r="D609" s="197" t="s">
        <v>169</v>
      </c>
      <c r="E609" s="198" t="s">
        <v>748</v>
      </c>
      <c r="F609" s="199" t="s">
        <v>749</v>
      </c>
      <c r="G609" s="200" t="s">
        <v>301</v>
      </c>
      <c r="H609" s="201">
        <v>112.85</v>
      </c>
      <c r="I609" s="202"/>
      <c r="J609" s="203">
        <f>ROUND(I609*H609,2)</f>
        <v>0</v>
      </c>
      <c r="K609" s="199" t="s">
        <v>280</v>
      </c>
      <c r="L609" s="39"/>
      <c r="M609" s="204" t="s">
        <v>1</v>
      </c>
      <c r="N609" s="205" t="s">
        <v>46</v>
      </c>
      <c r="O609" s="77"/>
      <c r="P609" s="206">
        <f>O609*H609</f>
        <v>0</v>
      </c>
      <c r="Q609" s="206">
        <v>0</v>
      </c>
      <c r="R609" s="206">
        <f>Q609*H609</f>
        <v>0</v>
      </c>
      <c r="S609" s="206">
        <v>0.02465</v>
      </c>
      <c r="T609" s="207">
        <f>S609*H609</f>
        <v>2.7817524999999996</v>
      </c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R609" s="208" t="s">
        <v>243</v>
      </c>
      <c r="AT609" s="208" t="s">
        <v>169</v>
      </c>
      <c r="AU609" s="208" t="s">
        <v>90</v>
      </c>
      <c r="AY609" s="19" t="s">
        <v>166</v>
      </c>
      <c r="BE609" s="209">
        <f>IF(N609="základní",J609,0)</f>
        <v>0</v>
      </c>
      <c r="BF609" s="209">
        <f>IF(N609="snížená",J609,0)</f>
        <v>0</v>
      </c>
      <c r="BG609" s="209">
        <f>IF(N609="zákl. přenesená",J609,0)</f>
        <v>0</v>
      </c>
      <c r="BH609" s="209">
        <f>IF(N609="sníž. přenesená",J609,0)</f>
        <v>0</v>
      </c>
      <c r="BI609" s="209">
        <f>IF(N609="nulová",J609,0)</f>
        <v>0</v>
      </c>
      <c r="BJ609" s="19" t="s">
        <v>88</v>
      </c>
      <c r="BK609" s="209">
        <f>ROUND(I609*H609,2)</f>
        <v>0</v>
      </c>
      <c r="BL609" s="19" t="s">
        <v>243</v>
      </c>
      <c r="BM609" s="208" t="s">
        <v>750</v>
      </c>
    </row>
    <row r="610" spans="1:47" s="2" customFormat="1" ht="12">
      <c r="A610" s="38"/>
      <c r="B610" s="39"/>
      <c r="C610" s="38"/>
      <c r="D610" s="210" t="s">
        <v>174</v>
      </c>
      <c r="E610" s="38"/>
      <c r="F610" s="211" t="s">
        <v>751</v>
      </c>
      <c r="G610" s="38"/>
      <c r="H610" s="38"/>
      <c r="I610" s="132"/>
      <c r="J610" s="38"/>
      <c r="K610" s="38"/>
      <c r="L610" s="39"/>
      <c r="M610" s="212"/>
      <c r="N610" s="213"/>
      <c r="O610" s="77"/>
      <c r="P610" s="77"/>
      <c r="Q610" s="77"/>
      <c r="R610" s="77"/>
      <c r="S610" s="77"/>
      <c r="T610" s="7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T610" s="19" t="s">
        <v>174</v>
      </c>
      <c r="AU610" s="19" t="s">
        <v>90</v>
      </c>
    </row>
    <row r="611" spans="1:51" s="13" customFormat="1" ht="12">
      <c r="A611" s="13"/>
      <c r="B611" s="219"/>
      <c r="C611" s="13"/>
      <c r="D611" s="210" t="s">
        <v>283</v>
      </c>
      <c r="E611" s="220" t="s">
        <v>1</v>
      </c>
      <c r="F611" s="221" t="s">
        <v>611</v>
      </c>
      <c r="G611" s="13"/>
      <c r="H611" s="220" t="s">
        <v>1</v>
      </c>
      <c r="I611" s="222"/>
      <c r="J611" s="13"/>
      <c r="K611" s="13"/>
      <c r="L611" s="219"/>
      <c r="M611" s="223"/>
      <c r="N611" s="224"/>
      <c r="O611" s="224"/>
      <c r="P611" s="224"/>
      <c r="Q611" s="224"/>
      <c r="R611" s="224"/>
      <c r="S611" s="224"/>
      <c r="T611" s="225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20" t="s">
        <v>283</v>
      </c>
      <c r="AU611" s="220" t="s">
        <v>90</v>
      </c>
      <c r="AV611" s="13" t="s">
        <v>88</v>
      </c>
      <c r="AW611" s="13" t="s">
        <v>36</v>
      </c>
      <c r="AX611" s="13" t="s">
        <v>81</v>
      </c>
      <c r="AY611" s="220" t="s">
        <v>166</v>
      </c>
    </row>
    <row r="612" spans="1:51" s="14" customFormat="1" ht="12">
      <c r="A612" s="14"/>
      <c r="B612" s="226"/>
      <c r="C612" s="14"/>
      <c r="D612" s="210" t="s">
        <v>283</v>
      </c>
      <c r="E612" s="227" t="s">
        <v>1</v>
      </c>
      <c r="F612" s="228" t="s">
        <v>612</v>
      </c>
      <c r="G612" s="14"/>
      <c r="H612" s="229">
        <v>118.5</v>
      </c>
      <c r="I612" s="230"/>
      <c r="J612" s="14"/>
      <c r="K612" s="14"/>
      <c r="L612" s="226"/>
      <c r="M612" s="231"/>
      <c r="N612" s="232"/>
      <c r="O612" s="232"/>
      <c r="P612" s="232"/>
      <c r="Q612" s="232"/>
      <c r="R612" s="232"/>
      <c r="S612" s="232"/>
      <c r="T612" s="233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27" t="s">
        <v>283</v>
      </c>
      <c r="AU612" s="227" t="s">
        <v>90</v>
      </c>
      <c r="AV612" s="14" t="s">
        <v>90</v>
      </c>
      <c r="AW612" s="14" t="s">
        <v>36</v>
      </c>
      <c r="AX612" s="14" t="s">
        <v>81</v>
      </c>
      <c r="AY612" s="227" t="s">
        <v>166</v>
      </c>
    </row>
    <row r="613" spans="1:51" s="14" customFormat="1" ht="12">
      <c r="A613" s="14"/>
      <c r="B613" s="226"/>
      <c r="C613" s="14"/>
      <c r="D613" s="210" t="s">
        <v>283</v>
      </c>
      <c r="E613" s="227" t="s">
        <v>1</v>
      </c>
      <c r="F613" s="228" t="s">
        <v>613</v>
      </c>
      <c r="G613" s="14"/>
      <c r="H613" s="229">
        <v>-5.65</v>
      </c>
      <c r="I613" s="230"/>
      <c r="J613" s="14"/>
      <c r="K613" s="14"/>
      <c r="L613" s="226"/>
      <c r="M613" s="231"/>
      <c r="N613" s="232"/>
      <c r="O613" s="232"/>
      <c r="P613" s="232"/>
      <c r="Q613" s="232"/>
      <c r="R613" s="232"/>
      <c r="S613" s="232"/>
      <c r="T613" s="233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27" t="s">
        <v>283</v>
      </c>
      <c r="AU613" s="227" t="s">
        <v>90</v>
      </c>
      <c r="AV613" s="14" t="s">
        <v>90</v>
      </c>
      <c r="AW613" s="14" t="s">
        <v>36</v>
      </c>
      <c r="AX613" s="14" t="s">
        <v>81</v>
      </c>
      <c r="AY613" s="227" t="s">
        <v>166</v>
      </c>
    </row>
    <row r="614" spans="1:51" s="15" customFormat="1" ht="12">
      <c r="A614" s="15"/>
      <c r="B614" s="234"/>
      <c r="C614" s="15"/>
      <c r="D614" s="210" t="s">
        <v>283</v>
      </c>
      <c r="E614" s="235" t="s">
        <v>1</v>
      </c>
      <c r="F614" s="236" t="s">
        <v>286</v>
      </c>
      <c r="G614" s="15"/>
      <c r="H614" s="237">
        <v>112.85</v>
      </c>
      <c r="I614" s="238"/>
      <c r="J614" s="15"/>
      <c r="K614" s="15"/>
      <c r="L614" s="234"/>
      <c r="M614" s="239"/>
      <c r="N614" s="240"/>
      <c r="O614" s="240"/>
      <c r="P614" s="240"/>
      <c r="Q614" s="240"/>
      <c r="R614" s="240"/>
      <c r="S614" s="240"/>
      <c r="T614" s="241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T614" s="235" t="s">
        <v>283</v>
      </c>
      <c r="AU614" s="235" t="s">
        <v>90</v>
      </c>
      <c r="AV614" s="15" t="s">
        <v>165</v>
      </c>
      <c r="AW614" s="15" t="s">
        <v>36</v>
      </c>
      <c r="AX614" s="15" t="s">
        <v>88</v>
      </c>
      <c r="AY614" s="235" t="s">
        <v>166</v>
      </c>
    </row>
    <row r="615" spans="1:65" s="2" customFormat="1" ht="21.75" customHeight="1">
      <c r="A615" s="38"/>
      <c r="B615" s="196"/>
      <c r="C615" s="197" t="s">
        <v>752</v>
      </c>
      <c r="D615" s="197" t="s">
        <v>169</v>
      </c>
      <c r="E615" s="198" t="s">
        <v>753</v>
      </c>
      <c r="F615" s="199" t="s">
        <v>754</v>
      </c>
      <c r="G615" s="200" t="s">
        <v>301</v>
      </c>
      <c r="H615" s="201">
        <v>112.85</v>
      </c>
      <c r="I615" s="202"/>
      <c r="J615" s="203">
        <f>ROUND(I615*H615,2)</f>
        <v>0</v>
      </c>
      <c r="K615" s="199" t="s">
        <v>280</v>
      </c>
      <c r="L615" s="39"/>
      <c r="M615" s="204" t="s">
        <v>1</v>
      </c>
      <c r="N615" s="205" t="s">
        <v>46</v>
      </c>
      <c r="O615" s="77"/>
      <c r="P615" s="206">
        <f>O615*H615</f>
        <v>0</v>
      </c>
      <c r="Q615" s="206">
        <v>0</v>
      </c>
      <c r="R615" s="206">
        <f>Q615*H615</f>
        <v>0</v>
      </c>
      <c r="S615" s="206">
        <v>0.008</v>
      </c>
      <c r="T615" s="207">
        <f>S615*H615</f>
        <v>0.9027999999999999</v>
      </c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R615" s="208" t="s">
        <v>243</v>
      </c>
      <c r="AT615" s="208" t="s">
        <v>169</v>
      </c>
      <c r="AU615" s="208" t="s">
        <v>90</v>
      </c>
      <c r="AY615" s="19" t="s">
        <v>166</v>
      </c>
      <c r="BE615" s="209">
        <f>IF(N615="základní",J615,0)</f>
        <v>0</v>
      </c>
      <c r="BF615" s="209">
        <f>IF(N615="snížená",J615,0)</f>
        <v>0</v>
      </c>
      <c r="BG615" s="209">
        <f>IF(N615="zákl. přenesená",J615,0)</f>
        <v>0</v>
      </c>
      <c r="BH615" s="209">
        <f>IF(N615="sníž. přenesená",J615,0)</f>
        <v>0</v>
      </c>
      <c r="BI615" s="209">
        <f>IF(N615="nulová",J615,0)</f>
        <v>0</v>
      </c>
      <c r="BJ615" s="19" t="s">
        <v>88</v>
      </c>
      <c r="BK615" s="209">
        <f>ROUND(I615*H615,2)</f>
        <v>0</v>
      </c>
      <c r="BL615" s="19" t="s">
        <v>243</v>
      </c>
      <c r="BM615" s="208" t="s">
        <v>755</v>
      </c>
    </row>
    <row r="616" spans="1:47" s="2" customFormat="1" ht="12">
      <c r="A616" s="38"/>
      <c r="B616" s="39"/>
      <c r="C616" s="38"/>
      <c r="D616" s="210" t="s">
        <v>174</v>
      </c>
      <c r="E616" s="38"/>
      <c r="F616" s="211" t="s">
        <v>756</v>
      </c>
      <c r="G616" s="38"/>
      <c r="H616" s="38"/>
      <c r="I616" s="132"/>
      <c r="J616" s="38"/>
      <c r="K616" s="38"/>
      <c r="L616" s="39"/>
      <c r="M616" s="212"/>
      <c r="N616" s="213"/>
      <c r="O616" s="77"/>
      <c r="P616" s="77"/>
      <c r="Q616" s="77"/>
      <c r="R616" s="77"/>
      <c r="S616" s="77"/>
      <c r="T616" s="7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T616" s="19" t="s">
        <v>174</v>
      </c>
      <c r="AU616" s="19" t="s">
        <v>90</v>
      </c>
    </row>
    <row r="617" spans="1:65" s="2" customFormat="1" ht="16.5" customHeight="1">
      <c r="A617" s="38"/>
      <c r="B617" s="196"/>
      <c r="C617" s="197" t="s">
        <v>757</v>
      </c>
      <c r="D617" s="197" t="s">
        <v>169</v>
      </c>
      <c r="E617" s="198" t="s">
        <v>758</v>
      </c>
      <c r="F617" s="199" t="s">
        <v>759</v>
      </c>
      <c r="G617" s="200" t="s">
        <v>346</v>
      </c>
      <c r="H617" s="201">
        <v>1</v>
      </c>
      <c r="I617" s="202"/>
      <c r="J617" s="203">
        <f>ROUND(I617*H617,2)</f>
        <v>0</v>
      </c>
      <c r="K617" s="199" t="s">
        <v>1</v>
      </c>
      <c r="L617" s="39"/>
      <c r="M617" s="204" t="s">
        <v>1</v>
      </c>
      <c r="N617" s="205" t="s">
        <v>46</v>
      </c>
      <c r="O617" s="77"/>
      <c r="P617" s="206">
        <f>O617*H617</f>
        <v>0</v>
      </c>
      <c r="Q617" s="206">
        <v>0.1</v>
      </c>
      <c r="R617" s="206">
        <f>Q617*H617</f>
        <v>0.1</v>
      </c>
      <c r="S617" s="206">
        <v>0</v>
      </c>
      <c r="T617" s="207">
        <f>S617*H617</f>
        <v>0</v>
      </c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R617" s="208" t="s">
        <v>243</v>
      </c>
      <c r="AT617" s="208" t="s">
        <v>169</v>
      </c>
      <c r="AU617" s="208" t="s">
        <v>90</v>
      </c>
      <c r="AY617" s="19" t="s">
        <v>166</v>
      </c>
      <c r="BE617" s="209">
        <f>IF(N617="základní",J617,0)</f>
        <v>0</v>
      </c>
      <c r="BF617" s="209">
        <f>IF(N617="snížená",J617,0)</f>
        <v>0</v>
      </c>
      <c r="BG617" s="209">
        <f>IF(N617="zákl. přenesená",J617,0)</f>
        <v>0</v>
      </c>
      <c r="BH617" s="209">
        <f>IF(N617="sníž. přenesená",J617,0)</f>
        <v>0</v>
      </c>
      <c r="BI617" s="209">
        <f>IF(N617="nulová",J617,0)</f>
        <v>0</v>
      </c>
      <c r="BJ617" s="19" t="s">
        <v>88</v>
      </c>
      <c r="BK617" s="209">
        <f>ROUND(I617*H617,2)</f>
        <v>0</v>
      </c>
      <c r="BL617" s="19" t="s">
        <v>243</v>
      </c>
      <c r="BM617" s="208" t="s">
        <v>760</v>
      </c>
    </row>
    <row r="618" spans="1:51" s="13" customFormat="1" ht="12">
      <c r="A618" s="13"/>
      <c r="B618" s="219"/>
      <c r="C618" s="13"/>
      <c r="D618" s="210" t="s">
        <v>283</v>
      </c>
      <c r="E618" s="220" t="s">
        <v>1</v>
      </c>
      <c r="F618" s="221" t="s">
        <v>761</v>
      </c>
      <c r="G618" s="13"/>
      <c r="H618" s="220" t="s">
        <v>1</v>
      </c>
      <c r="I618" s="222"/>
      <c r="J618" s="13"/>
      <c r="K618" s="13"/>
      <c r="L618" s="219"/>
      <c r="M618" s="223"/>
      <c r="N618" s="224"/>
      <c r="O618" s="224"/>
      <c r="P618" s="224"/>
      <c r="Q618" s="224"/>
      <c r="R618" s="224"/>
      <c r="S618" s="224"/>
      <c r="T618" s="225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20" t="s">
        <v>283</v>
      </c>
      <c r="AU618" s="220" t="s">
        <v>90</v>
      </c>
      <c r="AV618" s="13" t="s">
        <v>88</v>
      </c>
      <c r="AW618" s="13" t="s">
        <v>36</v>
      </c>
      <c r="AX618" s="13" t="s">
        <v>81</v>
      </c>
      <c r="AY618" s="220" t="s">
        <v>166</v>
      </c>
    </row>
    <row r="619" spans="1:51" s="14" customFormat="1" ht="12">
      <c r="A619" s="14"/>
      <c r="B619" s="226"/>
      <c r="C619" s="14"/>
      <c r="D619" s="210" t="s">
        <v>283</v>
      </c>
      <c r="E619" s="227" t="s">
        <v>1</v>
      </c>
      <c r="F619" s="228" t="s">
        <v>88</v>
      </c>
      <c r="G619" s="14"/>
      <c r="H619" s="229">
        <v>1</v>
      </c>
      <c r="I619" s="230"/>
      <c r="J619" s="14"/>
      <c r="K619" s="14"/>
      <c r="L619" s="226"/>
      <c r="M619" s="231"/>
      <c r="N619" s="232"/>
      <c r="O619" s="232"/>
      <c r="P619" s="232"/>
      <c r="Q619" s="232"/>
      <c r="R619" s="232"/>
      <c r="S619" s="232"/>
      <c r="T619" s="233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27" t="s">
        <v>283</v>
      </c>
      <c r="AU619" s="227" t="s">
        <v>90</v>
      </c>
      <c r="AV619" s="14" t="s">
        <v>90</v>
      </c>
      <c r="AW619" s="14" t="s">
        <v>36</v>
      </c>
      <c r="AX619" s="14" t="s">
        <v>81</v>
      </c>
      <c r="AY619" s="227" t="s">
        <v>166</v>
      </c>
    </row>
    <row r="620" spans="1:51" s="15" customFormat="1" ht="12">
      <c r="A620" s="15"/>
      <c r="B620" s="234"/>
      <c r="C620" s="15"/>
      <c r="D620" s="210" t="s">
        <v>283</v>
      </c>
      <c r="E620" s="235" t="s">
        <v>1</v>
      </c>
      <c r="F620" s="236" t="s">
        <v>286</v>
      </c>
      <c r="G620" s="15"/>
      <c r="H620" s="237">
        <v>1</v>
      </c>
      <c r="I620" s="238"/>
      <c r="J620" s="15"/>
      <c r="K620" s="15"/>
      <c r="L620" s="234"/>
      <c r="M620" s="239"/>
      <c r="N620" s="240"/>
      <c r="O620" s="240"/>
      <c r="P620" s="240"/>
      <c r="Q620" s="240"/>
      <c r="R620" s="240"/>
      <c r="S620" s="240"/>
      <c r="T620" s="241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T620" s="235" t="s">
        <v>283</v>
      </c>
      <c r="AU620" s="235" t="s">
        <v>90</v>
      </c>
      <c r="AV620" s="15" t="s">
        <v>165</v>
      </c>
      <c r="AW620" s="15" t="s">
        <v>36</v>
      </c>
      <c r="AX620" s="15" t="s">
        <v>88</v>
      </c>
      <c r="AY620" s="235" t="s">
        <v>166</v>
      </c>
    </row>
    <row r="621" spans="1:65" s="2" customFormat="1" ht="16.5" customHeight="1">
      <c r="A621" s="38"/>
      <c r="B621" s="196"/>
      <c r="C621" s="197" t="s">
        <v>762</v>
      </c>
      <c r="D621" s="197" t="s">
        <v>169</v>
      </c>
      <c r="E621" s="198" t="s">
        <v>763</v>
      </c>
      <c r="F621" s="199" t="s">
        <v>764</v>
      </c>
      <c r="G621" s="200" t="s">
        <v>346</v>
      </c>
      <c r="H621" s="201">
        <v>1</v>
      </c>
      <c r="I621" s="202"/>
      <c r="J621" s="203">
        <f>ROUND(I621*H621,2)</f>
        <v>0</v>
      </c>
      <c r="K621" s="199" t="s">
        <v>1</v>
      </c>
      <c r="L621" s="39"/>
      <c r="M621" s="204" t="s">
        <v>1</v>
      </c>
      <c r="N621" s="205" t="s">
        <v>46</v>
      </c>
      <c r="O621" s="77"/>
      <c r="P621" s="206">
        <f>O621*H621</f>
        <v>0</v>
      </c>
      <c r="Q621" s="206">
        <v>0.1</v>
      </c>
      <c r="R621" s="206">
        <f>Q621*H621</f>
        <v>0.1</v>
      </c>
      <c r="S621" s="206">
        <v>0</v>
      </c>
      <c r="T621" s="207">
        <f>S621*H621</f>
        <v>0</v>
      </c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R621" s="208" t="s">
        <v>243</v>
      </c>
      <c r="AT621" s="208" t="s">
        <v>169</v>
      </c>
      <c r="AU621" s="208" t="s">
        <v>90</v>
      </c>
      <c r="AY621" s="19" t="s">
        <v>166</v>
      </c>
      <c r="BE621" s="209">
        <f>IF(N621="základní",J621,0)</f>
        <v>0</v>
      </c>
      <c r="BF621" s="209">
        <f>IF(N621="snížená",J621,0)</f>
        <v>0</v>
      </c>
      <c r="BG621" s="209">
        <f>IF(N621="zákl. přenesená",J621,0)</f>
        <v>0</v>
      </c>
      <c r="BH621" s="209">
        <f>IF(N621="sníž. přenesená",J621,0)</f>
        <v>0</v>
      </c>
      <c r="BI621" s="209">
        <f>IF(N621="nulová",J621,0)</f>
        <v>0</v>
      </c>
      <c r="BJ621" s="19" t="s">
        <v>88</v>
      </c>
      <c r="BK621" s="209">
        <f>ROUND(I621*H621,2)</f>
        <v>0</v>
      </c>
      <c r="BL621" s="19" t="s">
        <v>243</v>
      </c>
      <c r="BM621" s="208" t="s">
        <v>765</v>
      </c>
    </row>
    <row r="622" spans="1:51" s="13" customFormat="1" ht="12">
      <c r="A622" s="13"/>
      <c r="B622" s="219"/>
      <c r="C622" s="13"/>
      <c r="D622" s="210" t="s">
        <v>283</v>
      </c>
      <c r="E622" s="220" t="s">
        <v>1</v>
      </c>
      <c r="F622" s="221" t="s">
        <v>766</v>
      </c>
      <c r="G622" s="13"/>
      <c r="H622" s="220" t="s">
        <v>1</v>
      </c>
      <c r="I622" s="222"/>
      <c r="J622" s="13"/>
      <c r="K622" s="13"/>
      <c r="L622" s="219"/>
      <c r="M622" s="223"/>
      <c r="N622" s="224"/>
      <c r="O622" s="224"/>
      <c r="P622" s="224"/>
      <c r="Q622" s="224"/>
      <c r="R622" s="224"/>
      <c r="S622" s="224"/>
      <c r="T622" s="225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20" t="s">
        <v>283</v>
      </c>
      <c r="AU622" s="220" t="s">
        <v>90</v>
      </c>
      <c r="AV622" s="13" t="s">
        <v>88</v>
      </c>
      <c r="AW622" s="13" t="s">
        <v>36</v>
      </c>
      <c r="AX622" s="13" t="s">
        <v>81</v>
      </c>
      <c r="AY622" s="220" t="s">
        <v>166</v>
      </c>
    </row>
    <row r="623" spans="1:51" s="14" customFormat="1" ht="12">
      <c r="A623" s="14"/>
      <c r="B623" s="226"/>
      <c r="C623" s="14"/>
      <c r="D623" s="210" t="s">
        <v>283</v>
      </c>
      <c r="E623" s="227" t="s">
        <v>1</v>
      </c>
      <c r="F623" s="228" t="s">
        <v>88</v>
      </c>
      <c r="G623" s="14"/>
      <c r="H623" s="229">
        <v>1</v>
      </c>
      <c r="I623" s="230"/>
      <c r="J623" s="14"/>
      <c r="K623" s="14"/>
      <c r="L623" s="226"/>
      <c r="M623" s="231"/>
      <c r="N623" s="232"/>
      <c r="O623" s="232"/>
      <c r="P623" s="232"/>
      <c r="Q623" s="232"/>
      <c r="R623" s="232"/>
      <c r="S623" s="232"/>
      <c r="T623" s="233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27" t="s">
        <v>283</v>
      </c>
      <c r="AU623" s="227" t="s">
        <v>90</v>
      </c>
      <c r="AV623" s="14" t="s">
        <v>90</v>
      </c>
      <c r="AW623" s="14" t="s">
        <v>36</v>
      </c>
      <c r="AX623" s="14" t="s">
        <v>81</v>
      </c>
      <c r="AY623" s="227" t="s">
        <v>166</v>
      </c>
    </row>
    <row r="624" spans="1:51" s="15" customFormat="1" ht="12">
      <c r="A624" s="15"/>
      <c r="B624" s="234"/>
      <c r="C624" s="15"/>
      <c r="D624" s="210" t="s">
        <v>283</v>
      </c>
      <c r="E624" s="235" t="s">
        <v>1</v>
      </c>
      <c r="F624" s="236" t="s">
        <v>286</v>
      </c>
      <c r="G624" s="15"/>
      <c r="H624" s="237">
        <v>1</v>
      </c>
      <c r="I624" s="238"/>
      <c r="J624" s="15"/>
      <c r="K624" s="15"/>
      <c r="L624" s="234"/>
      <c r="M624" s="239"/>
      <c r="N624" s="240"/>
      <c r="O624" s="240"/>
      <c r="P624" s="240"/>
      <c r="Q624" s="240"/>
      <c r="R624" s="240"/>
      <c r="S624" s="240"/>
      <c r="T624" s="241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T624" s="235" t="s">
        <v>283</v>
      </c>
      <c r="AU624" s="235" t="s">
        <v>90</v>
      </c>
      <c r="AV624" s="15" t="s">
        <v>165</v>
      </c>
      <c r="AW624" s="15" t="s">
        <v>36</v>
      </c>
      <c r="AX624" s="15" t="s">
        <v>88</v>
      </c>
      <c r="AY624" s="235" t="s">
        <v>166</v>
      </c>
    </row>
    <row r="625" spans="1:65" s="2" customFormat="1" ht="16.5" customHeight="1">
      <c r="A625" s="38"/>
      <c r="B625" s="196"/>
      <c r="C625" s="197" t="s">
        <v>767</v>
      </c>
      <c r="D625" s="197" t="s">
        <v>169</v>
      </c>
      <c r="E625" s="198" t="s">
        <v>768</v>
      </c>
      <c r="F625" s="199" t="s">
        <v>769</v>
      </c>
      <c r="G625" s="200" t="s">
        <v>346</v>
      </c>
      <c r="H625" s="201">
        <v>5</v>
      </c>
      <c r="I625" s="202"/>
      <c r="J625" s="203">
        <f>ROUND(I625*H625,2)</f>
        <v>0</v>
      </c>
      <c r="K625" s="199" t="s">
        <v>1</v>
      </c>
      <c r="L625" s="39"/>
      <c r="M625" s="204" t="s">
        <v>1</v>
      </c>
      <c r="N625" s="205" t="s">
        <v>46</v>
      </c>
      <c r="O625" s="77"/>
      <c r="P625" s="206">
        <f>O625*H625</f>
        <v>0</v>
      </c>
      <c r="Q625" s="206">
        <v>0.1</v>
      </c>
      <c r="R625" s="206">
        <f>Q625*H625</f>
        <v>0.5</v>
      </c>
      <c r="S625" s="206">
        <v>0</v>
      </c>
      <c r="T625" s="207">
        <f>S625*H625</f>
        <v>0</v>
      </c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R625" s="208" t="s">
        <v>243</v>
      </c>
      <c r="AT625" s="208" t="s">
        <v>169</v>
      </c>
      <c r="AU625" s="208" t="s">
        <v>90</v>
      </c>
      <c r="AY625" s="19" t="s">
        <v>166</v>
      </c>
      <c r="BE625" s="209">
        <f>IF(N625="základní",J625,0)</f>
        <v>0</v>
      </c>
      <c r="BF625" s="209">
        <f>IF(N625="snížená",J625,0)</f>
        <v>0</v>
      </c>
      <c r="BG625" s="209">
        <f>IF(N625="zákl. přenesená",J625,0)</f>
        <v>0</v>
      </c>
      <c r="BH625" s="209">
        <f>IF(N625="sníž. přenesená",J625,0)</f>
        <v>0</v>
      </c>
      <c r="BI625" s="209">
        <f>IF(N625="nulová",J625,0)</f>
        <v>0</v>
      </c>
      <c r="BJ625" s="19" t="s">
        <v>88</v>
      </c>
      <c r="BK625" s="209">
        <f>ROUND(I625*H625,2)</f>
        <v>0</v>
      </c>
      <c r="BL625" s="19" t="s">
        <v>243</v>
      </c>
      <c r="BM625" s="208" t="s">
        <v>770</v>
      </c>
    </row>
    <row r="626" spans="1:51" s="13" customFormat="1" ht="12">
      <c r="A626" s="13"/>
      <c r="B626" s="219"/>
      <c r="C626" s="13"/>
      <c r="D626" s="210" t="s">
        <v>283</v>
      </c>
      <c r="E626" s="220" t="s">
        <v>1</v>
      </c>
      <c r="F626" s="221" t="s">
        <v>771</v>
      </c>
      <c r="G626" s="13"/>
      <c r="H626" s="220" t="s">
        <v>1</v>
      </c>
      <c r="I626" s="222"/>
      <c r="J626" s="13"/>
      <c r="K626" s="13"/>
      <c r="L626" s="219"/>
      <c r="M626" s="223"/>
      <c r="N626" s="224"/>
      <c r="O626" s="224"/>
      <c r="P626" s="224"/>
      <c r="Q626" s="224"/>
      <c r="R626" s="224"/>
      <c r="S626" s="224"/>
      <c r="T626" s="225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20" t="s">
        <v>283</v>
      </c>
      <c r="AU626" s="220" t="s">
        <v>90</v>
      </c>
      <c r="AV626" s="13" t="s">
        <v>88</v>
      </c>
      <c r="AW626" s="13" t="s">
        <v>36</v>
      </c>
      <c r="AX626" s="13" t="s">
        <v>81</v>
      </c>
      <c r="AY626" s="220" t="s">
        <v>166</v>
      </c>
    </row>
    <row r="627" spans="1:51" s="14" customFormat="1" ht="12">
      <c r="A627" s="14"/>
      <c r="B627" s="226"/>
      <c r="C627" s="14"/>
      <c r="D627" s="210" t="s">
        <v>283</v>
      </c>
      <c r="E627" s="227" t="s">
        <v>1</v>
      </c>
      <c r="F627" s="228" t="s">
        <v>189</v>
      </c>
      <c r="G627" s="14"/>
      <c r="H627" s="229">
        <v>5</v>
      </c>
      <c r="I627" s="230"/>
      <c r="J627" s="14"/>
      <c r="K627" s="14"/>
      <c r="L627" s="226"/>
      <c r="M627" s="231"/>
      <c r="N627" s="232"/>
      <c r="O627" s="232"/>
      <c r="P627" s="232"/>
      <c r="Q627" s="232"/>
      <c r="R627" s="232"/>
      <c r="S627" s="232"/>
      <c r="T627" s="233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27" t="s">
        <v>283</v>
      </c>
      <c r="AU627" s="227" t="s">
        <v>90</v>
      </c>
      <c r="AV627" s="14" t="s">
        <v>90</v>
      </c>
      <c r="AW627" s="14" t="s">
        <v>36</v>
      </c>
      <c r="AX627" s="14" t="s">
        <v>81</v>
      </c>
      <c r="AY627" s="227" t="s">
        <v>166</v>
      </c>
    </row>
    <row r="628" spans="1:51" s="15" customFormat="1" ht="12">
      <c r="A628" s="15"/>
      <c r="B628" s="234"/>
      <c r="C628" s="15"/>
      <c r="D628" s="210" t="s">
        <v>283</v>
      </c>
      <c r="E628" s="235" t="s">
        <v>1</v>
      </c>
      <c r="F628" s="236" t="s">
        <v>286</v>
      </c>
      <c r="G628" s="15"/>
      <c r="H628" s="237">
        <v>5</v>
      </c>
      <c r="I628" s="238"/>
      <c r="J628" s="15"/>
      <c r="K628" s="15"/>
      <c r="L628" s="234"/>
      <c r="M628" s="239"/>
      <c r="N628" s="240"/>
      <c r="O628" s="240"/>
      <c r="P628" s="240"/>
      <c r="Q628" s="240"/>
      <c r="R628" s="240"/>
      <c r="S628" s="240"/>
      <c r="T628" s="241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235" t="s">
        <v>283</v>
      </c>
      <c r="AU628" s="235" t="s">
        <v>90</v>
      </c>
      <c r="AV628" s="15" t="s">
        <v>165</v>
      </c>
      <c r="AW628" s="15" t="s">
        <v>36</v>
      </c>
      <c r="AX628" s="15" t="s">
        <v>88</v>
      </c>
      <c r="AY628" s="235" t="s">
        <v>166</v>
      </c>
    </row>
    <row r="629" spans="1:63" s="12" customFormat="1" ht="22.8" customHeight="1">
      <c r="A629" s="12"/>
      <c r="B629" s="183"/>
      <c r="C629" s="12"/>
      <c r="D629" s="184" t="s">
        <v>80</v>
      </c>
      <c r="E629" s="194" t="s">
        <v>772</v>
      </c>
      <c r="F629" s="194" t="s">
        <v>773</v>
      </c>
      <c r="G629" s="12"/>
      <c r="H629" s="12"/>
      <c r="I629" s="186"/>
      <c r="J629" s="195">
        <f>BK629</f>
        <v>0</v>
      </c>
      <c r="K629" s="12"/>
      <c r="L629" s="183"/>
      <c r="M629" s="188"/>
      <c r="N629" s="189"/>
      <c r="O629" s="189"/>
      <c r="P629" s="190">
        <f>SUM(P630:P638)</f>
        <v>0</v>
      </c>
      <c r="Q629" s="189"/>
      <c r="R629" s="190">
        <f>SUM(R630:R638)</f>
        <v>0</v>
      </c>
      <c r="S629" s="189"/>
      <c r="T629" s="191">
        <f>SUM(T630:T638)</f>
        <v>0.5973</v>
      </c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R629" s="184" t="s">
        <v>90</v>
      </c>
      <c r="AT629" s="192" t="s">
        <v>80</v>
      </c>
      <c r="AU629" s="192" t="s">
        <v>88</v>
      </c>
      <c r="AY629" s="184" t="s">
        <v>166</v>
      </c>
      <c r="BK629" s="193">
        <f>SUM(BK630:BK638)</f>
        <v>0</v>
      </c>
    </row>
    <row r="630" spans="1:65" s="2" customFormat="1" ht="21.75" customHeight="1">
      <c r="A630" s="38"/>
      <c r="B630" s="196"/>
      <c r="C630" s="197" t="s">
        <v>774</v>
      </c>
      <c r="D630" s="197" t="s">
        <v>169</v>
      </c>
      <c r="E630" s="198" t="s">
        <v>775</v>
      </c>
      <c r="F630" s="199" t="s">
        <v>776</v>
      </c>
      <c r="G630" s="200" t="s">
        <v>301</v>
      </c>
      <c r="H630" s="201">
        <v>23.892</v>
      </c>
      <c r="I630" s="202"/>
      <c r="J630" s="203">
        <f>ROUND(I630*H630,2)</f>
        <v>0</v>
      </c>
      <c r="K630" s="199" t="s">
        <v>280</v>
      </c>
      <c r="L630" s="39"/>
      <c r="M630" s="204" t="s">
        <v>1</v>
      </c>
      <c r="N630" s="205" t="s">
        <v>46</v>
      </c>
      <c r="O630" s="77"/>
      <c r="P630" s="206">
        <f>O630*H630</f>
        <v>0</v>
      </c>
      <c r="Q630" s="206">
        <v>0</v>
      </c>
      <c r="R630" s="206">
        <f>Q630*H630</f>
        <v>0</v>
      </c>
      <c r="S630" s="206">
        <v>0.025</v>
      </c>
      <c r="T630" s="207">
        <f>S630*H630</f>
        <v>0.5973</v>
      </c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R630" s="208" t="s">
        <v>243</v>
      </c>
      <c r="AT630" s="208" t="s">
        <v>169</v>
      </c>
      <c r="AU630" s="208" t="s">
        <v>90</v>
      </c>
      <c r="AY630" s="19" t="s">
        <v>166</v>
      </c>
      <c r="BE630" s="209">
        <f>IF(N630="základní",J630,0)</f>
        <v>0</v>
      </c>
      <c r="BF630" s="209">
        <f>IF(N630="snížená",J630,0)</f>
        <v>0</v>
      </c>
      <c r="BG630" s="209">
        <f>IF(N630="zákl. přenesená",J630,0)</f>
        <v>0</v>
      </c>
      <c r="BH630" s="209">
        <f>IF(N630="sníž. přenesená",J630,0)</f>
        <v>0</v>
      </c>
      <c r="BI630" s="209">
        <f>IF(N630="nulová",J630,0)</f>
        <v>0</v>
      </c>
      <c r="BJ630" s="19" t="s">
        <v>88</v>
      </c>
      <c r="BK630" s="209">
        <f>ROUND(I630*H630,2)</f>
        <v>0</v>
      </c>
      <c r="BL630" s="19" t="s">
        <v>243</v>
      </c>
      <c r="BM630" s="208" t="s">
        <v>777</v>
      </c>
    </row>
    <row r="631" spans="1:47" s="2" customFormat="1" ht="12">
      <c r="A631" s="38"/>
      <c r="B631" s="39"/>
      <c r="C631" s="38"/>
      <c r="D631" s="210" t="s">
        <v>174</v>
      </c>
      <c r="E631" s="38"/>
      <c r="F631" s="211" t="s">
        <v>778</v>
      </c>
      <c r="G631" s="38"/>
      <c r="H631" s="38"/>
      <c r="I631" s="132"/>
      <c r="J631" s="38"/>
      <c r="K631" s="38"/>
      <c r="L631" s="39"/>
      <c r="M631" s="212"/>
      <c r="N631" s="213"/>
      <c r="O631" s="77"/>
      <c r="P631" s="77"/>
      <c r="Q631" s="77"/>
      <c r="R631" s="77"/>
      <c r="S631" s="77"/>
      <c r="T631" s="7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T631" s="19" t="s">
        <v>174</v>
      </c>
      <c r="AU631" s="19" t="s">
        <v>90</v>
      </c>
    </row>
    <row r="632" spans="1:51" s="13" customFormat="1" ht="12">
      <c r="A632" s="13"/>
      <c r="B632" s="219"/>
      <c r="C632" s="13"/>
      <c r="D632" s="210" t="s">
        <v>283</v>
      </c>
      <c r="E632" s="220" t="s">
        <v>1</v>
      </c>
      <c r="F632" s="221" t="s">
        <v>367</v>
      </c>
      <c r="G632" s="13"/>
      <c r="H632" s="220" t="s">
        <v>1</v>
      </c>
      <c r="I632" s="222"/>
      <c r="J632" s="13"/>
      <c r="K632" s="13"/>
      <c r="L632" s="219"/>
      <c r="M632" s="223"/>
      <c r="N632" s="224"/>
      <c r="O632" s="224"/>
      <c r="P632" s="224"/>
      <c r="Q632" s="224"/>
      <c r="R632" s="224"/>
      <c r="S632" s="224"/>
      <c r="T632" s="225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20" t="s">
        <v>283</v>
      </c>
      <c r="AU632" s="220" t="s">
        <v>90</v>
      </c>
      <c r="AV632" s="13" t="s">
        <v>88</v>
      </c>
      <c r="AW632" s="13" t="s">
        <v>36</v>
      </c>
      <c r="AX632" s="13" t="s">
        <v>81</v>
      </c>
      <c r="AY632" s="220" t="s">
        <v>166</v>
      </c>
    </row>
    <row r="633" spans="1:51" s="14" customFormat="1" ht="12">
      <c r="A633" s="14"/>
      <c r="B633" s="226"/>
      <c r="C633" s="14"/>
      <c r="D633" s="210" t="s">
        <v>283</v>
      </c>
      <c r="E633" s="227" t="s">
        <v>1</v>
      </c>
      <c r="F633" s="228" t="s">
        <v>581</v>
      </c>
      <c r="G633" s="14"/>
      <c r="H633" s="229">
        <v>15.12</v>
      </c>
      <c r="I633" s="230"/>
      <c r="J633" s="14"/>
      <c r="K633" s="14"/>
      <c r="L633" s="226"/>
      <c r="M633" s="231"/>
      <c r="N633" s="232"/>
      <c r="O633" s="232"/>
      <c r="P633" s="232"/>
      <c r="Q633" s="232"/>
      <c r="R633" s="232"/>
      <c r="S633" s="232"/>
      <c r="T633" s="233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27" t="s">
        <v>283</v>
      </c>
      <c r="AU633" s="227" t="s">
        <v>90</v>
      </c>
      <c r="AV633" s="14" t="s">
        <v>90</v>
      </c>
      <c r="AW633" s="14" t="s">
        <v>36</v>
      </c>
      <c r="AX633" s="14" t="s">
        <v>81</v>
      </c>
      <c r="AY633" s="227" t="s">
        <v>166</v>
      </c>
    </row>
    <row r="634" spans="1:51" s="13" customFormat="1" ht="12">
      <c r="A634" s="13"/>
      <c r="B634" s="219"/>
      <c r="C634" s="13"/>
      <c r="D634" s="210" t="s">
        <v>283</v>
      </c>
      <c r="E634" s="220" t="s">
        <v>1</v>
      </c>
      <c r="F634" s="221" t="s">
        <v>779</v>
      </c>
      <c r="G634" s="13"/>
      <c r="H634" s="220" t="s">
        <v>1</v>
      </c>
      <c r="I634" s="222"/>
      <c r="J634" s="13"/>
      <c r="K634" s="13"/>
      <c r="L634" s="219"/>
      <c r="M634" s="223"/>
      <c r="N634" s="224"/>
      <c r="O634" s="224"/>
      <c r="P634" s="224"/>
      <c r="Q634" s="224"/>
      <c r="R634" s="224"/>
      <c r="S634" s="224"/>
      <c r="T634" s="225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20" t="s">
        <v>283</v>
      </c>
      <c r="AU634" s="220" t="s">
        <v>90</v>
      </c>
      <c r="AV634" s="13" t="s">
        <v>88</v>
      </c>
      <c r="AW634" s="13" t="s">
        <v>36</v>
      </c>
      <c r="AX634" s="13" t="s">
        <v>81</v>
      </c>
      <c r="AY634" s="220" t="s">
        <v>166</v>
      </c>
    </row>
    <row r="635" spans="1:51" s="14" customFormat="1" ht="12">
      <c r="A635" s="14"/>
      <c r="B635" s="226"/>
      <c r="C635" s="14"/>
      <c r="D635" s="210" t="s">
        <v>283</v>
      </c>
      <c r="E635" s="227" t="s">
        <v>1</v>
      </c>
      <c r="F635" s="228" t="s">
        <v>780</v>
      </c>
      <c r="G635" s="14"/>
      <c r="H635" s="229">
        <v>3</v>
      </c>
      <c r="I635" s="230"/>
      <c r="J635" s="14"/>
      <c r="K635" s="14"/>
      <c r="L635" s="226"/>
      <c r="M635" s="231"/>
      <c r="N635" s="232"/>
      <c r="O635" s="232"/>
      <c r="P635" s="232"/>
      <c r="Q635" s="232"/>
      <c r="R635" s="232"/>
      <c r="S635" s="232"/>
      <c r="T635" s="233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27" t="s">
        <v>283</v>
      </c>
      <c r="AU635" s="227" t="s">
        <v>90</v>
      </c>
      <c r="AV635" s="14" t="s">
        <v>90</v>
      </c>
      <c r="AW635" s="14" t="s">
        <v>36</v>
      </c>
      <c r="AX635" s="14" t="s">
        <v>81</v>
      </c>
      <c r="AY635" s="227" t="s">
        <v>166</v>
      </c>
    </row>
    <row r="636" spans="1:51" s="13" customFormat="1" ht="12">
      <c r="A636" s="13"/>
      <c r="B636" s="219"/>
      <c r="C636" s="13"/>
      <c r="D636" s="210" t="s">
        <v>283</v>
      </c>
      <c r="E636" s="220" t="s">
        <v>1</v>
      </c>
      <c r="F636" s="221" t="s">
        <v>781</v>
      </c>
      <c r="G636" s="13"/>
      <c r="H636" s="220" t="s">
        <v>1</v>
      </c>
      <c r="I636" s="222"/>
      <c r="J636" s="13"/>
      <c r="K636" s="13"/>
      <c r="L636" s="219"/>
      <c r="M636" s="223"/>
      <c r="N636" s="224"/>
      <c r="O636" s="224"/>
      <c r="P636" s="224"/>
      <c r="Q636" s="224"/>
      <c r="R636" s="224"/>
      <c r="S636" s="224"/>
      <c r="T636" s="225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20" t="s">
        <v>283</v>
      </c>
      <c r="AU636" s="220" t="s">
        <v>90</v>
      </c>
      <c r="AV636" s="13" t="s">
        <v>88</v>
      </c>
      <c r="AW636" s="13" t="s">
        <v>36</v>
      </c>
      <c r="AX636" s="13" t="s">
        <v>81</v>
      </c>
      <c r="AY636" s="220" t="s">
        <v>166</v>
      </c>
    </row>
    <row r="637" spans="1:51" s="14" customFormat="1" ht="12">
      <c r="A637" s="14"/>
      <c r="B637" s="226"/>
      <c r="C637" s="14"/>
      <c r="D637" s="210" t="s">
        <v>283</v>
      </c>
      <c r="E637" s="227" t="s">
        <v>1</v>
      </c>
      <c r="F637" s="228" t="s">
        <v>782</v>
      </c>
      <c r="G637" s="14"/>
      <c r="H637" s="229">
        <v>5.772</v>
      </c>
      <c r="I637" s="230"/>
      <c r="J637" s="14"/>
      <c r="K637" s="14"/>
      <c r="L637" s="226"/>
      <c r="M637" s="231"/>
      <c r="N637" s="232"/>
      <c r="O637" s="232"/>
      <c r="P637" s="232"/>
      <c r="Q637" s="232"/>
      <c r="R637" s="232"/>
      <c r="S637" s="232"/>
      <c r="T637" s="233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27" t="s">
        <v>283</v>
      </c>
      <c r="AU637" s="227" t="s">
        <v>90</v>
      </c>
      <c r="AV637" s="14" t="s">
        <v>90</v>
      </c>
      <c r="AW637" s="14" t="s">
        <v>36</v>
      </c>
      <c r="AX637" s="14" t="s">
        <v>81</v>
      </c>
      <c r="AY637" s="227" t="s">
        <v>166</v>
      </c>
    </row>
    <row r="638" spans="1:51" s="15" customFormat="1" ht="12">
      <c r="A638" s="15"/>
      <c r="B638" s="234"/>
      <c r="C638" s="15"/>
      <c r="D638" s="210" t="s">
        <v>283</v>
      </c>
      <c r="E638" s="235" t="s">
        <v>1</v>
      </c>
      <c r="F638" s="236" t="s">
        <v>286</v>
      </c>
      <c r="G638" s="15"/>
      <c r="H638" s="237">
        <v>23.891999999999996</v>
      </c>
      <c r="I638" s="238"/>
      <c r="J638" s="15"/>
      <c r="K638" s="15"/>
      <c r="L638" s="234"/>
      <c r="M638" s="239"/>
      <c r="N638" s="240"/>
      <c r="O638" s="240"/>
      <c r="P638" s="240"/>
      <c r="Q638" s="240"/>
      <c r="R638" s="240"/>
      <c r="S638" s="240"/>
      <c r="T638" s="241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T638" s="235" t="s">
        <v>283</v>
      </c>
      <c r="AU638" s="235" t="s">
        <v>90</v>
      </c>
      <c r="AV638" s="15" t="s">
        <v>165</v>
      </c>
      <c r="AW638" s="15" t="s">
        <v>36</v>
      </c>
      <c r="AX638" s="15" t="s">
        <v>88</v>
      </c>
      <c r="AY638" s="235" t="s">
        <v>166</v>
      </c>
    </row>
    <row r="639" spans="1:63" s="12" customFormat="1" ht="22.8" customHeight="1">
      <c r="A639" s="12"/>
      <c r="B639" s="183"/>
      <c r="C639" s="12"/>
      <c r="D639" s="184" t="s">
        <v>80</v>
      </c>
      <c r="E639" s="194" t="s">
        <v>783</v>
      </c>
      <c r="F639" s="194" t="s">
        <v>784</v>
      </c>
      <c r="G639" s="12"/>
      <c r="H639" s="12"/>
      <c r="I639" s="186"/>
      <c r="J639" s="195">
        <f>BK639</f>
        <v>0</v>
      </c>
      <c r="K639" s="12"/>
      <c r="L639" s="183"/>
      <c r="M639" s="188"/>
      <c r="N639" s="189"/>
      <c r="O639" s="189"/>
      <c r="P639" s="190">
        <f>SUM(P640:P680)</f>
        <v>0</v>
      </c>
      <c r="Q639" s="189"/>
      <c r="R639" s="190">
        <f>SUM(R640:R680)</f>
        <v>0.671074</v>
      </c>
      <c r="S639" s="189"/>
      <c r="T639" s="191">
        <f>SUM(T640:T680)</f>
        <v>0.20803294</v>
      </c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R639" s="184" t="s">
        <v>90</v>
      </c>
      <c r="AT639" s="192" t="s">
        <v>80</v>
      </c>
      <c r="AU639" s="192" t="s">
        <v>88</v>
      </c>
      <c r="AY639" s="184" t="s">
        <v>166</v>
      </c>
      <c r="BK639" s="193">
        <f>SUM(BK640:BK680)</f>
        <v>0</v>
      </c>
    </row>
    <row r="640" spans="1:65" s="2" customFormat="1" ht="16.5" customHeight="1">
      <c r="A640" s="38"/>
      <c r="B640" s="196"/>
      <c r="C640" s="197" t="s">
        <v>785</v>
      </c>
      <c r="D640" s="197" t="s">
        <v>169</v>
      </c>
      <c r="E640" s="198" t="s">
        <v>786</v>
      </c>
      <c r="F640" s="199" t="s">
        <v>787</v>
      </c>
      <c r="G640" s="200" t="s">
        <v>301</v>
      </c>
      <c r="H640" s="201">
        <v>87.915</v>
      </c>
      <c r="I640" s="202"/>
      <c r="J640" s="203">
        <f>ROUND(I640*H640,2)</f>
        <v>0</v>
      </c>
      <c r="K640" s="199" t="s">
        <v>280</v>
      </c>
      <c r="L640" s="39"/>
      <c r="M640" s="204" t="s">
        <v>1</v>
      </c>
      <c r="N640" s="205" t="s">
        <v>46</v>
      </c>
      <c r="O640" s="77"/>
      <c r="P640" s="206">
        <f>O640*H640</f>
        <v>0</v>
      </c>
      <c r="Q640" s="206">
        <v>0.001</v>
      </c>
      <c r="R640" s="206">
        <f>Q640*H640</f>
        <v>0.08791500000000001</v>
      </c>
      <c r="S640" s="206">
        <v>0.00031</v>
      </c>
      <c r="T640" s="207">
        <f>S640*H640</f>
        <v>0.02725365</v>
      </c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R640" s="208" t="s">
        <v>243</v>
      </c>
      <c r="AT640" s="208" t="s">
        <v>169</v>
      </c>
      <c r="AU640" s="208" t="s">
        <v>90</v>
      </c>
      <c r="AY640" s="19" t="s">
        <v>166</v>
      </c>
      <c r="BE640" s="209">
        <f>IF(N640="základní",J640,0)</f>
        <v>0</v>
      </c>
      <c r="BF640" s="209">
        <f>IF(N640="snížená",J640,0)</f>
        <v>0</v>
      </c>
      <c r="BG640" s="209">
        <f>IF(N640="zákl. přenesená",J640,0)</f>
        <v>0</v>
      </c>
      <c r="BH640" s="209">
        <f>IF(N640="sníž. přenesená",J640,0)</f>
        <v>0</v>
      </c>
      <c r="BI640" s="209">
        <f>IF(N640="nulová",J640,0)</f>
        <v>0</v>
      </c>
      <c r="BJ640" s="19" t="s">
        <v>88</v>
      </c>
      <c r="BK640" s="209">
        <f>ROUND(I640*H640,2)</f>
        <v>0</v>
      </c>
      <c r="BL640" s="19" t="s">
        <v>243</v>
      </c>
      <c r="BM640" s="208" t="s">
        <v>788</v>
      </c>
    </row>
    <row r="641" spans="1:47" s="2" customFormat="1" ht="12">
      <c r="A641" s="38"/>
      <c r="B641" s="39"/>
      <c r="C641" s="38"/>
      <c r="D641" s="210" t="s">
        <v>174</v>
      </c>
      <c r="E641" s="38"/>
      <c r="F641" s="211" t="s">
        <v>789</v>
      </c>
      <c r="G641" s="38"/>
      <c r="H641" s="38"/>
      <c r="I641" s="132"/>
      <c r="J641" s="38"/>
      <c r="K641" s="38"/>
      <c r="L641" s="39"/>
      <c r="M641" s="212"/>
      <c r="N641" s="213"/>
      <c r="O641" s="77"/>
      <c r="P641" s="77"/>
      <c r="Q641" s="77"/>
      <c r="R641" s="77"/>
      <c r="S641" s="77"/>
      <c r="T641" s="7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T641" s="19" t="s">
        <v>174</v>
      </c>
      <c r="AU641" s="19" t="s">
        <v>90</v>
      </c>
    </row>
    <row r="642" spans="1:51" s="13" customFormat="1" ht="12">
      <c r="A642" s="13"/>
      <c r="B642" s="219"/>
      <c r="C642" s="13"/>
      <c r="D642" s="210" t="s">
        <v>283</v>
      </c>
      <c r="E642" s="220" t="s">
        <v>1</v>
      </c>
      <c r="F642" s="221" t="s">
        <v>367</v>
      </c>
      <c r="G642" s="13"/>
      <c r="H642" s="220" t="s">
        <v>1</v>
      </c>
      <c r="I642" s="222"/>
      <c r="J642" s="13"/>
      <c r="K642" s="13"/>
      <c r="L642" s="219"/>
      <c r="M642" s="223"/>
      <c r="N642" s="224"/>
      <c r="O642" s="224"/>
      <c r="P642" s="224"/>
      <c r="Q642" s="224"/>
      <c r="R642" s="224"/>
      <c r="S642" s="224"/>
      <c r="T642" s="225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20" t="s">
        <v>283</v>
      </c>
      <c r="AU642" s="220" t="s">
        <v>90</v>
      </c>
      <c r="AV642" s="13" t="s">
        <v>88</v>
      </c>
      <c r="AW642" s="13" t="s">
        <v>36</v>
      </c>
      <c r="AX642" s="13" t="s">
        <v>81</v>
      </c>
      <c r="AY642" s="220" t="s">
        <v>166</v>
      </c>
    </row>
    <row r="643" spans="1:51" s="14" customFormat="1" ht="12">
      <c r="A643" s="14"/>
      <c r="B643" s="226"/>
      <c r="C643" s="14"/>
      <c r="D643" s="210" t="s">
        <v>283</v>
      </c>
      <c r="E643" s="227" t="s">
        <v>1</v>
      </c>
      <c r="F643" s="228" t="s">
        <v>581</v>
      </c>
      <c r="G643" s="14"/>
      <c r="H643" s="229">
        <v>15.12</v>
      </c>
      <c r="I643" s="230"/>
      <c r="J643" s="14"/>
      <c r="K643" s="14"/>
      <c r="L643" s="226"/>
      <c r="M643" s="231"/>
      <c r="N643" s="232"/>
      <c r="O643" s="232"/>
      <c r="P643" s="232"/>
      <c r="Q643" s="232"/>
      <c r="R643" s="232"/>
      <c r="S643" s="232"/>
      <c r="T643" s="233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27" t="s">
        <v>283</v>
      </c>
      <c r="AU643" s="227" t="s">
        <v>90</v>
      </c>
      <c r="AV643" s="14" t="s">
        <v>90</v>
      </c>
      <c r="AW643" s="14" t="s">
        <v>36</v>
      </c>
      <c r="AX643" s="14" t="s">
        <v>81</v>
      </c>
      <c r="AY643" s="227" t="s">
        <v>166</v>
      </c>
    </row>
    <row r="644" spans="1:51" s="14" customFormat="1" ht="12">
      <c r="A644" s="14"/>
      <c r="B644" s="226"/>
      <c r="C644" s="14"/>
      <c r="D644" s="210" t="s">
        <v>283</v>
      </c>
      <c r="E644" s="227" t="s">
        <v>1</v>
      </c>
      <c r="F644" s="228" t="s">
        <v>594</v>
      </c>
      <c r="G644" s="14"/>
      <c r="H644" s="229">
        <v>33.21</v>
      </c>
      <c r="I644" s="230"/>
      <c r="J644" s="14"/>
      <c r="K644" s="14"/>
      <c r="L644" s="226"/>
      <c r="M644" s="231"/>
      <c r="N644" s="232"/>
      <c r="O644" s="232"/>
      <c r="P644" s="232"/>
      <c r="Q644" s="232"/>
      <c r="R644" s="232"/>
      <c r="S644" s="232"/>
      <c r="T644" s="233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27" t="s">
        <v>283</v>
      </c>
      <c r="AU644" s="227" t="s">
        <v>90</v>
      </c>
      <c r="AV644" s="14" t="s">
        <v>90</v>
      </c>
      <c r="AW644" s="14" t="s">
        <v>36</v>
      </c>
      <c r="AX644" s="14" t="s">
        <v>81</v>
      </c>
      <c r="AY644" s="227" t="s">
        <v>166</v>
      </c>
    </row>
    <row r="645" spans="1:51" s="13" customFormat="1" ht="12">
      <c r="A645" s="13"/>
      <c r="B645" s="219"/>
      <c r="C645" s="13"/>
      <c r="D645" s="210" t="s">
        <v>283</v>
      </c>
      <c r="E645" s="220" t="s">
        <v>1</v>
      </c>
      <c r="F645" s="221" t="s">
        <v>407</v>
      </c>
      <c r="G645" s="13"/>
      <c r="H645" s="220" t="s">
        <v>1</v>
      </c>
      <c r="I645" s="222"/>
      <c r="J645" s="13"/>
      <c r="K645" s="13"/>
      <c r="L645" s="219"/>
      <c r="M645" s="223"/>
      <c r="N645" s="224"/>
      <c r="O645" s="224"/>
      <c r="P645" s="224"/>
      <c r="Q645" s="224"/>
      <c r="R645" s="224"/>
      <c r="S645" s="224"/>
      <c r="T645" s="225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20" t="s">
        <v>283</v>
      </c>
      <c r="AU645" s="220" t="s">
        <v>90</v>
      </c>
      <c r="AV645" s="13" t="s">
        <v>88</v>
      </c>
      <c r="AW645" s="13" t="s">
        <v>36</v>
      </c>
      <c r="AX645" s="13" t="s">
        <v>81</v>
      </c>
      <c r="AY645" s="220" t="s">
        <v>166</v>
      </c>
    </row>
    <row r="646" spans="1:51" s="14" customFormat="1" ht="12">
      <c r="A646" s="14"/>
      <c r="B646" s="226"/>
      <c r="C646" s="14"/>
      <c r="D646" s="210" t="s">
        <v>283</v>
      </c>
      <c r="E646" s="227" t="s">
        <v>1</v>
      </c>
      <c r="F646" s="228" t="s">
        <v>408</v>
      </c>
      <c r="G646" s="14"/>
      <c r="H646" s="229">
        <v>11.91</v>
      </c>
      <c r="I646" s="230"/>
      <c r="J646" s="14"/>
      <c r="K646" s="14"/>
      <c r="L646" s="226"/>
      <c r="M646" s="231"/>
      <c r="N646" s="232"/>
      <c r="O646" s="232"/>
      <c r="P646" s="232"/>
      <c r="Q646" s="232"/>
      <c r="R646" s="232"/>
      <c r="S646" s="232"/>
      <c r="T646" s="233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27" t="s">
        <v>283</v>
      </c>
      <c r="AU646" s="227" t="s">
        <v>90</v>
      </c>
      <c r="AV646" s="14" t="s">
        <v>90</v>
      </c>
      <c r="AW646" s="14" t="s">
        <v>36</v>
      </c>
      <c r="AX646" s="14" t="s">
        <v>81</v>
      </c>
      <c r="AY646" s="227" t="s">
        <v>166</v>
      </c>
    </row>
    <row r="647" spans="1:51" s="14" customFormat="1" ht="12">
      <c r="A647" s="14"/>
      <c r="B647" s="226"/>
      <c r="C647" s="14"/>
      <c r="D647" s="210" t="s">
        <v>283</v>
      </c>
      <c r="E647" s="227" t="s">
        <v>1</v>
      </c>
      <c r="F647" s="228" t="s">
        <v>595</v>
      </c>
      <c r="G647" s="14"/>
      <c r="H647" s="229">
        <v>27.675</v>
      </c>
      <c r="I647" s="230"/>
      <c r="J647" s="14"/>
      <c r="K647" s="14"/>
      <c r="L647" s="226"/>
      <c r="M647" s="231"/>
      <c r="N647" s="232"/>
      <c r="O647" s="232"/>
      <c r="P647" s="232"/>
      <c r="Q647" s="232"/>
      <c r="R647" s="232"/>
      <c r="S647" s="232"/>
      <c r="T647" s="233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27" t="s">
        <v>283</v>
      </c>
      <c r="AU647" s="227" t="s">
        <v>90</v>
      </c>
      <c r="AV647" s="14" t="s">
        <v>90</v>
      </c>
      <c r="AW647" s="14" t="s">
        <v>36</v>
      </c>
      <c r="AX647" s="14" t="s">
        <v>81</v>
      </c>
      <c r="AY647" s="227" t="s">
        <v>166</v>
      </c>
    </row>
    <row r="648" spans="1:51" s="15" customFormat="1" ht="12">
      <c r="A648" s="15"/>
      <c r="B648" s="234"/>
      <c r="C648" s="15"/>
      <c r="D648" s="210" t="s">
        <v>283</v>
      </c>
      <c r="E648" s="235" t="s">
        <v>1</v>
      </c>
      <c r="F648" s="236" t="s">
        <v>286</v>
      </c>
      <c r="G648" s="15"/>
      <c r="H648" s="237">
        <v>87.91499999999999</v>
      </c>
      <c r="I648" s="238"/>
      <c r="J648" s="15"/>
      <c r="K648" s="15"/>
      <c r="L648" s="234"/>
      <c r="M648" s="239"/>
      <c r="N648" s="240"/>
      <c r="O648" s="240"/>
      <c r="P648" s="240"/>
      <c r="Q648" s="240"/>
      <c r="R648" s="240"/>
      <c r="S648" s="240"/>
      <c r="T648" s="241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T648" s="235" t="s">
        <v>283</v>
      </c>
      <c r="AU648" s="235" t="s">
        <v>90</v>
      </c>
      <c r="AV648" s="15" t="s">
        <v>165</v>
      </c>
      <c r="AW648" s="15" t="s">
        <v>36</v>
      </c>
      <c r="AX648" s="15" t="s">
        <v>88</v>
      </c>
      <c r="AY648" s="235" t="s">
        <v>166</v>
      </c>
    </row>
    <row r="649" spans="1:65" s="2" customFormat="1" ht="16.5" customHeight="1">
      <c r="A649" s="38"/>
      <c r="B649" s="196"/>
      <c r="C649" s="197" t="s">
        <v>790</v>
      </c>
      <c r="D649" s="197" t="s">
        <v>169</v>
      </c>
      <c r="E649" s="198" t="s">
        <v>791</v>
      </c>
      <c r="F649" s="199" t="s">
        <v>792</v>
      </c>
      <c r="G649" s="200" t="s">
        <v>301</v>
      </c>
      <c r="H649" s="201">
        <v>433.473</v>
      </c>
      <c r="I649" s="202"/>
      <c r="J649" s="203">
        <f>ROUND(I649*H649,2)</f>
        <v>0</v>
      </c>
      <c r="K649" s="199" t="s">
        <v>280</v>
      </c>
      <c r="L649" s="39"/>
      <c r="M649" s="204" t="s">
        <v>1</v>
      </c>
      <c r="N649" s="205" t="s">
        <v>46</v>
      </c>
      <c r="O649" s="77"/>
      <c r="P649" s="206">
        <f>O649*H649</f>
        <v>0</v>
      </c>
      <c r="Q649" s="206">
        <v>0.001</v>
      </c>
      <c r="R649" s="206">
        <f>Q649*H649</f>
        <v>0.433473</v>
      </c>
      <c r="S649" s="206">
        <v>0.00031</v>
      </c>
      <c r="T649" s="207">
        <f>S649*H649</f>
        <v>0.13437663</v>
      </c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R649" s="208" t="s">
        <v>243</v>
      </c>
      <c r="AT649" s="208" t="s">
        <v>169</v>
      </c>
      <c r="AU649" s="208" t="s">
        <v>90</v>
      </c>
      <c r="AY649" s="19" t="s">
        <v>166</v>
      </c>
      <c r="BE649" s="209">
        <f>IF(N649="základní",J649,0)</f>
        <v>0</v>
      </c>
      <c r="BF649" s="209">
        <f>IF(N649="snížená",J649,0)</f>
        <v>0</v>
      </c>
      <c r="BG649" s="209">
        <f>IF(N649="zákl. přenesená",J649,0)</f>
        <v>0</v>
      </c>
      <c r="BH649" s="209">
        <f>IF(N649="sníž. přenesená",J649,0)</f>
        <v>0</v>
      </c>
      <c r="BI649" s="209">
        <f>IF(N649="nulová",J649,0)</f>
        <v>0</v>
      </c>
      <c r="BJ649" s="19" t="s">
        <v>88</v>
      </c>
      <c r="BK649" s="209">
        <f>ROUND(I649*H649,2)</f>
        <v>0</v>
      </c>
      <c r="BL649" s="19" t="s">
        <v>243</v>
      </c>
      <c r="BM649" s="208" t="s">
        <v>793</v>
      </c>
    </row>
    <row r="650" spans="1:47" s="2" customFormat="1" ht="12">
      <c r="A650" s="38"/>
      <c r="B650" s="39"/>
      <c r="C650" s="38"/>
      <c r="D650" s="210" t="s">
        <v>174</v>
      </c>
      <c r="E650" s="38"/>
      <c r="F650" s="211" t="s">
        <v>794</v>
      </c>
      <c r="G650" s="38"/>
      <c r="H650" s="38"/>
      <c r="I650" s="132"/>
      <c r="J650" s="38"/>
      <c r="K650" s="38"/>
      <c r="L650" s="39"/>
      <c r="M650" s="212"/>
      <c r="N650" s="213"/>
      <c r="O650" s="77"/>
      <c r="P650" s="77"/>
      <c r="Q650" s="77"/>
      <c r="R650" s="77"/>
      <c r="S650" s="77"/>
      <c r="T650" s="7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T650" s="19" t="s">
        <v>174</v>
      </c>
      <c r="AU650" s="19" t="s">
        <v>90</v>
      </c>
    </row>
    <row r="651" spans="1:51" s="13" customFormat="1" ht="12">
      <c r="A651" s="13"/>
      <c r="B651" s="219"/>
      <c r="C651" s="13"/>
      <c r="D651" s="210" t="s">
        <v>283</v>
      </c>
      <c r="E651" s="220" t="s">
        <v>1</v>
      </c>
      <c r="F651" s="221" t="s">
        <v>314</v>
      </c>
      <c r="G651" s="13"/>
      <c r="H651" s="220" t="s">
        <v>1</v>
      </c>
      <c r="I651" s="222"/>
      <c r="J651" s="13"/>
      <c r="K651" s="13"/>
      <c r="L651" s="219"/>
      <c r="M651" s="223"/>
      <c r="N651" s="224"/>
      <c r="O651" s="224"/>
      <c r="P651" s="224"/>
      <c r="Q651" s="224"/>
      <c r="R651" s="224"/>
      <c r="S651" s="224"/>
      <c r="T651" s="225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20" t="s">
        <v>283</v>
      </c>
      <c r="AU651" s="220" t="s">
        <v>90</v>
      </c>
      <c r="AV651" s="13" t="s">
        <v>88</v>
      </c>
      <c r="AW651" s="13" t="s">
        <v>36</v>
      </c>
      <c r="AX651" s="13" t="s">
        <v>81</v>
      </c>
      <c r="AY651" s="220" t="s">
        <v>166</v>
      </c>
    </row>
    <row r="652" spans="1:51" s="14" customFormat="1" ht="12">
      <c r="A652" s="14"/>
      <c r="B652" s="226"/>
      <c r="C652" s="14"/>
      <c r="D652" s="210" t="s">
        <v>283</v>
      </c>
      <c r="E652" s="227" t="s">
        <v>1</v>
      </c>
      <c r="F652" s="228" t="s">
        <v>324</v>
      </c>
      <c r="G652" s="14"/>
      <c r="H652" s="229">
        <v>115.44</v>
      </c>
      <c r="I652" s="230"/>
      <c r="J652" s="14"/>
      <c r="K652" s="14"/>
      <c r="L652" s="226"/>
      <c r="M652" s="231"/>
      <c r="N652" s="232"/>
      <c r="O652" s="232"/>
      <c r="P652" s="232"/>
      <c r="Q652" s="232"/>
      <c r="R652" s="232"/>
      <c r="S652" s="232"/>
      <c r="T652" s="233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27" t="s">
        <v>283</v>
      </c>
      <c r="AU652" s="227" t="s">
        <v>90</v>
      </c>
      <c r="AV652" s="14" t="s">
        <v>90</v>
      </c>
      <c r="AW652" s="14" t="s">
        <v>36</v>
      </c>
      <c r="AX652" s="14" t="s">
        <v>81</v>
      </c>
      <c r="AY652" s="227" t="s">
        <v>166</v>
      </c>
    </row>
    <row r="653" spans="1:51" s="14" customFormat="1" ht="12">
      <c r="A653" s="14"/>
      <c r="B653" s="226"/>
      <c r="C653" s="14"/>
      <c r="D653" s="210" t="s">
        <v>283</v>
      </c>
      <c r="E653" s="227" t="s">
        <v>1</v>
      </c>
      <c r="F653" s="228" t="s">
        <v>590</v>
      </c>
      <c r="G653" s="14"/>
      <c r="H653" s="229">
        <v>94.2</v>
      </c>
      <c r="I653" s="230"/>
      <c r="J653" s="14"/>
      <c r="K653" s="14"/>
      <c r="L653" s="226"/>
      <c r="M653" s="231"/>
      <c r="N653" s="232"/>
      <c r="O653" s="232"/>
      <c r="P653" s="232"/>
      <c r="Q653" s="232"/>
      <c r="R653" s="232"/>
      <c r="S653" s="232"/>
      <c r="T653" s="233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27" t="s">
        <v>283</v>
      </c>
      <c r="AU653" s="227" t="s">
        <v>90</v>
      </c>
      <c r="AV653" s="14" t="s">
        <v>90</v>
      </c>
      <c r="AW653" s="14" t="s">
        <v>36</v>
      </c>
      <c r="AX653" s="14" t="s">
        <v>81</v>
      </c>
      <c r="AY653" s="227" t="s">
        <v>166</v>
      </c>
    </row>
    <row r="654" spans="1:51" s="13" customFormat="1" ht="12">
      <c r="A654" s="13"/>
      <c r="B654" s="219"/>
      <c r="C654" s="13"/>
      <c r="D654" s="210" t="s">
        <v>283</v>
      </c>
      <c r="E654" s="220" t="s">
        <v>1</v>
      </c>
      <c r="F654" s="221" t="s">
        <v>417</v>
      </c>
      <c r="G654" s="13"/>
      <c r="H654" s="220" t="s">
        <v>1</v>
      </c>
      <c r="I654" s="222"/>
      <c r="J654" s="13"/>
      <c r="K654" s="13"/>
      <c r="L654" s="219"/>
      <c r="M654" s="223"/>
      <c r="N654" s="224"/>
      <c r="O654" s="224"/>
      <c r="P654" s="224"/>
      <c r="Q654" s="224"/>
      <c r="R654" s="224"/>
      <c r="S654" s="224"/>
      <c r="T654" s="225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20" t="s">
        <v>283</v>
      </c>
      <c r="AU654" s="220" t="s">
        <v>90</v>
      </c>
      <c r="AV654" s="13" t="s">
        <v>88</v>
      </c>
      <c r="AW654" s="13" t="s">
        <v>36</v>
      </c>
      <c r="AX654" s="13" t="s">
        <v>81</v>
      </c>
      <c r="AY654" s="220" t="s">
        <v>166</v>
      </c>
    </row>
    <row r="655" spans="1:51" s="14" customFormat="1" ht="12">
      <c r="A655" s="14"/>
      <c r="B655" s="226"/>
      <c r="C655" s="14"/>
      <c r="D655" s="210" t="s">
        <v>283</v>
      </c>
      <c r="E655" s="227" t="s">
        <v>1</v>
      </c>
      <c r="F655" s="228" t="s">
        <v>418</v>
      </c>
      <c r="G655" s="14"/>
      <c r="H655" s="229">
        <v>20.02</v>
      </c>
      <c r="I655" s="230"/>
      <c r="J655" s="14"/>
      <c r="K655" s="14"/>
      <c r="L655" s="226"/>
      <c r="M655" s="231"/>
      <c r="N655" s="232"/>
      <c r="O655" s="232"/>
      <c r="P655" s="232"/>
      <c r="Q655" s="232"/>
      <c r="R655" s="232"/>
      <c r="S655" s="232"/>
      <c r="T655" s="233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27" t="s">
        <v>283</v>
      </c>
      <c r="AU655" s="227" t="s">
        <v>90</v>
      </c>
      <c r="AV655" s="14" t="s">
        <v>90</v>
      </c>
      <c r="AW655" s="14" t="s">
        <v>36</v>
      </c>
      <c r="AX655" s="14" t="s">
        <v>81</v>
      </c>
      <c r="AY655" s="227" t="s">
        <v>166</v>
      </c>
    </row>
    <row r="656" spans="1:51" s="14" customFormat="1" ht="12">
      <c r="A656" s="14"/>
      <c r="B656" s="226"/>
      <c r="C656" s="14"/>
      <c r="D656" s="210" t="s">
        <v>283</v>
      </c>
      <c r="E656" s="227" t="s">
        <v>1</v>
      </c>
      <c r="F656" s="228" t="s">
        <v>591</v>
      </c>
      <c r="G656" s="14"/>
      <c r="H656" s="229">
        <v>44.702</v>
      </c>
      <c r="I656" s="230"/>
      <c r="J656" s="14"/>
      <c r="K656" s="14"/>
      <c r="L656" s="226"/>
      <c r="M656" s="231"/>
      <c r="N656" s="232"/>
      <c r="O656" s="232"/>
      <c r="P656" s="232"/>
      <c r="Q656" s="232"/>
      <c r="R656" s="232"/>
      <c r="S656" s="232"/>
      <c r="T656" s="233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27" t="s">
        <v>283</v>
      </c>
      <c r="AU656" s="227" t="s">
        <v>90</v>
      </c>
      <c r="AV656" s="14" t="s">
        <v>90</v>
      </c>
      <c r="AW656" s="14" t="s">
        <v>36</v>
      </c>
      <c r="AX656" s="14" t="s">
        <v>81</v>
      </c>
      <c r="AY656" s="227" t="s">
        <v>166</v>
      </c>
    </row>
    <row r="657" spans="1:51" s="13" customFormat="1" ht="12">
      <c r="A657" s="13"/>
      <c r="B657" s="219"/>
      <c r="C657" s="13"/>
      <c r="D657" s="210" t="s">
        <v>283</v>
      </c>
      <c r="E657" s="220" t="s">
        <v>1</v>
      </c>
      <c r="F657" s="221" t="s">
        <v>352</v>
      </c>
      <c r="G657" s="13"/>
      <c r="H657" s="220" t="s">
        <v>1</v>
      </c>
      <c r="I657" s="222"/>
      <c r="J657" s="13"/>
      <c r="K657" s="13"/>
      <c r="L657" s="219"/>
      <c r="M657" s="223"/>
      <c r="N657" s="224"/>
      <c r="O657" s="224"/>
      <c r="P657" s="224"/>
      <c r="Q657" s="224"/>
      <c r="R657" s="224"/>
      <c r="S657" s="224"/>
      <c r="T657" s="225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20" t="s">
        <v>283</v>
      </c>
      <c r="AU657" s="220" t="s">
        <v>90</v>
      </c>
      <c r="AV657" s="13" t="s">
        <v>88</v>
      </c>
      <c r="AW657" s="13" t="s">
        <v>36</v>
      </c>
      <c r="AX657" s="13" t="s">
        <v>81</v>
      </c>
      <c r="AY657" s="220" t="s">
        <v>166</v>
      </c>
    </row>
    <row r="658" spans="1:51" s="14" customFormat="1" ht="12">
      <c r="A658" s="14"/>
      <c r="B658" s="226"/>
      <c r="C658" s="14"/>
      <c r="D658" s="210" t="s">
        <v>283</v>
      </c>
      <c r="E658" s="227" t="s">
        <v>1</v>
      </c>
      <c r="F658" s="228" t="s">
        <v>406</v>
      </c>
      <c r="G658" s="14"/>
      <c r="H658" s="229">
        <v>14.87</v>
      </c>
      <c r="I658" s="230"/>
      <c r="J658" s="14"/>
      <c r="K658" s="14"/>
      <c r="L658" s="226"/>
      <c r="M658" s="231"/>
      <c r="N658" s="232"/>
      <c r="O658" s="232"/>
      <c r="P658" s="232"/>
      <c r="Q658" s="232"/>
      <c r="R658" s="232"/>
      <c r="S658" s="232"/>
      <c r="T658" s="233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27" t="s">
        <v>283</v>
      </c>
      <c r="AU658" s="227" t="s">
        <v>90</v>
      </c>
      <c r="AV658" s="14" t="s">
        <v>90</v>
      </c>
      <c r="AW658" s="14" t="s">
        <v>36</v>
      </c>
      <c r="AX658" s="14" t="s">
        <v>81</v>
      </c>
      <c r="AY658" s="227" t="s">
        <v>166</v>
      </c>
    </row>
    <row r="659" spans="1:51" s="14" customFormat="1" ht="12">
      <c r="A659" s="14"/>
      <c r="B659" s="226"/>
      <c r="C659" s="14"/>
      <c r="D659" s="210" t="s">
        <v>283</v>
      </c>
      <c r="E659" s="227" t="s">
        <v>1</v>
      </c>
      <c r="F659" s="228" t="s">
        <v>592</v>
      </c>
      <c r="G659" s="14"/>
      <c r="H659" s="229">
        <v>39.725</v>
      </c>
      <c r="I659" s="230"/>
      <c r="J659" s="14"/>
      <c r="K659" s="14"/>
      <c r="L659" s="226"/>
      <c r="M659" s="231"/>
      <c r="N659" s="232"/>
      <c r="O659" s="232"/>
      <c r="P659" s="232"/>
      <c r="Q659" s="232"/>
      <c r="R659" s="232"/>
      <c r="S659" s="232"/>
      <c r="T659" s="233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27" t="s">
        <v>283</v>
      </c>
      <c r="AU659" s="227" t="s">
        <v>90</v>
      </c>
      <c r="AV659" s="14" t="s">
        <v>90</v>
      </c>
      <c r="AW659" s="14" t="s">
        <v>36</v>
      </c>
      <c r="AX659" s="14" t="s">
        <v>81</v>
      </c>
      <c r="AY659" s="227" t="s">
        <v>166</v>
      </c>
    </row>
    <row r="660" spans="1:51" s="13" customFormat="1" ht="12">
      <c r="A660" s="13"/>
      <c r="B660" s="219"/>
      <c r="C660" s="13"/>
      <c r="D660" s="210" t="s">
        <v>283</v>
      </c>
      <c r="E660" s="220" t="s">
        <v>1</v>
      </c>
      <c r="F660" s="221" t="s">
        <v>419</v>
      </c>
      <c r="G660" s="13"/>
      <c r="H660" s="220" t="s">
        <v>1</v>
      </c>
      <c r="I660" s="222"/>
      <c r="J660" s="13"/>
      <c r="K660" s="13"/>
      <c r="L660" s="219"/>
      <c r="M660" s="223"/>
      <c r="N660" s="224"/>
      <c r="O660" s="224"/>
      <c r="P660" s="224"/>
      <c r="Q660" s="224"/>
      <c r="R660" s="224"/>
      <c r="S660" s="224"/>
      <c r="T660" s="225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20" t="s">
        <v>283</v>
      </c>
      <c r="AU660" s="220" t="s">
        <v>90</v>
      </c>
      <c r="AV660" s="13" t="s">
        <v>88</v>
      </c>
      <c r="AW660" s="13" t="s">
        <v>36</v>
      </c>
      <c r="AX660" s="13" t="s">
        <v>81</v>
      </c>
      <c r="AY660" s="220" t="s">
        <v>166</v>
      </c>
    </row>
    <row r="661" spans="1:51" s="14" customFormat="1" ht="12">
      <c r="A661" s="14"/>
      <c r="B661" s="226"/>
      <c r="C661" s="14"/>
      <c r="D661" s="210" t="s">
        <v>283</v>
      </c>
      <c r="E661" s="227" t="s">
        <v>1</v>
      </c>
      <c r="F661" s="228" t="s">
        <v>420</v>
      </c>
      <c r="G661" s="14"/>
      <c r="H661" s="229">
        <v>39.46</v>
      </c>
      <c r="I661" s="230"/>
      <c r="J661" s="14"/>
      <c r="K661" s="14"/>
      <c r="L661" s="226"/>
      <c r="M661" s="231"/>
      <c r="N661" s="232"/>
      <c r="O661" s="232"/>
      <c r="P661" s="232"/>
      <c r="Q661" s="232"/>
      <c r="R661" s="232"/>
      <c r="S661" s="232"/>
      <c r="T661" s="233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27" t="s">
        <v>283</v>
      </c>
      <c r="AU661" s="227" t="s">
        <v>90</v>
      </c>
      <c r="AV661" s="14" t="s">
        <v>90</v>
      </c>
      <c r="AW661" s="14" t="s">
        <v>36</v>
      </c>
      <c r="AX661" s="14" t="s">
        <v>81</v>
      </c>
      <c r="AY661" s="227" t="s">
        <v>166</v>
      </c>
    </row>
    <row r="662" spans="1:51" s="14" customFormat="1" ht="12">
      <c r="A662" s="14"/>
      <c r="B662" s="226"/>
      <c r="C662" s="14"/>
      <c r="D662" s="210" t="s">
        <v>283</v>
      </c>
      <c r="E662" s="227" t="s">
        <v>1</v>
      </c>
      <c r="F662" s="228" t="s">
        <v>593</v>
      </c>
      <c r="G662" s="14"/>
      <c r="H662" s="229">
        <v>65.056</v>
      </c>
      <c r="I662" s="230"/>
      <c r="J662" s="14"/>
      <c r="K662" s="14"/>
      <c r="L662" s="226"/>
      <c r="M662" s="231"/>
      <c r="N662" s="232"/>
      <c r="O662" s="232"/>
      <c r="P662" s="232"/>
      <c r="Q662" s="232"/>
      <c r="R662" s="232"/>
      <c r="S662" s="232"/>
      <c r="T662" s="233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27" t="s">
        <v>283</v>
      </c>
      <c r="AU662" s="227" t="s">
        <v>90</v>
      </c>
      <c r="AV662" s="14" t="s">
        <v>90</v>
      </c>
      <c r="AW662" s="14" t="s">
        <v>36</v>
      </c>
      <c r="AX662" s="14" t="s">
        <v>81</v>
      </c>
      <c r="AY662" s="227" t="s">
        <v>166</v>
      </c>
    </row>
    <row r="663" spans="1:51" s="15" customFormat="1" ht="12">
      <c r="A663" s="15"/>
      <c r="B663" s="234"/>
      <c r="C663" s="15"/>
      <c r="D663" s="210" t="s">
        <v>283</v>
      </c>
      <c r="E663" s="235" t="s">
        <v>1</v>
      </c>
      <c r="F663" s="236" t="s">
        <v>286</v>
      </c>
      <c r="G663" s="15"/>
      <c r="H663" s="237">
        <v>433.47299999999996</v>
      </c>
      <c r="I663" s="238"/>
      <c r="J663" s="15"/>
      <c r="K663" s="15"/>
      <c r="L663" s="234"/>
      <c r="M663" s="239"/>
      <c r="N663" s="240"/>
      <c r="O663" s="240"/>
      <c r="P663" s="240"/>
      <c r="Q663" s="240"/>
      <c r="R663" s="240"/>
      <c r="S663" s="240"/>
      <c r="T663" s="241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T663" s="235" t="s">
        <v>283</v>
      </c>
      <c r="AU663" s="235" t="s">
        <v>90</v>
      </c>
      <c r="AV663" s="15" t="s">
        <v>165</v>
      </c>
      <c r="AW663" s="15" t="s">
        <v>36</v>
      </c>
      <c r="AX663" s="15" t="s">
        <v>88</v>
      </c>
      <c r="AY663" s="235" t="s">
        <v>166</v>
      </c>
    </row>
    <row r="664" spans="1:65" s="2" customFormat="1" ht="16.5" customHeight="1">
      <c r="A664" s="38"/>
      <c r="B664" s="196"/>
      <c r="C664" s="197" t="s">
        <v>795</v>
      </c>
      <c r="D664" s="197" t="s">
        <v>169</v>
      </c>
      <c r="E664" s="198" t="s">
        <v>796</v>
      </c>
      <c r="F664" s="199" t="s">
        <v>797</v>
      </c>
      <c r="G664" s="200" t="s">
        <v>301</v>
      </c>
      <c r="H664" s="201">
        <v>149.686</v>
      </c>
      <c r="I664" s="202"/>
      <c r="J664" s="203">
        <f>ROUND(I664*H664,2)</f>
        <v>0</v>
      </c>
      <c r="K664" s="199" t="s">
        <v>280</v>
      </c>
      <c r="L664" s="39"/>
      <c r="M664" s="204" t="s">
        <v>1</v>
      </c>
      <c r="N664" s="205" t="s">
        <v>46</v>
      </c>
      <c r="O664" s="77"/>
      <c r="P664" s="206">
        <f>O664*H664</f>
        <v>0</v>
      </c>
      <c r="Q664" s="206">
        <v>0.001</v>
      </c>
      <c r="R664" s="206">
        <f>Q664*H664</f>
        <v>0.149686</v>
      </c>
      <c r="S664" s="206">
        <v>0.00031</v>
      </c>
      <c r="T664" s="207">
        <f>S664*H664</f>
        <v>0.046402660000000005</v>
      </c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R664" s="208" t="s">
        <v>243</v>
      </c>
      <c r="AT664" s="208" t="s">
        <v>169</v>
      </c>
      <c r="AU664" s="208" t="s">
        <v>90</v>
      </c>
      <c r="AY664" s="19" t="s">
        <v>166</v>
      </c>
      <c r="BE664" s="209">
        <f>IF(N664="základní",J664,0)</f>
        <v>0</v>
      </c>
      <c r="BF664" s="209">
        <f>IF(N664="snížená",J664,0)</f>
        <v>0</v>
      </c>
      <c r="BG664" s="209">
        <f>IF(N664="zákl. přenesená",J664,0)</f>
        <v>0</v>
      </c>
      <c r="BH664" s="209">
        <f>IF(N664="sníž. přenesená",J664,0)</f>
        <v>0</v>
      </c>
      <c r="BI664" s="209">
        <f>IF(N664="nulová",J664,0)</f>
        <v>0</v>
      </c>
      <c r="BJ664" s="19" t="s">
        <v>88</v>
      </c>
      <c r="BK664" s="209">
        <f>ROUND(I664*H664,2)</f>
        <v>0</v>
      </c>
      <c r="BL664" s="19" t="s">
        <v>243</v>
      </c>
      <c r="BM664" s="208" t="s">
        <v>798</v>
      </c>
    </row>
    <row r="665" spans="1:47" s="2" customFormat="1" ht="12">
      <c r="A665" s="38"/>
      <c r="B665" s="39"/>
      <c r="C665" s="38"/>
      <c r="D665" s="210" t="s">
        <v>174</v>
      </c>
      <c r="E665" s="38"/>
      <c r="F665" s="211" t="s">
        <v>799</v>
      </c>
      <c r="G665" s="38"/>
      <c r="H665" s="38"/>
      <c r="I665" s="132"/>
      <c r="J665" s="38"/>
      <c r="K665" s="38"/>
      <c r="L665" s="39"/>
      <c r="M665" s="212"/>
      <c r="N665" s="213"/>
      <c r="O665" s="77"/>
      <c r="P665" s="77"/>
      <c r="Q665" s="77"/>
      <c r="R665" s="77"/>
      <c r="S665" s="77"/>
      <c r="T665" s="7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T665" s="19" t="s">
        <v>174</v>
      </c>
      <c r="AU665" s="19" t="s">
        <v>90</v>
      </c>
    </row>
    <row r="666" spans="1:51" s="13" customFormat="1" ht="12">
      <c r="A666" s="13"/>
      <c r="B666" s="219"/>
      <c r="C666" s="13"/>
      <c r="D666" s="210" t="s">
        <v>283</v>
      </c>
      <c r="E666" s="220" t="s">
        <v>1</v>
      </c>
      <c r="F666" s="221" t="s">
        <v>338</v>
      </c>
      <c r="G666" s="13"/>
      <c r="H666" s="220" t="s">
        <v>1</v>
      </c>
      <c r="I666" s="222"/>
      <c r="J666" s="13"/>
      <c r="K666" s="13"/>
      <c r="L666" s="219"/>
      <c r="M666" s="223"/>
      <c r="N666" s="224"/>
      <c r="O666" s="224"/>
      <c r="P666" s="224"/>
      <c r="Q666" s="224"/>
      <c r="R666" s="224"/>
      <c r="S666" s="224"/>
      <c r="T666" s="225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20" t="s">
        <v>283</v>
      </c>
      <c r="AU666" s="220" t="s">
        <v>90</v>
      </c>
      <c r="AV666" s="13" t="s">
        <v>88</v>
      </c>
      <c r="AW666" s="13" t="s">
        <v>36</v>
      </c>
      <c r="AX666" s="13" t="s">
        <v>81</v>
      </c>
      <c r="AY666" s="220" t="s">
        <v>166</v>
      </c>
    </row>
    <row r="667" spans="1:51" s="14" customFormat="1" ht="12">
      <c r="A667" s="14"/>
      <c r="B667" s="226"/>
      <c r="C667" s="14"/>
      <c r="D667" s="210" t="s">
        <v>283</v>
      </c>
      <c r="E667" s="227" t="s">
        <v>1</v>
      </c>
      <c r="F667" s="228" t="s">
        <v>339</v>
      </c>
      <c r="G667" s="14"/>
      <c r="H667" s="229">
        <v>4.75</v>
      </c>
      <c r="I667" s="230"/>
      <c r="J667" s="14"/>
      <c r="K667" s="14"/>
      <c r="L667" s="226"/>
      <c r="M667" s="231"/>
      <c r="N667" s="232"/>
      <c r="O667" s="232"/>
      <c r="P667" s="232"/>
      <c r="Q667" s="232"/>
      <c r="R667" s="232"/>
      <c r="S667" s="232"/>
      <c r="T667" s="233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27" t="s">
        <v>283</v>
      </c>
      <c r="AU667" s="227" t="s">
        <v>90</v>
      </c>
      <c r="AV667" s="14" t="s">
        <v>90</v>
      </c>
      <c r="AW667" s="14" t="s">
        <v>36</v>
      </c>
      <c r="AX667" s="14" t="s">
        <v>81</v>
      </c>
      <c r="AY667" s="227" t="s">
        <v>166</v>
      </c>
    </row>
    <row r="668" spans="1:51" s="14" customFormat="1" ht="12">
      <c r="A668" s="14"/>
      <c r="B668" s="226"/>
      <c r="C668" s="14"/>
      <c r="D668" s="210" t="s">
        <v>283</v>
      </c>
      <c r="E668" s="227" t="s">
        <v>1</v>
      </c>
      <c r="F668" s="228" t="s">
        <v>587</v>
      </c>
      <c r="G668" s="14"/>
      <c r="H668" s="229">
        <v>29.04</v>
      </c>
      <c r="I668" s="230"/>
      <c r="J668" s="14"/>
      <c r="K668" s="14"/>
      <c r="L668" s="226"/>
      <c r="M668" s="231"/>
      <c r="N668" s="232"/>
      <c r="O668" s="232"/>
      <c r="P668" s="232"/>
      <c r="Q668" s="232"/>
      <c r="R668" s="232"/>
      <c r="S668" s="232"/>
      <c r="T668" s="233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27" t="s">
        <v>283</v>
      </c>
      <c r="AU668" s="227" t="s">
        <v>90</v>
      </c>
      <c r="AV668" s="14" t="s">
        <v>90</v>
      </c>
      <c r="AW668" s="14" t="s">
        <v>36</v>
      </c>
      <c r="AX668" s="14" t="s">
        <v>81</v>
      </c>
      <c r="AY668" s="227" t="s">
        <v>166</v>
      </c>
    </row>
    <row r="669" spans="1:51" s="13" customFormat="1" ht="12">
      <c r="A669" s="13"/>
      <c r="B669" s="219"/>
      <c r="C669" s="13"/>
      <c r="D669" s="210" t="s">
        <v>283</v>
      </c>
      <c r="E669" s="220" t="s">
        <v>1</v>
      </c>
      <c r="F669" s="221" t="s">
        <v>413</v>
      </c>
      <c r="G669" s="13"/>
      <c r="H669" s="220" t="s">
        <v>1</v>
      </c>
      <c r="I669" s="222"/>
      <c r="J669" s="13"/>
      <c r="K669" s="13"/>
      <c r="L669" s="219"/>
      <c r="M669" s="223"/>
      <c r="N669" s="224"/>
      <c r="O669" s="224"/>
      <c r="P669" s="224"/>
      <c r="Q669" s="224"/>
      <c r="R669" s="224"/>
      <c r="S669" s="224"/>
      <c r="T669" s="225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20" t="s">
        <v>283</v>
      </c>
      <c r="AU669" s="220" t="s">
        <v>90</v>
      </c>
      <c r="AV669" s="13" t="s">
        <v>88</v>
      </c>
      <c r="AW669" s="13" t="s">
        <v>36</v>
      </c>
      <c r="AX669" s="13" t="s">
        <v>81</v>
      </c>
      <c r="AY669" s="220" t="s">
        <v>166</v>
      </c>
    </row>
    <row r="670" spans="1:51" s="14" customFormat="1" ht="12">
      <c r="A670" s="14"/>
      <c r="B670" s="226"/>
      <c r="C670" s="14"/>
      <c r="D670" s="210" t="s">
        <v>283</v>
      </c>
      <c r="E670" s="227" t="s">
        <v>1</v>
      </c>
      <c r="F670" s="228" t="s">
        <v>414</v>
      </c>
      <c r="G670" s="14"/>
      <c r="H670" s="229">
        <v>14.21</v>
      </c>
      <c r="I670" s="230"/>
      <c r="J670" s="14"/>
      <c r="K670" s="14"/>
      <c r="L670" s="226"/>
      <c r="M670" s="231"/>
      <c r="N670" s="232"/>
      <c r="O670" s="232"/>
      <c r="P670" s="232"/>
      <c r="Q670" s="232"/>
      <c r="R670" s="232"/>
      <c r="S670" s="232"/>
      <c r="T670" s="233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27" t="s">
        <v>283</v>
      </c>
      <c r="AU670" s="227" t="s">
        <v>90</v>
      </c>
      <c r="AV670" s="14" t="s">
        <v>90</v>
      </c>
      <c r="AW670" s="14" t="s">
        <v>36</v>
      </c>
      <c r="AX670" s="14" t="s">
        <v>81</v>
      </c>
      <c r="AY670" s="227" t="s">
        <v>166</v>
      </c>
    </row>
    <row r="671" spans="1:51" s="14" customFormat="1" ht="12">
      <c r="A671" s="14"/>
      <c r="B671" s="226"/>
      <c r="C671" s="14"/>
      <c r="D671" s="210" t="s">
        <v>283</v>
      </c>
      <c r="E671" s="227" t="s">
        <v>1</v>
      </c>
      <c r="F671" s="228" t="s">
        <v>588</v>
      </c>
      <c r="G671" s="14"/>
      <c r="H671" s="229">
        <v>39</v>
      </c>
      <c r="I671" s="230"/>
      <c r="J671" s="14"/>
      <c r="K671" s="14"/>
      <c r="L671" s="226"/>
      <c r="M671" s="231"/>
      <c r="N671" s="232"/>
      <c r="O671" s="232"/>
      <c r="P671" s="232"/>
      <c r="Q671" s="232"/>
      <c r="R671" s="232"/>
      <c r="S671" s="232"/>
      <c r="T671" s="233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27" t="s">
        <v>283</v>
      </c>
      <c r="AU671" s="227" t="s">
        <v>90</v>
      </c>
      <c r="AV671" s="14" t="s">
        <v>90</v>
      </c>
      <c r="AW671" s="14" t="s">
        <v>36</v>
      </c>
      <c r="AX671" s="14" t="s">
        <v>81</v>
      </c>
      <c r="AY671" s="227" t="s">
        <v>166</v>
      </c>
    </row>
    <row r="672" spans="1:51" s="13" customFormat="1" ht="12">
      <c r="A672" s="13"/>
      <c r="B672" s="219"/>
      <c r="C672" s="13"/>
      <c r="D672" s="210" t="s">
        <v>283</v>
      </c>
      <c r="E672" s="220" t="s">
        <v>1</v>
      </c>
      <c r="F672" s="221" t="s">
        <v>415</v>
      </c>
      <c r="G672" s="13"/>
      <c r="H672" s="220" t="s">
        <v>1</v>
      </c>
      <c r="I672" s="222"/>
      <c r="J672" s="13"/>
      <c r="K672" s="13"/>
      <c r="L672" s="219"/>
      <c r="M672" s="223"/>
      <c r="N672" s="224"/>
      <c r="O672" s="224"/>
      <c r="P672" s="224"/>
      <c r="Q672" s="224"/>
      <c r="R672" s="224"/>
      <c r="S672" s="224"/>
      <c r="T672" s="225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20" t="s">
        <v>283</v>
      </c>
      <c r="AU672" s="220" t="s">
        <v>90</v>
      </c>
      <c r="AV672" s="13" t="s">
        <v>88</v>
      </c>
      <c r="AW672" s="13" t="s">
        <v>36</v>
      </c>
      <c r="AX672" s="13" t="s">
        <v>81</v>
      </c>
      <c r="AY672" s="220" t="s">
        <v>166</v>
      </c>
    </row>
    <row r="673" spans="1:51" s="14" customFormat="1" ht="12">
      <c r="A673" s="14"/>
      <c r="B673" s="226"/>
      <c r="C673" s="14"/>
      <c r="D673" s="210" t="s">
        <v>283</v>
      </c>
      <c r="E673" s="227" t="s">
        <v>1</v>
      </c>
      <c r="F673" s="228" t="s">
        <v>416</v>
      </c>
      <c r="G673" s="14"/>
      <c r="H673" s="229">
        <v>14.76</v>
      </c>
      <c r="I673" s="230"/>
      <c r="J673" s="14"/>
      <c r="K673" s="14"/>
      <c r="L673" s="226"/>
      <c r="M673" s="231"/>
      <c r="N673" s="232"/>
      <c r="O673" s="232"/>
      <c r="P673" s="232"/>
      <c r="Q673" s="232"/>
      <c r="R673" s="232"/>
      <c r="S673" s="232"/>
      <c r="T673" s="233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27" t="s">
        <v>283</v>
      </c>
      <c r="AU673" s="227" t="s">
        <v>90</v>
      </c>
      <c r="AV673" s="14" t="s">
        <v>90</v>
      </c>
      <c r="AW673" s="14" t="s">
        <v>36</v>
      </c>
      <c r="AX673" s="14" t="s">
        <v>81</v>
      </c>
      <c r="AY673" s="227" t="s">
        <v>166</v>
      </c>
    </row>
    <row r="674" spans="1:51" s="14" customFormat="1" ht="12">
      <c r="A674" s="14"/>
      <c r="B674" s="226"/>
      <c r="C674" s="14"/>
      <c r="D674" s="210" t="s">
        <v>283</v>
      </c>
      <c r="E674" s="227" t="s">
        <v>1</v>
      </c>
      <c r="F674" s="228" t="s">
        <v>589</v>
      </c>
      <c r="G674" s="14"/>
      <c r="H674" s="229">
        <v>47.926</v>
      </c>
      <c r="I674" s="230"/>
      <c r="J674" s="14"/>
      <c r="K674" s="14"/>
      <c r="L674" s="226"/>
      <c r="M674" s="231"/>
      <c r="N674" s="232"/>
      <c r="O674" s="232"/>
      <c r="P674" s="232"/>
      <c r="Q674" s="232"/>
      <c r="R674" s="232"/>
      <c r="S674" s="232"/>
      <c r="T674" s="233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27" t="s">
        <v>283</v>
      </c>
      <c r="AU674" s="227" t="s">
        <v>90</v>
      </c>
      <c r="AV674" s="14" t="s">
        <v>90</v>
      </c>
      <c r="AW674" s="14" t="s">
        <v>36</v>
      </c>
      <c r="AX674" s="14" t="s">
        <v>81</v>
      </c>
      <c r="AY674" s="227" t="s">
        <v>166</v>
      </c>
    </row>
    <row r="675" spans="1:51" s="15" customFormat="1" ht="12">
      <c r="A675" s="15"/>
      <c r="B675" s="234"/>
      <c r="C675" s="15"/>
      <c r="D675" s="210" t="s">
        <v>283</v>
      </c>
      <c r="E675" s="235" t="s">
        <v>1</v>
      </c>
      <c r="F675" s="236" t="s">
        <v>286</v>
      </c>
      <c r="G675" s="15"/>
      <c r="H675" s="237">
        <v>149.686</v>
      </c>
      <c r="I675" s="238"/>
      <c r="J675" s="15"/>
      <c r="K675" s="15"/>
      <c r="L675" s="234"/>
      <c r="M675" s="239"/>
      <c r="N675" s="240"/>
      <c r="O675" s="240"/>
      <c r="P675" s="240"/>
      <c r="Q675" s="240"/>
      <c r="R675" s="240"/>
      <c r="S675" s="240"/>
      <c r="T675" s="241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T675" s="235" t="s">
        <v>283</v>
      </c>
      <c r="AU675" s="235" t="s">
        <v>90</v>
      </c>
      <c r="AV675" s="15" t="s">
        <v>165</v>
      </c>
      <c r="AW675" s="15" t="s">
        <v>36</v>
      </c>
      <c r="AX675" s="15" t="s">
        <v>88</v>
      </c>
      <c r="AY675" s="235" t="s">
        <v>166</v>
      </c>
    </row>
    <row r="676" spans="1:65" s="2" customFormat="1" ht="21.75" customHeight="1">
      <c r="A676" s="38"/>
      <c r="B676" s="196"/>
      <c r="C676" s="197" t="s">
        <v>800</v>
      </c>
      <c r="D676" s="197" t="s">
        <v>169</v>
      </c>
      <c r="E676" s="198" t="s">
        <v>801</v>
      </c>
      <c r="F676" s="199" t="s">
        <v>802</v>
      </c>
      <c r="G676" s="200" t="s">
        <v>301</v>
      </c>
      <c r="H676" s="201">
        <v>100</v>
      </c>
      <c r="I676" s="202"/>
      <c r="J676" s="203">
        <f>ROUND(I676*H676,2)</f>
        <v>0</v>
      </c>
      <c r="K676" s="199" t="s">
        <v>280</v>
      </c>
      <c r="L676" s="39"/>
      <c r="M676" s="204" t="s">
        <v>1</v>
      </c>
      <c r="N676" s="205" t="s">
        <v>46</v>
      </c>
      <c r="O676" s="77"/>
      <c r="P676" s="206">
        <f>O676*H676</f>
        <v>0</v>
      </c>
      <c r="Q676" s="206">
        <v>0</v>
      </c>
      <c r="R676" s="206">
        <f>Q676*H676</f>
        <v>0</v>
      </c>
      <c r="S676" s="206">
        <v>0</v>
      </c>
      <c r="T676" s="207">
        <f>S676*H676</f>
        <v>0</v>
      </c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R676" s="208" t="s">
        <v>243</v>
      </c>
      <c r="AT676" s="208" t="s">
        <v>169</v>
      </c>
      <c r="AU676" s="208" t="s">
        <v>90</v>
      </c>
      <c r="AY676" s="19" t="s">
        <v>166</v>
      </c>
      <c r="BE676" s="209">
        <f>IF(N676="základní",J676,0)</f>
        <v>0</v>
      </c>
      <c r="BF676" s="209">
        <f>IF(N676="snížená",J676,0)</f>
        <v>0</v>
      </c>
      <c r="BG676" s="209">
        <f>IF(N676="zákl. přenesená",J676,0)</f>
        <v>0</v>
      </c>
      <c r="BH676" s="209">
        <f>IF(N676="sníž. přenesená",J676,0)</f>
        <v>0</v>
      </c>
      <c r="BI676" s="209">
        <f>IF(N676="nulová",J676,0)</f>
        <v>0</v>
      </c>
      <c r="BJ676" s="19" t="s">
        <v>88</v>
      </c>
      <c r="BK676" s="209">
        <f>ROUND(I676*H676,2)</f>
        <v>0</v>
      </c>
      <c r="BL676" s="19" t="s">
        <v>243</v>
      </c>
      <c r="BM676" s="208" t="s">
        <v>803</v>
      </c>
    </row>
    <row r="677" spans="1:47" s="2" customFormat="1" ht="12">
      <c r="A677" s="38"/>
      <c r="B677" s="39"/>
      <c r="C677" s="38"/>
      <c r="D677" s="210" t="s">
        <v>174</v>
      </c>
      <c r="E677" s="38"/>
      <c r="F677" s="211" t="s">
        <v>804</v>
      </c>
      <c r="G677" s="38"/>
      <c r="H677" s="38"/>
      <c r="I677" s="132"/>
      <c r="J677" s="38"/>
      <c r="K677" s="38"/>
      <c r="L677" s="39"/>
      <c r="M677" s="212"/>
      <c r="N677" s="213"/>
      <c r="O677" s="77"/>
      <c r="P677" s="77"/>
      <c r="Q677" s="77"/>
      <c r="R677" s="77"/>
      <c r="S677" s="77"/>
      <c r="T677" s="7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T677" s="19" t="s">
        <v>174</v>
      </c>
      <c r="AU677" s="19" t="s">
        <v>90</v>
      </c>
    </row>
    <row r="678" spans="1:65" s="2" customFormat="1" ht="16.5" customHeight="1">
      <c r="A678" s="38"/>
      <c r="B678" s="196"/>
      <c r="C678" s="242" t="s">
        <v>805</v>
      </c>
      <c r="D678" s="242" t="s">
        <v>806</v>
      </c>
      <c r="E678" s="243" t="s">
        <v>807</v>
      </c>
      <c r="F678" s="244" t="s">
        <v>808</v>
      </c>
      <c r="G678" s="245" t="s">
        <v>301</v>
      </c>
      <c r="H678" s="246">
        <v>105</v>
      </c>
      <c r="I678" s="247"/>
      <c r="J678" s="248">
        <f>ROUND(I678*H678,2)</f>
        <v>0</v>
      </c>
      <c r="K678" s="244" t="s">
        <v>280</v>
      </c>
      <c r="L678" s="249"/>
      <c r="M678" s="250" t="s">
        <v>1</v>
      </c>
      <c r="N678" s="251" t="s">
        <v>46</v>
      </c>
      <c r="O678" s="77"/>
      <c r="P678" s="206">
        <f>O678*H678</f>
        <v>0</v>
      </c>
      <c r="Q678" s="206">
        <v>0</v>
      </c>
      <c r="R678" s="206">
        <f>Q678*H678</f>
        <v>0</v>
      </c>
      <c r="S678" s="206">
        <v>0</v>
      </c>
      <c r="T678" s="207">
        <f>S678*H678</f>
        <v>0</v>
      </c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R678" s="208" t="s">
        <v>522</v>
      </c>
      <c r="AT678" s="208" t="s">
        <v>806</v>
      </c>
      <c r="AU678" s="208" t="s">
        <v>90</v>
      </c>
      <c r="AY678" s="19" t="s">
        <v>166</v>
      </c>
      <c r="BE678" s="209">
        <f>IF(N678="základní",J678,0)</f>
        <v>0</v>
      </c>
      <c r="BF678" s="209">
        <f>IF(N678="snížená",J678,0)</f>
        <v>0</v>
      </c>
      <c r="BG678" s="209">
        <f>IF(N678="zákl. přenesená",J678,0)</f>
        <v>0</v>
      </c>
      <c r="BH678" s="209">
        <f>IF(N678="sníž. přenesená",J678,0)</f>
        <v>0</v>
      </c>
      <c r="BI678" s="209">
        <f>IF(N678="nulová",J678,0)</f>
        <v>0</v>
      </c>
      <c r="BJ678" s="19" t="s">
        <v>88</v>
      </c>
      <c r="BK678" s="209">
        <f>ROUND(I678*H678,2)</f>
        <v>0</v>
      </c>
      <c r="BL678" s="19" t="s">
        <v>243</v>
      </c>
      <c r="BM678" s="208" t="s">
        <v>809</v>
      </c>
    </row>
    <row r="679" spans="1:47" s="2" customFormat="1" ht="12">
      <c r="A679" s="38"/>
      <c r="B679" s="39"/>
      <c r="C679" s="38"/>
      <c r="D679" s="210" t="s">
        <v>174</v>
      </c>
      <c r="E679" s="38"/>
      <c r="F679" s="211" t="s">
        <v>810</v>
      </c>
      <c r="G679" s="38"/>
      <c r="H679" s="38"/>
      <c r="I679" s="132"/>
      <c r="J679" s="38"/>
      <c r="K679" s="38"/>
      <c r="L679" s="39"/>
      <c r="M679" s="212"/>
      <c r="N679" s="213"/>
      <c r="O679" s="77"/>
      <c r="P679" s="77"/>
      <c r="Q679" s="77"/>
      <c r="R679" s="77"/>
      <c r="S679" s="77"/>
      <c r="T679" s="7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T679" s="19" t="s">
        <v>174</v>
      </c>
      <c r="AU679" s="19" t="s">
        <v>90</v>
      </c>
    </row>
    <row r="680" spans="1:51" s="14" customFormat="1" ht="12">
      <c r="A680" s="14"/>
      <c r="B680" s="226"/>
      <c r="C680" s="14"/>
      <c r="D680" s="210" t="s">
        <v>283</v>
      </c>
      <c r="E680" s="14"/>
      <c r="F680" s="228" t="s">
        <v>811</v>
      </c>
      <c r="G680" s="14"/>
      <c r="H680" s="229">
        <v>105</v>
      </c>
      <c r="I680" s="230"/>
      <c r="J680" s="14"/>
      <c r="K680" s="14"/>
      <c r="L680" s="226"/>
      <c r="M680" s="252"/>
      <c r="N680" s="253"/>
      <c r="O680" s="253"/>
      <c r="P680" s="253"/>
      <c r="Q680" s="253"/>
      <c r="R680" s="253"/>
      <c r="S680" s="253"/>
      <c r="T680" s="25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27" t="s">
        <v>283</v>
      </c>
      <c r="AU680" s="227" t="s">
        <v>90</v>
      </c>
      <c r="AV680" s="14" t="s">
        <v>90</v>
      </c>
      <c r="AW680" s="14" t="s">
        <v>3</v>
      </c>
      <c r="AX680" s="14" t="s">
        <v>88</v>
      </c>
      <c r="AY680" s="227" t="s">
        <v>166</v>
      </c>
    </row>
    <row r="681" spans="1:31" s="2" customFormat="1" ht="6.95" customHeight="1">
      <c r="A681" s="38"/>
      <c r="B681" s="60"/>
      <c r="C681" s="61"/>
      <c r="D681" s="61"/>
      <c r="E681" s="61"/>
      <c r="F681" s="61"/>
      <c r="G681" s="61"/>
      <c r="H681" s="61"/>
      <c r="I681" s="156"/>
      <c r="J681" s="61"/>
      <c r="K681" s="61"/>
      <c r="L681" s="39"/>
      <c r="M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</row>
  </sheetData>
  <autoFilter ref="C132:K68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1:H12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104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129"/>
      <c r="J3" s="21"/>
      <c r="K3" s="21"/>
      <c r="L3" s="22"/>
      <c r="AT3" s="19" t="s">
        <v>90</v>
      </c>
    </row>
    <row r="4" spans="2:46" s="1" customFormat="1" ht="24.95" customHeight="1">
      <c r="B4" s="22"/>
      <c r="D4" s="23" t="s">
        <v>138</v>
      </c>
      <c r="I4" s="128"/>
      <c r="L4" s="22"/>
      <c r="M4" s="130" t="s">
        <v>10</v>
      </c>
      <c r="AT4" s="19" t="s">
        <v>3</v>
      </c>
    </row>
    <row r="5" spans="2:12" s="1" customFormat="1" ht="6.95" customHeight="1">
      <c r="B5" s="22"/>
      <c r="I5" s="128"/>
      <c r="L5" s="22"/>
    </row>
    <row r="6" spans="2:12" s="1" customFormat="1" ht="12" customHeight="1">
      <c r="B6" s="22"/>
      <c r="D6" s="32" t="s">
        <v>16</v>
      </c>
      <c r="I6" s="128"/>
      <c r="L6" s="22"/>
    </row>
    <row r="7" spans="2:12" s="1" customFormat="1" ht="16.5" customHeight="1">
      <c r="B7" s="22"/>
      <c r="E7" s="131" t="str">
        <f>'Rekapitulace stavby'!K6</f>
        <v xml:space="preserve">SPŠ a SOU Pelhřimov  - stavební úpravy auly vč. jejího zázemí</v>
      </c>
      <c r="F7" s="32"/>
      <c r="G7" s="32"/>
      <c r="H7" s="32"/>
      <c r="I7" s="128"/>
      <c r="L7" s="22"/>
    </row>
    <row r="8" spans="2:12" s="1" customFormat="1" ht="12" customHeight="1">
      <c r="B8" s="22"/>
      <c r="D8" s="32" t="s">
        <v>139</v>
      </c>
      <c r="I8" s="128"/>
      <c r="L8" s="22"/>
    </row>
    <row r="9" spans="1:31" s="2" customFormat="1" ht="16.5" customHeight="1">
      <c r="A9" s="38"/>
      <c r="B9" s="39"/>
      <c r="C9" s="38"/>
      <c r="D9" s="38"/>
      <c r="E9" s="131" t="s">
        <v>258</v>
      </c>
      <c r="F9" s="38"/>
      <c r="G9" s="38"/>
      <c r="H9" s="38"/>
      <c r="I9" s="132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141</v>
      </c>
      <c r="E10" s="38"/>
      <c r="F10" s="38"/>
      <c r="G10" s="38"/>
      <c r="H10" s="38"/>
      <c r="I10" s="132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812</v>
      </c>
      <c r="F11" s="38"/>
      <c r="G11" s="38"/>
      <c r="H11" s="38"/>
      <c r="I11" s="132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132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98</v>
      </c>
      <c r="G13" s="38"/>
      <c r="H13" s="38"/>
      <c r="I13" s="133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133" t="s">
        <v>22</v>
      </c>
      <c r="J14" s="69" t="str">
        <f>'Rekapitulace stavby'!AN8</f>
        <v>10. 1. 2020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132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133" t="s">
        <v>25</v>
      </c>
      <c r="J16" s="27" t="s">
        <v>26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27</v>
      </c>
      <c r="F17" s="38"/>
      <c r="G17" s="38"/>
      <c r="H17" s="38"/>
      <c r="I17" s="133" t="s">
        <v>28</v>
      </c>
      <c r="J17" s="27" t="s">
        <v>29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132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30</v>
      </c>
      <c r="E19" s="38"/>
      <c r="F19" s="38"/>
      <c r="G19" s="38"/>
      <c r="H19" s="38"/>
      <c r="I19" s="133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133" t="s">
        <v>28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132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32</v>
      </c>
      <c r="E22" s="38"/>
      <c r="F22" s="38"/>
      <c r="G22" s="38"/>
      <c r="H22" s="38"/>
      <c r="I22" s="133" t="s">
        <v>25</v>
      </c>
      <c r="J22" s="27" t="s">
        <v>33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34</v>
      </c>
      <c r="F23" s="38"/>
      <c r="G23" s="38"/>
      <c r="H23" s="38"/>
      <c r="I23" s="133" t="s">
        <v>28</v>
      </c>
      <c r="J23" s="27" t="s">
        <v>35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132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37</v>
      </c>
      <c r="E25" s="38"/>
      <c r="F25" s="38"/>
      <c r="G25" s="38"/>
      <c r="H25" s="38"/>
      <c r="I25" s="133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133" t="s">
        <v>28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132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39</v>
      </c>
      <c r="E28" s="38"/>
      <c r="F28" s="38"/>
      <c r="G28" s="38"/>
      <c r="H28" s="38"/>
      <c r="I28" s="132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310.5" customHeight="1">
      <c r="A29" s="134"/>
      <c r="B29" s="135"/>
      <c r="C29" s="134"/>
      <c r="D29" s="134"/>
      <c r="E29" s="36" t="s">
        <v>260</v>
      </c>
      <c r="F29" s="36"/>
      <c r="G29" s="36"/>
      <c r="H29" s="36"/>
      <c r="I29" s="136"/>
      <c r="J29" s="134"/>
      <c r="K29" s="134"/>
      <c r="L29" s="137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132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138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9" t="s">
        <v>41</v>
      </c>
      <c r="E32" s="38"/>
      <c r="F32" s="38"/>
      <c r="G32" s="38"/>
      <c r="H32" s="38"/>
      <c r="I32" s="132"/>
      <c r="J32" s="96">
        <f>ROUND(J149,2)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138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43</v>
      </c>
      <c r="G34" s="38"/>
      <c r="H34" s="38"/>
      <c r="I34" s="140" t="s">
        <v>42</v>
      </c>
      <c r="J34" s="43" t="s">
        <v>44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41" t="s">
        <v>45</v>
      </c>
      <c r="E35" s="32" t="s">
        <v>46</v>
      </c>
      <c r="F35" s="142">
        <f>ROUND((SUM(BE149:BE1266)),2)</f>
        <v>0</v>
      </c>
      <c r="G35" s="38"/>
      <c r="H35" s="38"/>
      <c r="I35" s="143">
        <v>0.21</v>
      </c>
      <c r="J35" s="142">
        <f>ROUND(((SUM(BE149:BE1266))*I35),2)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47</v>
      </c>
      <c r="F36" s="142">
        <f>ROUND((SUM(BF149:BF1266)),2)</f>
        <v>0</v>
      </c>
      <c r="G36" s="38"/>
      <c r="H36" s="38"/>
      <c r="I36" s="143">
        <v>0.15</v>
      </c>
      <c r="J36" s="142">
        <f>ROUND(((SUM(BF149:BF1266))*I36),2)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48</v>
      </c>
      <c r="F37" s="142">
        <f>ROUND((SUM(BG149:BG1266)),2)</f>
        <v>0</v>
      </c>
      <c r="G37" s="38"/>
      <c r="H37" s="38"/>
      <c r="I37" s="143">
        <v>0.21</v>
      </c>
      <c r="J37" s="142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49</v>
      </c>
      <c r="F38" s="142">
        <f>ROUND((SUM(BH149:BH1266)),2)</f>
        <v>0</v>
      </c>
      <c r="G38" s="38"/>
      <c r="H38" s="38"/>
      <c r="I38" s="143">
        <v>0.15</v>
      </c>
      <c r="J38" s="142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50</v>
      </c>
      <c r="F39" s="142">
        <f>ROUND((SUM(BI149:BI1266)),2)</f>
        <v>0</v>
      </c>
      <c r="G39" s="38"/>
      <c r="H39" s="38"/>
      <c r="I39" s="143">
        <v>0</v>
      </c>
      <c r="J39" s="142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132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44"/>
      <c r="D41" s="145" t="s">
        <v>51</v>
      </c>
      <c r="E41" s="81"/>
      <c r="F41" s="81"/>
      <c r="G41" s="146" t="s">
        <v>52</v>
      </c>
      <c r="H41" s="147" t="s">
        <v>53</v>
      </c>
      <c r="I41" s="148"/>
      <c r="J41" s="149">
        <f>SUM(J32:J39)</f>
        <v>0</v>
      </c>
      <c r="K41" s="150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132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I43" s="128"/>
      <c r="L43" s="22"/>
    </row>
    <row r="44" spans="2:12" s="1" customFormat="1" ht="14.4" customHeight="1">
      <c r="B44" s="22"/>
      <c r="I44" s="128"/>
      <c r="L44" s="22"/>
    </row>
    <row r="45" spans="2:12" s="1" customFormat="1" ht="14.4" customHeight="1">
      <c r="B45" s="22"/>
      <c r="I45" s="128"/>
      <c r="L45" s="22"/>
    </row>
    <row r="46" spans="2:12" s="1" customFormat="1" ht="14.4" customHeight="1">
      <c r="B46" s="22"/>
      <c r="I46" s="128"/>
      <c r="L46" s="22"/>
    </row>
    <row r="47" spans="2:12" s="1" customFormat="1" ht="14.4" customHeight="1">
      <c r="B47" s="22"/>
      <c r="I47" s="128"/>
      <c r="L47" s="22"/>
    </row>
    <row r="48" spans="2:12" s="1" customFormat="1" ht="14.4" customHeight="1">
      <c r="B48" s="22"/>
      <c r="I48" s="128"/>
      <c r="L48" s="22"/>
    </row>
    <row r="49" spans="2:12" s="1" customFormat="1" ht="14.4" customHeight="1">
      <c r="B49" s="22"/>
      <c r="I49" s="128"/>
      <c r="L49" s="22"/>
    </row>
    <row r="50" spans="2:12" s="2" customFormat="1" ht="14.4" customHeight="1">
      <c r="B50" s="55"/>
      <c r="D50" s="56" t="s">
        <v>54</v>
      </c>
      <c r="E50" s="57"/>
      <c r="F50" s="57"/>
      <c r="G50" s="56" t="s">
        <v>55</v>
      </c>
      <c r="H50" s="57"/>
      <c r="I50" s="151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56</v>
      </c>
      <c r="E61" s="41"/>
      <c r="F61" s="152" t="s">
        <v>57</v>
      </c>
      <c r="G61" s="58" t="s">
        <v>56</v>
      </c>
      <c r="H61" s="41"/>
      <c r="I61" s="153"/>
      <c r="J61" s="154" t="s">
        <v>57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58</v>
      </c>
      <c r="E65" s="59"/>
      <c r="F65" s="59"/>
      <c r="G65" s="56" t="s">
        <v>59</v>
      </c>
      <c r="H65" s="59"/>
      <c r="I65" s="155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56</v>
      </c>
      <c r="E76" s="41"/>
      <c r="F76" s="152" t="s">
        <v>57</v>
      </c>
      <c r="G76" s="58" t="s">
        <v>56</v>
      </c>
      <c r="H76" s="41"/>
      <c r="I76" s="153"/>
      <c r="J76" s="154" t="s">
        <v>57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156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157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143</v>
      </c>
      <c r="D82" s="38"/>
      <c r="E82" s="38"/>
      <c r="F82" s="38"/>
      <c r="G82" s="38"/>
      <c r="H82" s="38"/>
      <c r="I82" s="132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132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132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31" t="str">
        <f>E7</f>
        <v xml:space="preserve">SPŠ a SOU Pelhřimov  - stavební úpravy auly vč. jejího zázemí</v>
      </c>
      <c r="F85" s="32"/>
      <c r="G85" s="32"/>
      <c r="H85" s="32"/>
      <c r="I85" s="132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139</v>
      </c>
      <c r="I86" s="128"/>
      <c r="L86" s="22"/>
    </row>
    <row r="87" spans="1:31" s="2" customFormat="1" ht="16.5" customHeight="1">
      <c r="A87" s="38"/>
      <c r="B87" s="39"/>
      <c r="C87" s="38"/>
      <c r="D87" s="38"/>
      <c r="E87" s="131" t="s">
        <v>258</v>
      </c>
      <c r="F87" s="38"/>
      <c r="G87" s="38"/>
      <c r="H87" s="38"/>
      <c r="I87" s="132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141</v>
      </c>
      <c r="D88" s="38"/>
      <c r="E88" s="38"/>
      <c r="F88" s="38"/>
      <c r="G88" s="38"/>
      <c r="H88" s="38"/>
      <c r="I88" s="132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01_01 - Architektonicko - stavební řešení</v>
      </c>
      <c r="F89" s="38"/>
      <c r="G89" s="38"/>
      <c r="H89" s="38"/>
      <c r="I89" s="132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132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>Pelhřimov, ul. Růžová č.p. 34</v>
      </c>
      <c r="G91" s="38"/>
      <c r="H91" s="38"/>
      <c r="I91" s="133" t="s">
        <v>22</v>
      </c>
      <c r="J91" s="69" t="str">
        <f>IF(J14="","",J14)</f>
        <v>10. 1. 2020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132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KRAJ VYSOČINA</v>
      </c>
      <c r="G93" s="38"/>
      <c r="H93" s="38"/>
      <c r="I93" s="133" t="s">
        <v>32</v>
      </c>
      <c r="J93" s="36" t="str">
        <f>E23</f>
        <v>PROJEKT CENTRUM NOVA s.r.o.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30</v>
      </c>
      <c r="D94" s="38"/>
      <c r="E94" s="38"/>
      <c r="F94" s="27" t="str">
        <f>IF(E20="","",E20)</f>
        <v>Vyplň údaj</v>
      </c>
      <c r="G94" s="38"/>
      <c r="H94" s="38"/>
      <c r="I94" s="133" t="s">
        <v>37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132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58" t="s">
        <v>144</v>
      </c>
      <c r="D96" s="144"/>
      <c r="E96" s="144"/>
      <c r="F96" s="144"/>
      <c r="G96" s="144"/>
      <c r="H96" s="144"/>
      <c r="I96" s="159"/>
      <c r="J96" s="160" t="s">
        <v>145</v>
      </c>
      <c r="K96" s="144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132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61" t="s">
        <v>146</v>
      </c>
      <c r="D98" s="38"/>
      <c r="E98" s="38"/>
      <c r="F98" s="38"/>
      <c r="G98" s="38"/>
      <c r="H98" s="38"/>
      <c r="I98" s="132"/>
      <c r="J98" s="96">
        <f>J149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147</v>
      </c>
    </row>
    <row r="99" spans="1:31" s="9" customFormat="1" ht="24.95" customHeight="1">
      <c r="A99" s="9"/>
      <c r="B99" s="162"/>
      <c r="C99" s="9"/>
      <c r="D99" s="163" t="s">
        <v>261</v>
      </c>
      <c r="E99" s="164"/>
      <c r="F99" s="164"/>
      <c r="G99" s="164"/>
      <c r="H99" s="164"/>
      <c r="I99" s="165"/>
      <c r="J99" s="166">
        <f>J150</f>
        <v>0</v>
      </c>
      <c r="K99" s="9"/>
      <c r="L99" s="16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67"/>
      <c r="C100" s="10"/>
      <c r="D100" s="168" t="s">
        <v>813</v>
      </c>
      <c r="E100" s="169"/>
      <c r="F100" s="169"/>
      <c r="G100" s="169"/>
      <c r="H100" s="169"/>
      <c r="I100" s="170"/>
      <c r="J100" s="171">
        <f>J151</f>
        <v>0</v>
      </c>
      <c r="K100" s="10"/>
      <c r="L100" s="16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67"/>
      <c r="C101" s="10"/>
      <c r="D101" s="168" t="s">
        <v>814</v>
      </c>
      <c r="E101" s="169"/>
      <c r="F101" s="169"/>
      <c r="G101" s="169"/>
      <c r="H101" s="169"/>
      <c r="I101" s="170"/>
      <c r="J101" s="171">
        <f>J175</f>
        <v>0</v>
      </c>
      <c r="K101" s="10"/>
      <c r="L101" s="16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67"/>
      <c r="C102" s="10"/>
      <c r="D102" s="168" t="s">
        <v>262</v>
      </c>
      <c r="E102" s="169"/>
      <c r="F102" s="169"/>
      <c r="G102" s="169"/>
      <c r="H102" s="169"/>
      <c r="I102" s="170"/>
      <c r="J102" s="171">
        <f>J227</f>
        <v>0</v>
      </c>
      <c r="K102" s="10"/>
      <c r="L102" s="16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67"/>
      <c r="C103" s="10"/>
      <c r="D103" s="168" t="s">
        <v>263</v>
      </c>
      <c r="E103" s="169"/>
      <c r="F103" s="169"/>
      <c r="G103" s="169"/>
      <c r="H103" s="169"/>
      <c r="I103" s="170"/>
      <c r="J103" s="171">
        <f>J386</f>
        <v>0</v>
      </c>
      <c r="K103" s="10"/>
      <c r="L103" s="16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67"/>
      <c r="C104" s="10"/>
      <c r="D104" s="168" t="s">
        <v>815</v>
      </c>
      <c r="E104" s="169"/>
      <c r="F104" s="169"/>
      <c r="G104" s="169"/>
      <c r="H104" s="169"/>
      <c r="I104" s="170"/>
      <c r="J104" s="171">
        <f>J387</f>
        <v>0</v>
      </c>
      <c r="K104" s="10"/>
      <c r="L104" s="16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67"/>
      <c r="C105" s="10"/>
      <c r="D105" s="168" t="s">
        <v>816</v>
      </c>
      <c r="E105" s="169"/>
      <c r="F105" s="169"/>
      <c r="G105" s="169"/>
      <c r="H105" s="169"/>
      <c r="I105" s="170"/>
      <c r="J105" s="171">
        <f>J499</f>
        <v>0</v>
      </c>
      <c r="K105" s="10"/>
      <c r="L105" s="16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4.85" customHeight="1">
      <c r="A106" s="10"/>
      <c r="B106" s="167"/>
      <c r="C106" s="10"/>
      <c r="D106" s="168" t="s">
        <v>817</v>
      </c>
      <c r="E106" s="169"/>
      <c r="F106" s="169"/>
      <c r="G106" s="169"/>
      <c r="H106" s="169"/>
      <c r="I106" s="170"/>
      <c r="J106" s="171">
        <f>J505</f>
        <v>0</v>
      </c>
      <c r="K106" s="10"/>
      <c r="L106" s="16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4.85" customHeight="1">
      <c r="A107" s="10"/>
      <c r="B107" s="167"/>
      <c r="C107" s="10"/>
      <c r="D107" s="168" t="s">
        <v>818</v>
      </c>
      <c r="E107" s="169"/>
      <c r="F107" s="169"/>
      <c r="G107" s="169"/>
      <c r="H107" s="169"/>
      <c r="I107" s="170"/>
      <c r="J107" s="171">
        <f>J561</f>
        <v>0</v>
      </c>
      <c r="K107" s="10"/>
      <c r="L107" s="16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67"/>
      <c r="C108" s="10"/>
      <c r="D108" s="168" t="s">
        <v>264</v>
      </c>
      <c r="E108" s="169"/>
      <c r="F108" s="169"/>
      <c r="G108" s="169"/>
      <c r="H108" s="169"/>
      <c r="I108" s="170"/>
      <c r="J108" s="171">
        <f>J575</f>
        <v>0</v>
      </c>
      <c r="K108" s="10"/>
      <c r="L108" s="16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4.85" customHeight="1">
      <c r="A109" s="10"/>
      <c r="B109" s="167"/>
      <c r="C109" s="10"/>
      <c r="D109" s="168" t="s">
        <v>819</v>
      </c>
      <c r="E109" s="169"/>
      <c r="F109" s="169"/>
      <c r="G109" s="169"/>
      <c r="H109" s="169"/>
      <c r="I109" s="170"/>
      <c r="J109" s="171">
        <f>J576</f>
        <v>0</v>
      </c>
      <c r="K109" s="10"/>
      <c r="L109" s="16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4.85" customHeight="1">
      <c r="A110" s="10"/>
      <c r="B110" s="167"/>
      <c r="C110" s="10"/>
      <c r="D110" s="168" t="s">
        <v>820</v>
      </c>
      <c r="E110" s="169"/>
      <c r="F110" s="169"/>
      <c r="G110" s="169"/>
      <c r="H110" s="169"/>
      <c r="I110" s="170"/>
      <c r="J110" s="171">
        <f>J595</f>
        <v>0</v>
      </c>
      <c r="K110" s="10"/>
      <c r="L110" s="16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67"/>
      <c r="C111" s="10"/>
      <c r="D111" s="168" t="s">
        <v>266</v>
      </c>
      <c r="E111" s="169"/>
      <c r="F111" s="169"/>
      <c r="G111" s="169"/>
      <c r="H111" s="169"/>
      <c r="I111" s="170"/>
      <c r="J111" s="171">
        <f>J611</f>
        <v>0</v>
      </c>
      <c r="K111" s="10"/>
      <c r="L111" s="16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>
      <c r="A112" s="9"/>
      <c r="B112" s="162"/>
      <c r="C112" s="9"/>
      <c r="D112" s="163" t="s">
        <v>267</v>
      </c>
      <c r="E112" s="164"/>
      <c r="F112" s="164"/>
      <c r="G112" s="164"/>
      <c r="H112" s="164"/>
      <c r="I112" s="165"/>
      <c r="J112" s="166">
        <f>J614</f>
        <v>0</v>
      </c>
      <c r="K112" s="9"/>
      <c r="L112" s="162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10" customFormat="1" ht="19.9" customHeight="1">
      <c r="A113" s="10"/>
      <c r="B113" s="167"/>
      <c r="C113" s="10"/>
      <c r="D113" s="168" t="s">
        <v>821</v>
      </c>
      <c r="E113" s="169"/>
      <c r="F113" s="169"/>
      <c r="G113" s="169"/>
      <c r="H113" s="169"/>
      <c r="I113" s="170"/>
      <c r="J113" s="171">
        <f>J615</f>
        <v>0</v>
      </c>
      <c r="K113" s="10"/>
      <c r="L113" s="16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67"/>
      <c r="C114" s="10"/>
      <c r="D114" s="168" t="s">
        <v>822</v>
      </c>
      <c r="E114" s="169"/>
      <c r="F114" s="169"/>
      <c r="G114" s="169"/>
      <c r="H114" s="169"/>
      <c r="I114" s="170"/>
      <c r="J114" s="171">
        <f>J637</f>
        <v>0</v>
      </c>
      <c r="K114" s="10"/>
      <c r="L114" s="16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67"/>
      <c r="C115" s="10"/>
      <c r="D115" s="168" t="s">
        <v>269</v>
      </c>
      <c r="E115" s="169"/>
      <c r="F115" s="169"/>
      <c r="G115" s="169"/>
      <c r="H115" s="169"/>
      <c r="I115" s="170"/>
      <c r="J115" s="171">
        <f>J650</f>
        <v>0</v>
      </c>
      <c r="K115" s="10"/>
      <c r="L115" s="16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67"/>
      <c r="C116" s="10"/>
      <c r="D116" s="168" t="s">
        <v>823</v>
      </c>
      <c r="E116" s="169"/>
      <c r="F116" s="169"/>
      <c r="G116" s="169"/>
      <c r="H116" s="169"/>
      <c r="I116" s="170"/>
      <c r="J116" s="171">
        <f>J657</f>
        <v>0</v>
      </c>
      <c r="K116" s="10"/>
      <c r="L116" s="16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67"/>
      <c r="C117" s="10"/>
      <c r="D117" s="168" t="s">
        <v>824</v>
      </c>
      <c r="E117" s="169"/>
      <c r="F117" s="169"/>
      <c r="G117" s="169"/>
      <c r="H117" s="169"/>
      <c r="I117" s="170"/>
      <c r="J117" s="171">
        <f>J690</f>
        <v>0</v>
      </c>
      <c r="K117" s="10"/>
      <c r="L117" s="16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67"/>
      <c r="C118" s="10"/>
      <c r="D118" s="168" t="s">
        <v>270</v>
      </c>
      <c r="E118" s="169"/>
      <c r="F118" s="169"/>
      <c r="G118" s="169"/>
      <c r="H118" s="169"/>
      <c r="I118" s="170"/>
      <c r="J118" s="171">
        <f>J705</f>
        <v>0</v>
      </c>
      <c r="K118" s="10"/>
      <c r="L118" s="167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67"/>
      <c r="C119" s="10"/>
      <c r="D119" s="168" t="s">
        <v>271</v>
      </c>
      <c r="E119" s="169"/>
      <c r="F119" s="169"/>
      <c r="G119" s="169"/>
      <c r="H119" s="169"/>
      <c r="I119" s="170"/>
      <c r="J119" s="171">
        <f>J729</f>
        <v>0</v>
      </c>
      <c r="K119" s="10"/>
      <c r="L119" s="167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67"/>
      <c r="C120" s="10"/>
      <c r="D120" s="168" t="s">
        <v>825</v>
      </c>
      <c r="E120" s="169"/>
      <c r="F120" s="169"/>
      <c r="G120" s="169"/>
      <c r="H120" s="169"/>
      <c r="I120" s="170"/>
      <c r="J120" s="171">
        <f>J784</f>
        <v>0</v>
      </c>
      <c r="K120" s="10"/>
      <c r="L120" s="167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67"/>
      <c r="C121" s="10"/>
      <c r="D121" s="168" t="s">
        <v>826</v>
      </c>
      <c r="E121" s="169"/>
      <c r="F121" s="169"/>
      <c r="G121" s="169"/>
      <c r="H121" s="169"/>
      <c r="I121" s="170"/>
      <c r="J121" s="171">
        <f>J791</f>
        <v>0</v>
      </c>
      <c r="K121" s="10"/>
      <c r="L121" s="167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67"/>
      <c r="C122" s="10"/>
      <c r="D122" s="168" t="s">
        <v>272</v>
      </c>
      <c r="E122" s="169"/>
      <c r="F122" s="169"/>
      <c r="G122" s="169"/>
      <c r="H122" s="169"/>
      <c r="I122" s="170"/>
      <c r="J122" s="171">
        <f>J930</f>
        <v>0</v>
      </c>
      <c r="K122" s="10"/>
      <c r="L122" s="167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67"/>
      <c r="C123" s="10"/>
      <c r="D123" s="168" t="s">
        <v>827</v>
      </c>
      <c r="E123" s="169"/>
      <c r="F123" s="169"/>
      <c r="G123" s="169"/>
      <c r="H123" s="169"/>
      <c r="I123" s="170"/>
      <c r="J123" s="171">
        <f>J979</f>
        <v>0</v>
      </c>
      <c r="K123" s="10"/>
      <c r="L123" s="167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167"/>
      <c r="C124" s="10"/>
      <c r="D124" s="168" t="s">
        <v>828</v>
      </c>
      <c r="E124" s="169"/>
      <c r="F124" s="169"/>
      <c r="G124" s="169"/>
      <c r="H124" s="169"/>
      <c r="I124" s="170"/>
      <c r="J124" s="171">
        <f>J1007</f>
        <v>0</v>
      </c>
      <c r="K124" s="10"/>
      <c r="L124" s="167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167"/>
      <c r="C125" s="10"/>
      <c r="D125" s="168" t="s">
        <v>829</v>
      </c>
      <c r="E125" s="169"/>
      <c r="F125" s="169"/>
      <c r="G125" s="169"/>
      <c r="H125" s="169"/>
      <c r="I125" s="170"/>
      <c r="J125" s="171">
        <f>J1183</f>
        <v>0</v>
      </c>
      <c r="K125" s="10"/>
      <c r="L125" s="167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>
      <c r="A126" s="10"/>
      <c r="B126" s="167"/>
      <c r="C126" s="10"/>
      <c r="D126" s="168" t="s">
        <v>273</v>
      </c>
      <c r="E126" s="169"/>
      <c r="F126" s="169"/>
      <c r="G126" s="169"/>
      <c r="H126" s="169"/>
      <c r="I126" s="170"/>
      <c r="J126" s="171">
        <f>J1194</f>
        <v>0</v>
      </c>
      <c r="K126" s="10"/>
      <c r="L126" s="167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9" customFormat="1" ht="24.95" customHeight="1">
      <c r="A127" s="9"/>
      <c r="B127" s="162"/>
      <c r="C127" s="9"/>
      <c r="D127" s="163" t="s">
        <v>148</v>
      </c>
      <c r="E127" s="164"/>
      <c r="F127" s="164"/>
      <c r="G127" s="164"/>
      <c r="H127" s="164"/>
      <c r="I127" s="165"/>
      <c r="J127" s="166">
        <f>J1264</f>
        <v>0</v>
      </c>
      <c r="K127" s="9"/>
      <c r="L127" s="162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1:31" s="2" customFormat="1" ht="21.8" customHeight="1">
      <c r="A128" s="38"/>
      <c r="B128" s="39"/>
      <c r="C128" s="38"/>
      <c r="D128" s="38"/>
      <c r="E128" s="38"/>
      <c r="F128" s="38"/>
      <c r="G128" s="38"/>
      <c r="H128" s="38"/>
      <c r="I128" s="132"/>
      <c r="J128" s="38"/>
      <c r="K128" s="38"/>
      <c r="L128" s="55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60"/>
      <c r="C129" s="61"/>
      <c r="D129" s="61"/>
      <c r="E129" s="61"/>
      <c r="F129" s="61"/>
      <c r="G129" s="61"/>
      <c r="H129" s="61"/>
      <c r="I129" s="156"/>
      <c r="J129" s="61"/>
      <c r="K129" s="61"/>
      <c r="L129" s="55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3" spans="1:31" s="2" customFormat="1" ht="6.95" customHeight="1">
      <c r="A133" s="38"/>
      <c r="B133" s="62"/>
      <c r="C133" s="63"/>
      <c r="D133" s="63"/>
      <c r="E133" s="63"/>
      <c r="F133" s="63"/>
      <c r="G133" s="63"/>
      <c r="H133" s="63"/>
      <c r="I133" s="157"/>
      <c r="J133" s="63"/>
      <c r="K133" s="63"/>
      <c r="L133" s="55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24.95" customHeight="1">
      <c r="A134" s="38"/>
      <c r="B134" s="39"/>
      <c r="C134" s="23" t="s">
        <v>150</v>
      </c>
      <c r="D134" s="38"/>
      <c r="E134" s="38"/>
      <c r="F134" s="38"/>
      <c r="G134" s="38"/>
      <c r="H134" s="38"/>
      <c r="I134" s="132"/>
      <c r="J134" s="38"/>
      <c r="K134" s="38"/>
      <c r="L134" s="55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6.95" customHeight="1">
      <c r="A135" s="38"/>
      <c r="B135" s="39"/>
      <c r="C135" s="38"/>
      <c r="D135" s="38"/>
      <c r="E135" s="38"/>
      <c r="F135" s="38"/>
      <c r="G135" s="38"/>
      <c r="H135" s="38"/>
      <c r="I135" s="132"/>
      <c r="J135" s="38"/>
      <c r="K135" s="38"/>
      <c r="L135" s="55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2" customHeight="1">
      <c r="A136" s="38"/>
      <c r="B136" s="39"/>
      <c r="C136" s="32" t="s">
        <v>16</v>
      </c>
      <c r="D136" s="38"/>
      <c r="E136" s="38"/>
      <c r="F136" s="38"/>
      <c r="G136" s="38"/>
      <c r="H136" s="38"/>
      <c r="I136" s="132"/>
      <c r="J136" s="38"/>
      <c r="K136" s="38"/>
      <c r="L136" s="55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2" customFormat="1" ht="16.5" customHeight="1">
      <c r="A137" s="38"/>
      <c r="B137" s="39"/>
      <c r="C137" s="38"/>
      <c r="D137" s="38"/>
      <c r="E137" s="131" t="str">
        <f>E7</f>
        <v xml:space="preserve">SPŠ a SOU Pelhřimov  - stavební úpravy auly vč. jejího zázemí</v>
      </c>
      <c r="F137" s="32"/>
      <c r="G137" s="32"/>
      <c r="H137" s="32"/>
      <c r="I137" s="132"/>
      <c r="J137" s="38"/>
      <c r="K137" s="38"/>
      <c r="L137" s="55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2:12" s="1" customFormat="1" ht="12" customHeight="1">
      <c r="B138" s="22"/>
      <c r="C138" s="32" t="s">
        <v>139</v>
      </c>
      <c r="I138" s="128"/>
      <c r="L138" s="22"/>
    </row>
    <row r="139" spans="1:31" s="2" customFormat="1" ht="16.5" customHeight="1">
      <c r="A139" s="38"/>
      <c r="B139" s="39"/>
      <c r="C139" s="38"/>
      <c r="D139" s="38"/>
      <c r="E139" s="131" t="s">
        <v>258</v>
      </c>
      <c r="F139" s="38"/>
      <c r="G139" s="38"/>
      <c r="H139" s="38"/>
      <c r="I139" s="132"/>
      <c r="J139" s="38"/>
      <c r="K139" s="38"/>
      <c r="L139" s="55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  <row r="140" spans="1:31" s="2" customFormat="1" ht="12" customHeight="1">
      <c r="A140" s="38"/>
      <c r="B140" s="39"/>
      <c r="C140" s="32" t="s">
        <v>141</v>
      </c>
      <c r="D140" s="38"/>
      <c r="E140" s="38"/>
      <c r="F140" s="38"/>
      <c r="G140" s="38"/>
      <c r="H140" s="38"/>
      <c r="I140" s="132"/>
      <c r="J140" s="38"/>
      <c r="K140" s="38"/>
      <c r="L140" s="55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  <row r="141" spans="1:31" s="2" customFormat="1" ht="16.5" customHeight="1">
      <c r="A141" s="38"/>
      <c r="B141" s="39"/>
      <c r="C141" s="38"/>
      <c r="D141" s="38"/>
      <c r="E141" s="67" t="str">
        <f>E11</f>
        <v>01_01 - Architektonicko - stavební řešení</v>
      </c>
      <c r="F141" s="38"/>
      <c r="G141" s="38"/>
      <c r="H141" s="38"/>
      <c r="I141" s="132"/>
      <c r="J141" s="38"/>
      <c r="K141" s="38"/>
      <c r="L141" s="55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  <row r="142" spans="1:31" s="2" customFormat="1" ht="6.95" customHeight="1">
      <c r="A142" s="38"/>
      <c r="B142" s="39"/>
      <c r="C142" s="38"/>
      <c r="D142" s="38"/>
      <c r="E142" s="38"/>
      <c r="F142" s="38"/>
      <c r="G142" s="38"/>
      <c r="H142" s="38"/>
      <c r="I142" s="132"/>
      <c r="J142" s="38"/>
      <c r="K142" s="38"/>
      <c r="L142" s="55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  <row r="143" spans="1:31" s="2" customFormat="1" ht="12" customHeight="1">
      <c r="A143" s="38"/>
      <c r="B143" s="39"/>
      <c r="C143" s="32" t="s">
        <v>20</v>
      </c>
      <c r="D143" s="38"/>
      <c r="E143" s="38"/>
      <c r="F143" s="27" t="str">
        <f>F14</f>
        <v>Pelhřimov, ul. Růžová č.p. 34</v>
      </c>
      <c r="G143" s="38"/>
      <c r="H143" s="38"/>
      <c r="I143" s="133" t="s">
        <v>22</v>
      </c>
      <c r="J143" s="69" t="str">
        <f>IF(J14="","",J14)</f>
        <v>10. 1. 2020</v>
      </c>
      <c r="K143" s="38"/>
      <c r="L143" s="55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  <row r="144" spans="1:31" s="2" customFormat="1" ht="6.95" customHeight="1">
      <c r="A144" s="38"/>
      <c r="B144" s="39"/>
      <c r="C144" s="38"/>
      <c r="D144" s="38"/>
      <c r="E144" s="38"/>
      <c r="F144" s="38"/>
      <c r="G144" s="38"/>
      <c r="H144" s="38"/>
      <c r="I144" s="132"/>
      <c r="J144" s="38"/>
      <c r="K144" s="38"/>
      <c r="L144" s="55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  <row r="145" spans="1:31" s="2" customFormat="1" ht="40.05" customHeight="1">
      <c r="A145" s="38"/>
      <c r="B145" s="39"/>
      <c r="C145" s="32" t="s">
        <v>24</v>
      </c>
      <c r="D145" s="38"/>
      <c r="E145" s="38"/>
      <c r="F145" s="27" t="str">
        <f>E17</f>
        <v>KRAJ VYSOČINA</v>
      </c>
      <c r="G145" s="38"/>
      <c r="H145" s="38"/>
      <c r="I145" s="133" t="s">
        <v>32</v>
      </c>
      <c r="J145" s="36" t="str">
        <f>E23</f>
        <v>PROJEKT CENTRUM NOVA s.r.o.</v>
      </c>
      <c r="K145" s="38"/>
      <c r="L145" s="55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</row>
    <row r="146" spans="1:31" s="2" customFormat="1" ht="15.15" customHeight="1">
      <c r="A146" s="38"/>
      <c r="B146" s="39"/>
      <c r="C146" s="32" t="s">
        <v>30</v>
      </c>
      <c r="D146" s="38"/>
      <c r="E146" s="38"/>
      <c r="F146" s="27" t="str">
        <f>IF(E20="","",E20)</f>
        <v>Vyplň údaj</v>
      </c>
      <c r="G146" s="38"/>
      <c r="H146" s="38"/>
      <c r="I146" s="133" t="s">
        <v>37</v>
      </c>
      <c r="J146" s="36" t="str">
        <f>E26</f>
        <v xml:space="preserve"> </v>
      </c>
      <c r="K146" s="38"/>
      <c r="L146" s="55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</row>
    <row r="147" spans="1:31" s="2" customFormat="1" ht="10.3" customHeight="1">
      <c r="A147" s="38"/>
      <c r="B147" s="39"/>
      <c r="C147" s="38"/>
      <c r="D147" s="38"/>
      <c r="E147" s="38"/>
      <c r="F147" s="38"/>
      <c r="G147" s="38"/>
      <c r="H147" s="38"/>
      <c r="I147" s="132"/>
      <c r="J147" s="38"/>
      <c r="K147" s="38"/>
      <c r="L147" s="55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</row>
    <row r="148" spans="1:31" s="11" customFormat="1" ht="29.25" customHeight="1">
      <c r="A148" s="172"/>
      <c r="B148" s="173"/>
      <c r="C148" s="174" t="s">
        <v>151</v>
      </c>
      <c r="D148" s="175" t="s">
        <v>66</v>
      </c>
      <c r="E148" s="175" t="s">
        <v>62</v>
      </c>
      <c r="F148" s="175" t="s">
        <v>63</v>
      </c>
      <c r="G148" s="175" t="s">
        <v>152</v>
      </c>
      <c r="H148" s="175" t="s">
        <v>153</v>
      </c>
      <c r="I148" s="176" t="s">
        <v>154</v>
      </c>
      <c r="J148" s="175" t="s">
        <v>145</v>
      </c>
      <c r="K148" s="177" t="s">
        <v>155</v>
      </c>
      <c r="L148" s="178"/>
      <c r="M148" s="86" t="s">
        <v>1</v>
      </c>
      <c r="N148" s="87" t="s">
        <v>45</v>
      </c>
      <c r="O148" s="87" t="s">
        <v>156</v>
      </c>
      <c r="P148" s="87" t="s">
        <v>157</v>
      </c>
      <c r="Q148" s="87" t="s">
        <v>158</v>
      </c>
      <c r="R148" s="87" t="s">
        <v>159</v>
      </c>
      <c r="S148" s="87" t="s">
        <v>160</v>
      </c>
      <c r="T148" s="88" t="s">
        <v>161</v>
      </c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</row>
    <row r="149" spans="1:63" s="2" customFormat="1" ht="22.8" customHeight="1">
      <c r="A149" s="38"/>
      <c r="B149" s="39"/>
      <c r="C149" s="93" t="s">
        <v>162</v>
      </c>
      <c r="D149" s="38"/>
      <c r="E149" s="38"/>
      <c r="F149" s="38"/>
      <c r="G149" s="38"/>
      <c r="H149" s="38"/>
      <c r="I149" s="132"/>
      <c r="J149" s="179">
        <f>BK149</f>
        <v>0</v>
      </c>
      <c r="K149" s="38"/>
      <c r="L149" s="39"/>
      <c r="M149" s="89"/>
      <c r="N149" s="73"/>
      <c r="O149" s="90"/>
      <c r="P149" s="180">
        <f>P150+P614+P1264</f>
        <v>0</v>
      </c>
      <c r="Q149" s="90"/>
      <c r="R149" s="180">
        <f>R150+R614+R1264</f>
        <v>276.41384582</v>
      </c>
      <c r="S149" s="90"/>
      <c r="T149" s="181">
        <f>T150+T614+T1264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9" t="s">
        <v>80</v>
      </c>
      <c r="AU149" s="19" t="s">
        <v>147</v>
      </c>
      <c r="BK149" s="182">
        <f>BK150+BK614+BK1264</f>
        <v>0</v>
      </c>
    </row>
    <row r="150" spans="1:63" s="12" customFormat="1" ht="25.9" customHeight="1">
      <c r="A150" s="12"/>
      <c r="B150" s="183"/>
      <c r="C150" s="12"/>
      <c r="D150" s="184" t="s">
        <v>80</v>
      </c>
      <c r="E150" s="185" t="s">
        <v>274</v>
      </c>
      <c r="F150" s="185" t="s">
        <v>275</v>
      </c>
      <c r="G150" s="12"/>
      <c r="H150" s="12"/>
      <c r="I150" s="186"/>
      <c r="J150" s="187">
        <f>BK150</f>
        <v>0</v>
      </c>
      <c r="K150" s="12"/>
      <c r="L150" s="183"/>
      <c r="M150" s="188"/>
      <c r="N150" s="189"/>
      <c r="O150" s="189"/>
      <c r="P150" s="190">
        <f>P151+P175+P227+P386+P575+P611</f>
        <v>0</v>
      </c>
      <c r="Q150" s="189"/>
      <c r="R150" s="190">
        <f>R151+R175+R227+R386+R575+R611</f>
        <v>259.00483308</v>
      </c>
      <c r="S150" s="189"/>
      <c r="T150" s="191">
        <f>T151+T175+T227+T386+T575+T611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84" t="s">
        <v>88</v>
      </c>
      <c r="AT150" s="192" t="s">
        <v>80</v>
      </c>
      <c r="AU150" s="192" t="s">
        <v>81</v>
      </c>
      <c r="AY150" s="184" t="s">
        <v>166</v>
      </c>
      <c r="BK150" s="193">
        <f>BK151+BK175+BK227+BK386+BK575+BK611</f>
        <v>0</v>
      </c>
    </row>
    <row r="151" spans="1:63" s="12" customFormat="1" ht="22.8" customHeight="1">
      <c r="A151" s="12"/>
      <c r="B151" s="183"/>
      <c r="C151" s="12"/>
      <c r="D151" s="184" t="s">
        <v>80</v>
      </c>
      <c r="E151" s="194" t="s">
        <v>88</v>
      </c>
      <c r="F151" s="194" t="s">
        <v>830</v>
      </c>
      <c r="G151" s="12"/>
      <c r="H151" s="12"/>
      <c r="I151" s="186"/>
      <c r="J151" s="195">
        <f>BK151</f>
        <v>0</v>
      </c>
      <c r="K151" s="12"/>
      <c r="L151" s="183"/>
      <c r="M151" s="188"/>
      <c r="N151" s="189"/>
      <c r="O151" s="189"/>
      <c r="P151" s="190">
        <f>SUM(P152:P174)</f>
        <v>0</v>
      </c>
      <c r="Q151" s="189"/>
      <c r="R151" s="190">
        <f>SUM(R152:R174)</f>
        <v>0</v>
      </c>
      <c r="S151" s="189"/>
      <c r="T151" s="191">
        <f>SUM(T152:T174)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84" t="s">
        <v>88</v>
      </c>
      <c r="AT151" s="192" t="s">
        <v>80</v>
      </c>
      <c r="AU151" s="192" t="s">
        <v>88</v>
      </c>
      <c r="AY151" s="184" t="s">
        <v>166</v>
      </c>
      <c r="BK151" s="193">
        <f>SUM(BK152:BK174)</f>
        <v>0</v>
      </c>
    </row>
    <row r="152" spans="1:65" s="2" customFormat="1" ht="21.75" customHeight="1">
      <c r="A152" s="38"/>
      <c r="B152" s="196"/>
      <c r="C152" s="197" t="s">
        <v>88</v>
      </c>
      <c r="D152" s="197" t="s">
        <v>169</v>
      </c>
      <c r="E152" s="198" t="s">
        <v>831</v>
      </c>
      <c r="F152" s="199" t="s">
        <v>832</v>
      </c>
      <c r="G152" s="200" t="s">
        <v>279</v>
      </c>
      <c r="H152" s="201">
        <v>32.587</v>
      </c>
      <c r="I152" s="202"/>
      <c r="J152" s="203">
        <f>ROUND(I152*H152,2)</f>
        <v>0</v>
      </c>
      <c r="K152" s="199" t="s">
        <v>280</v>
      </c>
      <c r="L152" s="39"/>
      <c r="M152" s="204" t="s">
        <v>1</v>
      </c>
      <c r="N152" s="205" t="s">
        <v>46</v>
      </c>
      <c r="O152" s="77"/>
      <c r="P152" s="206">
        <f>O152*H152</f>
        <v>0</v>
      </c>
      <c r="Q152" s="206">
        <v>0</v>
      </c>
      <c r="R152" s="206">
        <f>Q152*H152</f>
        <v>0</v>
      </c>
      <c r="S152" s="206">
        <v>0</v>
      </c>
      <c r="T152" s="20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08" t="s">
        <v>165</v>
      </c>
      <c r="AT152" s="208" t="s">
        <v>169</v>
      </c>
      <c r="AU152" s="208" t="s">
        <v>90</v>
      </c>
      <c r="AY152" s="19" t="s">
        <v>166</v>
      </c>
      <c r="BE152" s="209">
        <f>IF(N152="základní",J152,0)</f>
        <v>0</v>
      </c>
      <c r="BF152" s="209">
        <f>IF(N152="snížená",J152,0)</f>
        <v>0</v>
      </c>
      <c r="BG152" s="209">
        <f>IF(N152="zákl. přenesená",J152,0)</f>
        <v>0</v>
      </c>
      <c r="BH152" s="209">
        <f>IF(N152="sníž. přenesená",J152,0)</f>
        <v>0</v>
      </c>
      <c r="BI152" s="209">
        <f>IF(N152="nulová",J152,0)</f>
        <v>0</v>
      </c>
      <c r="BJ152" s="19" t="s">
        <v>88</v>
      </c>
      <c r="BK152" s="209">
        <f>ROUND(I152*H152,2)</f>
        <v>0</v>
      </c>
      <c r="BL152" s="19" t="s">
        <v>165</v>
      </c>
      <c r="BM152" s="208" t="s">
        <v>833</v>
      </c>
    </row>
    <row r="153" spans="1:47" s="2" customFormat="1" ht="12">
      <c r="A153" s="38"/>
      <c r="B153" s="39"/>
      <c r="C153" s="38"/>
      <c r="D153" s="210" t="s">
        <v>174</v>
      </c>
      <c r="E153" s="38"/>
      <c r="F153" s="211" t="s">
        <v>834</v>
      </c>
      <c r="G153" s="38"/>
      <c r="H153" s="38"/>
      <c r="I153" s="132"/>
      <c r="J153" s="38"/>
      <c r="K153" s="38"/>
      <c r="L153" s="39"/>
      <c r="M153" s="212"/>
      <c r="N153" s="213"/>
      <c r="O153" s="77"/>
      <c r="P153" s="77"/>
      <c r="Q153" s="77"/>
      <c r="R153" s="77"/>
      <c r="S153" s="77"/>
      <c r="T153" s="7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9" t="s">
        <v>174</v>
      </c>
      <c r="AU153" s="19" t="s">
        <v>90</v>
      </c>
    </row>
    <row r="154" spans="1:51" s="13" customFormat="1" ht="12">
      <c r="A154" s="13"/>
      <c r="B154" s="219"/>
      <c r="C154" s="13"/>
      <c r="D154" s="210" t="s">
        <v>283</v>
      </c>
      <c r="E154" s="220" t="s">
        <v>1</v>
      </c>
      <c r="F154" s="221" t="s">
        <v>386</v>
      </c>
      <c r="G154" s="13"/>
      <c r="H154" s="220" t="s">
        <v>1</v>
      </c>
      <c r="I154" s="222"/>
      <c r="J154" s="13"/>
      <c r="K154" s="13"/>
      <c r="L154" s="219"/>
      <c r="M154" s="223"/>
      <c r="N154" s="224"/>
      <c r="O154" s="224"/>
      <c r="P154" s="224"/>
      <c r="Q154" s="224"/>
      <c r="R154" s="224"/>
      <c r="S154" s="224"/>
      <c r="T154" s="22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0" t="s">
        <v>283</v>
      </c>
      <c r="AU154" s="220" t="s">
        <v>90</v>
      </c>
      <c r="AV154" s="13" t="s">
        <v>88</v>
      </c>
      <c r="AW154" s="13" t="s">
        <v>36</v>
      </c>
      <c r="AX154" s="13" t="s">
        <v>81</v>
      </c>
      <c r="AY154" s="220" t="s">
        <v>166</v>
      </c>
    </row>
    <row r="155" spans="1:51" s="14" customFormat="1" ht="12">
      <c r="A155" s="14"/>
      <c r="B155" s="226"/>
      <c r="C155" s="14"/>
      <c r="D155" s="210" t="s">
        <v>283</v>
      </c>
      <c r="E155" s="227" t="s">
        <v>1</v>
      </c>
      <c r="F155" s="228" t="s">
        <v>835</v>
      </c>
      <c r="G155" s="14"/>
      <c r="H155" s="229">
        <v>26.308</v>
      </c>
      <c r="I155" s="230"/>
      <c r="J155" s="14"/>
      <c r="K155" s="14"/>
      <c r="L155" s="226"/>
      <c r="M155" s="231"/>
      <c r="N155" s="232"/>
      <c r="O155" s="232"/>
      <c r="P155" s="232"/>
      <c r="Q155" s="232"/>
      <c r="R155" s="232"/>
      <c r="S155" s="232"/>
      <c r="T155" s="23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27" t="s">
        <v>283</v>
      </c>
      <c r="AU155" s="227" t="s">
        <v>90</v>
      </c>
      <c r="AV155" s="14" t="s">
        <v>90</v>
      </c>
      <c r="AW155" s="14" t="s">
        <v>36</v>
      </c>
      <c r="AX155" s="14" t="s">
        <v>81</v>
      </c>
      <c r="AY155" s="227" t="s">
        <v>166</v>
      </c>
    </row>
    <row r="156" spans="1:51" s="13" customFormat="1" ht="12">
      <c r="A156" s="13"/>
      <c r="B156" s="219"/>
      <c r="C156" s="13"/>
      <c r="D156" s="210" t="s">
        <v>283</v>
      </c>
      <c r="E156" s="220" t="s">
        <v>1</v>
      </c>
      <c r="F156" s="221" t="s">
        <v>388</v>
      </c>
      <c r="G156" s="13"/>
      <c r="H156" s="220" t="s">
        <v>1</v>
      </c>
      <c r="I156" s="222"/>
      <c r="J156" s="13"/>
      <c r="K156" s="13"/>
      <c r="L156" s="219"/>
      <c r="M156" s="223"/>
      <c r="N156" s="224"/>
      <c r="O156" s="224"/>
      <c r="P156" s="224"/>
      <c r="Q156" s="224"/>
      <c r="R156" s="224"/>
      <c r="S156" s="224"/>
      <c r="T156" s="22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0" t="s">
        <v>283</v>
      </c>
      <c r="AU156" s="220" t="s">
        <v>90</v>
      </c>
      <c r="AV156" s="13" t="s">
        <v>88</v>
      </c>
      <c r="AW156" s="13" t="s">
        <v>36</v>
      </c>
      <c r="AX156" s="13" t="s">
        <v>81</v>
      </c>
      <c r="AY156" s="220" t="s">
        <v>166</v>
      </c>
    </row>
    <row r="157" spans="1:51" s="14" customFormat="1" ht="12">
      <c r="A157" s="14"/>
      <c r="B157" s="226"/>
      <c r="C157" s="14"/>
      <c r="D157" s="210" t="s">
        <v>283</v>
      </c>
      <c r="E157" s="227" t="s">
        <v>1</v>
      </c>
      <c r="F157" s="228" t="s">
        <v>836</v>
      </c>
      <c r="G157" s="14"/>
      <c r="H157" s="229">
        <v>6.279</v>
      </c>
      <c r="I157" s="230"/>
      <c r="J157" s="14"/>
      <c r="K157" s="14"/>
      <c r="L157" s="226"/>
      <c r="M157" s="231"/>
      <c r="N157" s="232"/>
      <c r="O157" s="232"/>
      <c r="P157" s="232"/>
      <c r="Q157" s="232"/>
      <c r="R157" s="232"/>
      <c r="S157" s="232"/>
      <c r="T157" s="23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27" t="s">
        <v>283</v>
      </c>
      <c r="AU157" s="227" t="s">
        <v>90</v>
      </c>
      <c r="AV157" s="14" t="s">
        <v>90</v>
      </c>
      <c r="AW157" s="14" t="s">
        <v>36</v>
      </c>
      <c r="AX157" s="14" t="s">
        <v>81</v>
      </c>
      <c r="AY157" s="227" t="s">
        <v>166</v>
      </c>
    </row>
    <row r="158" spans="1:51" s="15" customFormat="1" ht="12">
      <c r="A158" s="15"/>
      <c r="B158" s="234"/>
      <c r="C158" s="15"/>
      <c r="D158" s="210" t="s">
        <v>283</v>
      </c>
      <c r="E158" s="235" t="s">
        <v>1</v>
      </c>
      <c r="F158" s="236" t="s">
        <v>286</v>
      </c>
      <c r="G158" s="15"/>
      <c r="H158" s="237">
        <v>32.587</v>
      </c>
      <c r="I158" s="238"/>
      <c r="J158" s="15"/>
      <c r="K158" s="15"/>
      <c r="L158" s="234"/>
      <c r="M158" s="239"/>
      <c r="N158" s="240"/>
      <c r="O158" s="240"/>
      <c r="P158" s="240"/>
      <c r="Q158" s="240"/>
      <c r="R158" s="240"/>
      <c r="S158" s="240"/>
      <c r="T158" s="241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35" t="s">
        <v>283</v>
      </c>
      <c r="AU158" s="235" t="s">
        <v>90</v>
      </c>
      <c r="AV158" s="15" t="s">
        <v>165</v>
      </c>
      <c r="AW158" s="15" t="s">
        <v>36</v>
      </c>
      <c r="AX158" s="15" t="s">
        <v>88</v>
      </c>
      <c r="AY158" s="235" t="s">
        <v>166</v>
      </c>
    </row>
    <row r="159" spans="1:65" s="2" customFormat="1" ht="33" customHeight="1">
      <c r="A159" s="38"/>
      <c r="B159" s="196"/>
      <c r="C159" s="197" t="s">
        <v>90</v>
      </c>
      <c r="D159" s="197" t="s">
        <v>169</v>
      </c>
      <c r="E159" s="198" t="s">
        <v>837</v>
      </c>
      <c r="F159" s="199" t="s">
        <v>838</v>
      </c>
      <c r="G159" s="200" t="s">
        <v>279</v>
      </c>
      <c r="H159" s="201">
        <v>32.587</v>
      </c>
      <c r="I159" s="202"/>
      <c r="J159" s="203">
        <f>ROUND(I159*H159,2)</f>
        <v>0</v>
      </c>
      <c r="K159" s="199" t="s">
        <v>280</v>
      </c>
      <c r="L159" s="39"/>
      <c r="M159" s="204" t="s">
        <v>1</v>
      </c>
      <c r="N159" s="205" t="s">
        <v>46</v>
      </c>
      <c r="O159" s="77"/>
      <c r="P159" s="206">
        <f>O159*H159</f>
        <v>0</v>
      </c>
      <c r="Q159" s="206">
        <v>0</v>
      </c>
      <c r="R159" s="206">
        <f>Q159*H159</f>
        <v>0</v>
      </c>
      <c r="S159" s="206">
        <v>0</v>
      </c>
      <c r="T159" s="20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08" t="s">
        <v>165</v>
      </c>
      <c r="AT159" s="208" t="s">
        <v>169</v>
      </c>
      <c r="AU159" s="208" t="s">
        <v>90</v>
      </c>
      <c r="AY159" s="19" t="s">
        <v>166</v>
      </c>
      <c r="BE159" s="209">
        <f>IF(N159="základní",J159,0)</f>
        <v>0</v>
      </c>
      <c r="BF159" s="209">
        <f>IF(N159="snížená",J159,0)</f>
        <v>0</v>
      </c>
      <c r="BG159" s="209">
        <f>IF(N159="zákl. přenesená",J159,0)</f>
        <v>0</v>
      </c>
      <c r="BH159" s="209">
        <f>IF(N159="sníž. přenesená",J159,0)</f>
        <v>0</v>
      </c>
      <c r="BI159" s="209">
        <f>IF(N159="nulová",J159,0)</f>
        <v>0</v>
      </c>
      <c r="BJ159" s="19" t="s">
        <v>88</v>
      </c>
      <c r="BK159" s="209">
        <f>ROUND(I159*H159,2)</f>
        <v>0</v>
      </c>
      <c r="BL159" s="19" t="s">
        <v>165</v>
      </c>
      <c r="BM159" s="208" t="s">
        <v>839</v>
      </c>
    </row>
    <row r="160" spans="1:47" s="2" customFormat="1" ht="12">
      <c r="A160" s="38"/>
      <c r="B160" s="39"/>
      <c r="C160" s="38"/>
      <c r="D160" s="210" t="s">
        <v>174</v>
      </c>
      <c r="E160" s="38"/>
      <c r="F160" s="211" t="s">
        <v>840</v>
      </c>
      <c r="G160" s="38"/>
      <c r="H160" s="38"/>
      <c r="I160" s="132"/>
      <c r="J160" s="38"/>
      <c r="K160" s="38"/>
      <c r="L160" s="39"/>
      <c r="M160" s="212"/>
      <c r="N160" s="213"/>
      <c r="O160" s="77"/>
      <c r="P160" s="77"/>
      <c r="Q160" s="77"/>
      <c r="R160" s="77"/>
      <c r="S160" s="77"/>
      <c r="T160" s="7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9" t="s">
        <v>174</v>
      </c>
      <c r="AU160" s="19" t="s">
        <v>90</v>
      </c>
    </row>
    <row r="161" spans="1:65" s="2" customFormat="1" ht="33" customHeight="1">
      <c r="A161" s="38"/>
      <c r="B161" s="196"/>
      <c r="C161" s="197" t="s">
        <v>180</v>
      </c>
      <c r="D161" s="197" t="s">
        <v>169</v>
      </c>
      <c r="E161" s="198" t="s">
        <v>841</v>
      </c>
      <c r="F161" s="199" t="s">
        <v>842</v>
      </c>
      <c r="G161" s="200" t="s">
        <v>279</v>
      </c>
      <c r="H161" s="201">
        <v>65.174</v>
      </c>
      <c r="I161" s="202"/>
      <c r="J161" s="203">
        <f>ROUND(I161*H161,2)</f>
        <v>0</v>
      </c>
      <c r="K161" s="199" t="s">
        <v>280</v>
      </c>
      <c r="L161" s="39"/>
      <c r="M161" s="204" t="s">
        <v>1</v>
      </c>
      <c r="N161" s="205" t="s">
        <v>46</v>
      </c>
      <c r="O161" s="77"/>
      <c r="P161" s="206">
        <f>O161*H161</f>
        <v>0</v>
      </c>
      <c r="Q161" s="206">
        <v>0</v>
      </c>
      <c r="R161" s="206">
        <f>Q161*H161</f>
        <v>0</v>
      </c>
      <c r="S161" s="206">
        <v>0</v>
      </c>
      <c r="T161" s="20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08" t="s">
        <v>165</v>
      </c>
      <c r="AT161" s="208" t="s">
        <v>169</v>
      </c>
      <c r="AU161" s="208" t="s">
        <v>90</v>
      </c>
      <c r="AY161" s="19" t="s">
        <v>166</v>
      </c>
      <c r="BE161" s="209">
        <f>IF(N161="základní",J161,0)</f>
        <v>0</v>
      </c>
      <c r="BF161" s="209">
        <f>IF(N161="snížená",J161,0)</f>
        <v>0</v>
      </c>
      <c r="BG161" s="209">
        <f>IF(N161="zákl. přenesená",J161,0)</f>
        <v>0</v>
      </c>
      <c r="BH161" s="209">
        <f>IF(N161="sníž. přenesená",J161,0)</f>
        <v>0</v>
      </c>
      <c r="BI161" s="209">
        <f>IF(N161="nulová",J161,0)</f>
        <v>0</v>
      </c>
      <c r="BJ161" s="19" t="s">
        <v>88</v>
      </c>
      <c r="BK161" s="209">
        <f>ROUND(I161*H161,2)</f>
        <v>0</v>
      </c>
      <c r="BL161" s="19" t="s">
        <v>165</v>
      </c>
      <c r="BM161" s="208" t="s">
        <v>843</v>
      </c>
    </row>
    <row r="162" spans="1:47" s="2" customFormat="1" ht="12">
      <c r="A162" s="38"/>
      <c r="B162" s="39"/>
      <c r="C162" s="38"/>
      <c r="D162" s="210" t="s">
        <v>174</v>
      </c>
      <c r="E162" s="38"/>
      <c r="F162" s="211" t="s">
        <v>844</v>
      </c>
      <c r="G162" s="38"/>
      <c r="H162" s="38"/>
      <c r="I162" s="132"/>
      <c r="J162" s="38"/>
      <c r="K162" s="38"/>
      <c r="L162" s="39"/>
      <c r="M162" s="212"/>
      <c r="N162" s="213"/>
      <c r="O162" s="77"/>
      <c r="P162" s="77"/>
      <c r="Q162" s="77"/>
      <c r="R162" s="77"/>
      <c r="S162" s="77"/>
      <c r="T162" s="7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9" t="s">
        <v>174</v>
      </c>
      <c r="AU162" s="19" t="s">
        <v>90</v>
      </c>
    </row>
    <row r="163" spans="1:51" s="14" customFormat="1" ht="12">
      <c r="A163" s="14"/>
      <c r="B163" s="226"/>
      <c r="C163" s="14"/>
      <c r="D163" s="210" t="s">
        <v>283</v>
      </c>
      <c r="E163" s="227" t="s">
        <v>1</v>
      </c>
      <c r="F163" s="228" t="s">
        <v>845</v>
      </c>
      <c r="G163" s="14"/>
      <c r="H163" s="229">
        <v>65.174</v>
      </c>
      <c r="I163" s="230"/>
      <c r="J163" s="14"/>
      <c r="K163" s="14"/>
      <c r="L163" s="226"/>
      <c r="M163" s="231"/>
      <c r="N163" s="232"/>
      <c r="O163" s="232"/>
      <c r="P163" s="232"/>
      <c r="Q163" s="232"/>
      <c r="R163" s="232"/>
      <c r="S163" s="232"/>
      <c r="T163" s="23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27" t="s">
        <v>283</v>
      </c>
      <c r="AU163" s="227" t="s">
        <v>90</v>
      </c>
      <c r="AV163" s="14" t="s">
        <v>90</v>
      </c>
      <c r="AW163" s="14" t="s">
        <v>36</v>
      </c>
      <c r="AX163" s="14" t="s">
        <v>81</v>
      </c>
      <c r="AY163" s="227" t="s">
        <v>166</v>
      </c>
    </row>
    <row r="164" spans="1:51" s="15" customFormat="1" ht="12">
      <c r="A164" s="15"/>
      <c r="B164" s="234"/>
      <c r="C164" s="15"/>
      <c r="D164" s="210" t="s">
        <v>283</v>
      </c>
      <c r="E164" s="235" t="s">
        <v>1</v>
      </c>
      <c r="F164" s="236" t="s">
        <v>286</v>
      </c>
      <c r="G164" s="15"/>
      <c r="H164" s="237">
        <v>65.174</v>
      </c>
      <c r="I164" s="238"/>
      <c r="J164" s="15"/>
      <c r="K164" s="15"/>
      <c r="L164" s="234"/>
      <c r="M164" s="239"/>
      <c r="N164" s="240"/>
      <c r="O164" s="240"/>
      <c r="P164" s="240"/>
      <c r="Q164" s="240"/>
      <c r="R164" s="240"/>
      <c r="S164" s="240"/>
      <c r="T164" s="241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35" t="s">
        <v>283</v>
      </c>
      <c r="AU164" s="235" t="s">
        <v>90</v>
      </c>
      <c r="AV164" s="15" t="s">
        <v>165</v>
      </c>
      <c r="AW164" s="15" t="s">
        <v>36</v>
      </c>
      <c r="AX164" s="15" t="s">
        <v>88</v>
      </c>
      <c r="AY164" s="235" t="s">
        <v>166</v>
      </c>
    </row>
    <row r="165" spans="1:65" s="2" customFormat="1" ht="21.75" customHeight="1">
      <c r="A165" s="38"/>
      <c r="B165" s="196"/>
      <c r="C165" s="197" t="s">
        <v>165</v>
      </c>
      <c r="D165" s="197" t="s">
        <v>169</v>
      </c>
      <c r="E165" s="198" t="s">
        <v>846</v>
      </c>
      <c r="F165" s="199" t="s">
        <v>847</v>
      </c>
      <c r="G165" s="200" t="s">
        <v>279</v>
      </c>
      <c r="H165" s="201">
        <v>32.587</v>
      </c>
      <c r="I165" s="202"/>
      <c r="J165" s="203">
        <f>ROUND(I165*H165,2)</f>
        <v>0</v>
      </c>
      <c r="K165" s="199" t="s">
        <v>280</v>
      </c>
      <c r="L165" s="39"/>
      <c r="M165" s="204" t="s">
        <v>1</v>
      </c>
      <c r="N165" s="205" t="s">
        <v>46</v>
      </c>
      <c r="O165" s="77"/>
      <c r="P165" s="206">
        <f>O165*H165</f>
        <v>0</v>
      </c>
      <c r="Q165" s="206">
        <v>0</v>
      </c>
      <c r="R165" s="206">
        <f>Q165*H165</f>
        <v>0</v>
      </c>
      <c r="S165" s="206">
        <v>0</v>
      </c>
      <c r="T165" s="20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8" t="s">
        <v>165</v>
      </c>
      <c r="AT165" s="208" t="s">
        <v>169</v>
      </c>
      <c r="AU165" s="208" t="s">
        <v>90</v>
      </c>
      <c r="AY165" s="19" t="s">
        <v>166</v>
      </c>
      <c r="BE165" s="209">
        <f>IF(N165="základní",J165,0)</f>
        <v>0</v>
      </c>
      <c r="BF165" s="209">
        <f>IF(N165="snížená",J165,0)</f>
        <v>0</v>
      </c>
      <c r="BG165" s="209">
        <f>IF(N165="zákl. přenesená",J165,0)</f>
        <v>0</v>
      </c>
      <c r="BH165" s="209">
        <f>IF(N165="sníž. přenesená",J165,0)</f>
        <v>0</v>
      </c>
      <c r="BI165" s="209">
        <f>IF(N165="nulová",J165,0)</f>
        <v>0</v>
      </c>
      <c r="BJ165" s="19" t="s">
        <v>88</v>
      </c>
      <c r="BK165" s="209">
        <f>ROUND(I165*H165,2)</f>
        <v>0</v>
      </c>
      <c r="BL165" s="19" t="s">
        <v>165</v>
      </c>
      <c r="BM165" s="208" t="s">
        <v>848</v>
      </c>
    </row>
    <row r="166" spans="1:47" s="2" customFormat="1" ht="12">
      <c r="A166" s="38"/>
      <c r="B166" s="39"/>
      <c r="C166" s="38"/>
      <c r="D166" s="210" t="s">
        <v>174</v>
      </c>
      <c r="E166" s="38"/>
      <c r="F166" s="211" t="s">
        <v>849</v>
      </c>
      <c r="G166" s="38"/>
      <c r="H166" s="38"/>
      <c r="I166" s="132"/>
      <c r="J166" s="38"/>
      <c r="K166" s="38"/>
      <c r="L166" s="39"/>
      <c r="M166" s="212"/>
      <c r="N166" s="213"/>
      <c r="O166" s="77"/>
      <c r="P166" s="77"/>
      <c r="Q166" s="77"/>
      <c r="R166" s="77"/>
      <c r="S166" s="77"/>
      <c r="T166" s="7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9" t="s">
        <v>174</v>
      </c>
      <c r="AU166" s="19" t="s">
        <v>90</v>
      </c>
    </row>
    <row r="167" spans="1:65" s="2" customFormat="1" ht="33" customHeight="1">
      <c r="A167" s="38"/>
      <c r="B167" s="196"/>
      <c r="C167" s="197" t="s">
        <v>189</v>
      </c>
      <c r="D167" s="197" t="s">
        <v>169</v>
      </c>
      <c r="E167" s="198" t="s">
        <v>850</v>
      </c>
      <c r="F167" s="199" t="s">
        <v>851</v>
      </c>
      <c r="G167" s="200" t="s">
        <v>279</v>
      </c>
      <c r="H167" s="201">
        <v>651.74</v>
      </c>
      <c r="I167" s="202"/>
      <c r="J167" s="203">
        <f>ROUND(I167*H167,2)</f>
        <v>0</v>
      </c>
      <c r="K167" s="199" t="s">
        <v>280</v>
      </c>
      <c r="L167" s="39"/>
      <c r="M167" s="204" t="s">
        <v>1</v>
      </c>
      <c r="N167" s="205" t="s">
        <v>46</v>
      </c>
      <c r="O167" s="77"/>
      <c r="P167" s="206">
        <f>O167*H167</f>
        <v>0</v>
      </c>
      <c r="Q167" s="206">
        <v>0</v>
      </c>
      <c r="R167" s="206">
        <f>Q167*H167</f>
        <v>0</v>
      </c>
      <c r="S167" s="206">
        <v>0</v>
      </c>
      <c r="T167" s="20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08" t="s">
        <v>165</v>
      </c>
      <c r="AT167" s="208" t="s">
        <v>169</v>
      </c>
      <c r="AU167" s="208" t="s">
        <v>90</v>
      </c>
      <c r="AY167" s="19" t="s">
        <v>166</v>
      </c>
      <c r="BE167" s="209">
        <f>IF(N167="základní",J167,0)</f>
        <v>0</v>
      </c>
      <c r="BF167" s="209">
        <f>IF(N167="snížená",J167,0)</f>
        <v>0</v>
      </c>
      <c r="BG167" s="209">
        <f>IF(N167="zákl. přenesená",J167,0)</f>
        <v>0</v>
      </c>
      <c r="BH167" s="209">
        <f>IF(N167="sníž. přenesená",J167,0)</f>
        <v>0</v>
      </c>
      <c r="BI167" s="209">
        <f>IF(N167="nulová",J167,0)</f>
        <v>0</v>
      </c>
      <c r="BJ167" s="19" t="s">
        <v>88</v>
      </c>
      <c r="BK167" s="209">
        <f>ROUND(I167*H167,2)</f>
        <v>0</v>
      </c>
      <c r="BL167" s="19" t="s">
        <v>165</v>
      </c>
      <c r="BM167" s="208" t="s">
        <v>852</v>
      </c>
    </row>
    <row r="168" spans="1:47" s="2" customFormat="1" ht="12">
      <c r="A168" s="38"/>
      <c r="B168" s="39"/>
      <c r="C168" s="38"/>
      <c r="D168" s="210" t="s">
        <v>174</v>
      </c>
      <c r="E168" s="38"/>
      <c r="F168" s="211" t="s">
        <v>853</v>
      </c>
      <c r="G168" s="38"/>
      <c r="H168" s="38"/>
      <c r="I168" s="132"/>
      <c r="J168" s="38"/>
      <c r="K168" s="38"/>
      <c r="L168" s="39"/>
      <c r="M168" s="212"/>
      <c r="N168" s="213"/>
      <c r="O168" s="77"/>
      <c r="P168" s="77"/>
      <c r="Q168" s="77"/>
      <c r="R168" s="77"/>
      <c r="S168" s="77"/>
      <c r="T168" s="7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9" t="s">
        <v>174</v>
      </c>
      <c r="AU168" s="19" t="s">
        <v>90</v>
      </c>
    </row>
    <row r="169" spans="1:51" s="14" customFormat="1" ht="12">
      <c r="A169" s="14"/>
      <c r="B169" s="226"/>
      <c r="C169" s="14"/>
      <c r="D169" s="210" t="s">
        <v>283</v>
      </c>
      <c r="E169" s="227" t="s">
        <v>1</v>
      </c>
      <c r="F169" s="228" t="s">
        <v>854</v>
      </c>
      <c r="G169" s="14"/>
      <c r="H169" s="229">
        <v>651.74</v>
      </c>
      <c r="I169" s="230"/>
      <c r="J169" s="14"/>
      <c r="K169" s="14"/>
      <c r="L169" s="226"/>
      <c r="M169" s="231"/>
      <c r="N169" s="232"/>
      <c r="O169" s="232"/>
      <c r="P169" s="232"/>
      <c r="Q169" s="232"/>
      <c r="R169" s="232"/>
      <c r="S169" s="232"/>
      <c r="T169" s="23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27" t="s">
        <v>283</v>
      </c>
      <c r="AU169" s="227" t="s">
        <v>90</v>
      </c>
      <c r="AV169" s="14" t="s">
        <v>90</v>
      </c>
      <c r="AW169" s="14" t="s">
        <v>36</v>
      </c>
      <c r="AX169" s="14" t="s">
        <v>81</v>
      </c>
      <c r="AY169" s="227" t="s">
        <v>166</v>
      </c>
    </row>
    <row r="170" spans="1:51" s="15" customFormat="1" ht="12">
      <c r="A170" s="15"/>
      <c r="B170" s="234"/>
      <c r="C170" s="15"/>
      <c r="D170" s="210" t="s">
        <v>283</v>
      </c>
      <c r="E170" s="235" t="s">
        <v>1</v>
      </c>
      <c r="F170" s="236" t="s">
        <v>286</v>
      </c>
      <c r="G170" s="15"/>
      <c r="H170" s="237">
        <v>651.74</v>
      </c>
      <c r="I170" s="238"/>
      <c r="J170" s="15"/>
      <c r="K170" s="15"/>
      <c r="L170" s="234"/>
      <c r="M170" s="239"/>
      <c r="N170" s="240"/>
      <c r="O170" s="240"/>
      <c r="P170" s="240"/>
      <c r="Q170" s="240"/>
      <c r="R170" s="240"/>
      <c r="S170" s="240"/>
      <c r="T170" s="241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35" t="s">
        <v>283</v>
      </c>
      <c r="AU170" s="235" t="s">
        <v>90</v>
      </c>
      <c r="AV170" s="15" t="s">
        <v>165</v>
      </c>
      <c r="AW170" s="15" t="s">
        <v>36</v>
      </c>
      <c r="AX170" s="15" t="s">
        <v>88</v>
      </c>
      <c r="AY170" s="235" t="s">
        <v>166</v>
      </c>
    </row>
    <row r="171" spans="1:65" s="2" customFormat="1" ht="21.75" customHeight="1">
      <c r="A171" s="38"/>
      <c r="B171" s="196"/>
      <c r="C171" s="197" t="s">
        <v>194</v>
      </c>
      <c r="D171" s="197" t="s">
        <v>169</v>
      </c>
      <c r="E171" s="198" t="s">
        <v>855</v>
      </c>
      <c r="F171" s="199" t="s">
        <v>856</v>
      </c>
      <c r="G171" s="200" t="s">
        <v>289</v>
      </c>
      <c r="H171" s="201">
        <v>68.433</v>
      </c>
      <c r="I171" s="202"/>
      <c r="J171" s="203">
        <f>ROUND(I171*H171,2)</f>
        <v>0</v>
      </c>
      <c r="K171" s="199" t="s">
        <v>280</v>
      </c>
      <c r="L171" s="39"/>
      <c r="M171" s="204" t="s">
        <v>1</v>
      </c>
      <c r="N171" s="205" t="s">
        <v>46</v>
      </c>
      <c r="O171" s="77"/>
      <c r="P171" s="206">
        <f>O171*H171</f>
        <v>0</v>
      </c>
      <c r="Q171" s="206">
        <v>0</v>
      </c>
      <c r="R171" s="206">
        <f>Q171*H171</f>
        <v>0</v>
      </c>
      <c r="S171" s="206">
        <v>0</v>
      </c>
      <c r="T171" s="20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08" t="s">
        <v>165</v>
      </c>
      <c r="AT171" s="208" t="s">
        <v>169</v>
      </c>
      <c r="AU171" s="208" t="s">
        <v>90</v>
      </c>
      <c r="AY171" s="19" t="s">
        <v>166</v>
      </c>
      <c r="BE171" s="209">
        <f>IF(N171="základní",J171,0)</f>
        <v>0</v>
      </c>
      <c r="BF171" s="209">
        <f>IF(N171="snížená",J171,0)</f>
        <v>0</v>
      </c>
      <c r="BG171" s="209">
        <f>IF(N171="zákl. přenesená",J171,0)</f>
        <v>0</v>
      </c>
      <c r="BH171" s="209">
        <f>IF(N171="sníž. přenesená",J171,0)</f>
        <v>0</v>
      </c>
      <c r="BI171" s="209">
        <f>IF(N171="nulová",J171,0)</f>
        <v>0</v>
      </c>
      <c r="BJ171" s="19" t="s">
        <v>88</v>
      </c>
      <c r="BK171" s="209">
        <f>ROUND(I171*H171,2)</f>
        <v>0</v>
      </c>
      <c r="BL171" s="19" t="s">
        <v>165</v>
      </c>
      <c r="BM171" s="208" t="s">
        <v>857</v>
      </c>
    </row>
    <row r="172" spans="1:47" s="2" customFormat="1" ht="12">
      <c r="A172" s="38"/>
      <c r="B172" s="39"/>
      <c r="C172" s="38"/>
      <c r="D172" s="210" t="s">
        <v>174</v>
      </c>
      <c r="E172" s="38"/>
      <c r="F172" s="211" t="s">
        <v>858</v>
      </c>
      <c r="G172" s="38"/>
      <c r="H172" s="38"/>
      <c r="I172" s="132"/>
      <c r="J172" s="38"/>
      <c r="K172" s="38"/>
      <c r="L172" s="39"/>
      <c r="M172" s="212"/>
      <c r="N172" s="213"/>
      <c r="O172" s="77"/>
      <c r="P172" s="77"/>
      <c r="Q172" s="77"/>
      <c r="R172" s="77"/>
      <c r="S172" s="77"/>
      <c r="T172" s="7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9" t="s">
        <v>174</v>
      </c>
      <c r="AU172" s="19" t="s">
        <v>90</v>
      </c>
    </row>
    <row r="173" spans="1:51" s="14" customFormat="1" ht="12">
      <c r="A173" s="14"/>
      <c r="B173" s="226"/>
      <c r="C173" s="14"/>
      <c r="D173" s="210" t="s">
        <v>283</v>
      </c>
      <c r="E173" s="227" t="s">
        <v>1</v>
      </c>
      <c r="F173" s="228" t="s">
        <v>859</v>
      </c>
      <c r="G173" s="14"/>
      <c r="H173" s="229">
        <v>68.433</v>
      </c>
      <c r="I173" s="230"/>
      <c r="J173" s="14"/>
      <c r="K173" s="14"/>
      <c r="L173" s="226"/>
      <c r="M173" s="231"/>
      <c r="N173" s="232"/>
      <c r="O173" s="232"/>
      <c r="P173" s="232"/>
      <c r="Q173" s="232"/>
      <c r="R173" s="232"/>
      <c r="S173" s="232"/>
      <c r="T173" s="23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27" t="s">
        <v>283</v>
      </c>
      <c r="AU173" s="227" t="s">
        <v>90</v>
      </c>
      <c r="AV173" s="14" t="s">
        <v>90</v>
      </c>
      <c r="AW173" s="14" t="s">
        <v>36</v>
      </c>
      <c r="AX173" s="14" t="s">
        <v>81</v>
      </c>
      <c r="AY173" s="227" t="s">
        <v>166</v>
      </c>
    </row>
    <row r="174" spans="1:51" s="15" customFormat="1" ht="12">
      <c r="A174" s="15"/>
      <c r="B174" s="234"/>
      <c r="C174" s="15"/>
      <c r="D174" s="210" t="s">
        <v>283</v>
      </c>
      <c r="E174" s="235" t="s">
        <v>1</v>
      </c>
      <c r="F174" s="236" t="s">
        <v>286</v>
      </c>
      <c r="G174" s="15"/>
      <c r="H174" s="237">
        <v>68.433</v>
      </c>
      <c r="I174" s="238"/>
      <c r="J174" s="15"/>
      <c r="K174" s="15"/>
      <c r="L174" s="234"/>
      <c r="M174" s="239"/>
      <c r="N174" s="240"/>
      <c r="O174" s="240"/>
      <c r="P174" s="240"/>
      <c r="Q174" s="240"/>
      <c r="R174" s="240"/>
      <c r="S174" s="240"/>
      <c r="T174" s="241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35" t="s">
        <v>283</v>
      </c>
      <c r="AU174" s="235" t="s">
        <v>90</v>
      </c>
      <c r="AV174" s="15" t="s">
        <v>165</v>
      </c>
      <c r="AW174" s="15" t="s">
        <v>36</v>
      </c>
      <c r="AX174" s="15" t="s">
        <v>88</v>
      </c>
      <c r="AY174" s="235" t="s">
        <v>166</v>
      </c>
    </row>
    <row r="175" spans="1:63" s="12" customFormat="1" ht="22.8" customHeight="1">
      <c r="A175" s="12"/>
      <c r="B175" s="183"/>
      <c r="C175" s="12"/>
      <c r="D175" s="184" t="s">
        <v>80</v>
      </c>
      <c r="E175" s="194" t="s">
        <v>90</v>
      </c>
      <c r="F175" s="194" t="s">
        <v>860</v>
      </c>
      <c r="G175" s="12"/>
      <c r="H175" s="12"/>
      <c r="I175" s="186"/>
      <c r="J175" s="195">
        <f>BK175</f>
        <v>0</v>
      </c>
      <c r="K175" s="12"/>
      <c r="L175" s="183"/>
      <c r="M175" s="188"/>
      <c r="N175" s="189"/>
      <c r="O175" s="189"/>
      <c r="P175" s="190">
        <f>SUM(P176:P226)</f>
        <v>0</v>
      </c>
      <c r="Q175" s="189"/>
      <c r="R175" s="190">
        <f>SUM(R176:R226)</f>
        <v>189.2080049</v>
      </c>
      <c r="S175" s="189"/>
      <c r="T175" s="191">
        <f>SUM(T176:T226)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84" t="s">
        <v>88</v>
      </c>
      <c r="AT175" s="192" t="s">
        <v>80</v>
      </c>
      <c r="AU175" s="192" t="s">
        <v>88</v>
      </c>
      <c r="AY175" s="184" t="s">
        <v>166</v>
      </c>
      <c r="BK175" s="193">
        <f>SUM(BK176:BK226)</f>
        <v>0</v>
      </c>
    </row>
    <row r="176" spans="1:65" s="2" customFormat="1" ht="21.75" customHeight="1">
      <c r="A176" s="38"/>
      <c r="B176" s="196"/>
      <c r="C176" s="197" t="s">
        <v>199</v>
      </c>
      <c r="D176" s="197" t="s">
        <v>169</v>
      </c>
      <c r="E176" s="198" t="s">
        <v>861</v>
      </c>
      <c r="F176" s="199" t="s">
        <v>862</v>
      </c>
      <c r="G176" s="200" t="s">
        <v>425</v>
      </c>
      <c r="H176" s="201">
        <v>264.8</v>
      </c>
      <c r="I176" s="202"/>
      <c r="J176" s="203">
        <f>ROUND(I176*H176,2)</f>
        <v>0</v>
      </c>
      <c r="K176" s="199" t="s">
        <v>1</v>
      </c>
      <c r="L176" s="39"/>
      <c r="M176" s="204" t="s">
        <v>1</v>
      </c>
      <c r="N176" s="205" t="s">
        <v>46</v>
      </c>
      <c r="O176" s="77"/>
      <c r="P176" s="206">
        <f>O176*H176</f>
        <v>0</v>
      </c>
      <c r="Q176" s="206">
        <v>0.23778</v>
      </c>
      <c r="R176" s="206">
        <f>Q176*H176</f>
        <v>62.964144</v>
      </c>
      <c r="S176" s="206">
        <v>0</v>
      </c>
      <c r="T176" s="20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08" t="s">
        <v>165</v>
      </c>
      <c r="AT176" s="208" t="s">
        <v>169</v>
      </c>
      <c r="AU176" s="208" t="s">
        <v>90</v>
      </c>
      <c r="AY176" s="19" t="s">
        <v>166</v>
      </c>
      <c r="BE176" s="209">
        <f>IF(N176="základní",J176,0)</f>
        <v>0</v>
      </c>
      <c r="BF176" s="209">
        <f>IF(N176="snížená",J176,0)</f>
        <v>0</v>
      </c>
      <c r="BG176" s="209">
        <f>IF(N176="zákl. přenesená",J176,0)</f>
        <v>0</v>
      </c>
      <c r="BH176" s="209">
        <f>IF(N176="sníž. přenesená",J176,0)</f>
        <v>0</v>
      </c>
      <c r="BI176" s="209">
        <f>IF(N176="nulová",J176,0)</f>
        <v>0</v>
      </c>
      <c r="BJ176" s="19" t="s">
        <v>88</v>
      </c>
      <c r="BK176" s="209">
        <f>ROUND(I176*H176,2)</f>
        <v>0</v>
      </c>
      <c r="BL176" s="19" t="s">
        <v>165</v>
      </c>
      <c r="BM176" s="208" t="s">
        <v>863</v>
      </c>
    </row>
    <row r="177" spans="1:51" s="13" customFormat="1" ht="12">
      <c r="A177" s="13"/>
      <c r="B177" s="219"/>
      <c r="C177" s="13"/>
      <c r="D177" s="210" t="s">
        <v>283</v>
      </c>
      <c r="E177" s="220" t="s">
        <v>1</v>
      </c>
      <c r="F177" s="221" t="s">
        <v>864</v>
      </c>
      <c r="G177" s="13"/>
      <c r="H177" s="220" t="s">
        <v>1</v>
      </c>
      <c r="I177" s="222"/>
      <c r="J177" s="13"/>
      <c r="K177" s="13"/>
      <c r="L177" s="219"/>
      <c r="M177" s="223"/>
      <c r="N177" s="224"/>
      <c r="O177" s="224"/>
      <c r="P177" s="224"/>
      <c r="Q177" s="224"/>
      <c r="R177" s="224"/>
      <c r="S177" s="224"/>
      <c r="T177" s="22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20" t="s">
        <v>283</v>
      </c>
      <c r="AU177" s="220" t="s">
        <v>90</v>
      </c>
      <c r="AV177" s="13" t="s">
        <v>88</v>
      </c>
      <c r="AW177" s="13" t="s">
        <v>36</v>
      </c>
      <c r="AX177" s="13" t="s">
        <v>81</v>
      </c>
      <c r="AY177" s="220" t="s">
        <v>166</v>
      </c>
    </row>
    <row r="178" spans="1:51" s="14" customFormat="1" ht="12">
      <c r="A178" s="14"/>
      <c r="B178" s="226"/>
      <c r="C178" s="14"/>
      <c r="D178" s="210" t="s">
        <v>283</v>
      </c>
      <c r="E178" s="227" t="s">
        <v>1</v>
      </c>
      <c r="F178" s="228" t="s">
        <v>865</v>
      </c>
      <c r="G178" s="14"/>
      <c r="H178" s="229">
        <v>32</v>
      </c>
      <c r="I178" s="230"/>
      <c r="J178" s="14"/>
      <c r="K178" s="14"/>
      <c r="L178" s="226"/>
      <c r="M178" s="231"/>
      <c r="N178" s="232"/>
      <c r="O178" s="232"/>
      <c r="P178" s="232"/>
      <c r="Q178" s="232"/>
      <c r="R178" s="232"/>
      <c r="S178" s="232"/>
      <c r="T178" s="23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27" t="s">
        <v>283</v>
      </c>
      <c r="AU178" s="227" t="s">
        <v>90</v>
      </c>
      <c r="AV178" s="14" t="s">
        <v>90</v>
      </c>
      <c r="AW178" s="14" t="s">
        <v>36</v>
      </c>
      <c r="AX178" s="14" t="s">
        <v>81</v>
      </c>
      <c r="AY178" s="227" t="s">
        <v>166</v>
      </c>
    </row>
    <row r="179" spans="1:51" s="14" customFormat="1" ht="12">
      <c r="A179" s="14"/>
      <c r="B179" s="226"/>
      <c r="C179" s="14"/>
      <c r="D179" s="210" t="s">
        <v>283</v>
      </c>
      <c r="E179" s="227" t="s">
        <v>1</v>
      </c>
      <c r="F179" s="228" t="s">
        <v>866</v>
      </c>
      <c r="G179" s="14"/>
      <c r="H179" s="229">
        <v>14</v>
      </c>
      <c r="I179" s="230"/>
      <c r="J179" s="14"/>
      <c r="K179" s="14"/>
      <c r="L179" s="226"/>
      <c r="M179" s="231"/>
      <c r="N179" s="232"/>
      <c r="O179" s="232"/>
      <c r="P179" s="232"/>
      <c r="Q179" s="232"/>
      <c r="R179" s="232"/>
      <c r="S179" s="232"/>
      <c r="T179" s="23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27" t="s">
        <v>283</v>
      </c>
      <c r="AU179" s="227" t="s">
        <v>90</v>
      </c>
      <c r="AV179" s="14" t="s">
        <v>90</v>
      </c>
      <c r="AW179" s="14" t="s">
        <v>36</v>
      </c>
      <c r="AX179" s="14" t="s">
        <v>81</v>
      </c>
      <c r="AY179" s="227" t="s">
        <v>166</v>
      </c>
    </row>
    <row r="180" spans="1:51" s="13" customFormat="1" ht="12">
      <c r="A180" s="13"/>
      <c r="B180" s="219"/>
      <c r="C180" s="13"/>
      <c r="D180" s="210" t="s">
        <v>283</v>
      </c>
      <c r="E180" s="220" t="s">
        <v>1</v>
      </c>
      <c r="F180" s="221" t="s">
        <v>314</v>
      </c>
      <c r="G180" s="13"/>
      <c r="H180" s="220" t="s">
        <v>1</v>
      </c>
      <c r="I180" s="222"/>
      <c r="J180" s="13"/>
      <c r="K180" s="13"/>
      <c r="L180" s="219"/>
      <c r="M180" s="223"/>
      <c r="N180" s="224"/>
      <c r="O180" s="224"/>
      <c r="P180" s="224"/>
      <c r="Q180" s="224"/>
      <c r="R180" s="224"/>
      <c r="S180" s="224"/>
      <c r="T180" s="22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20" t="s">
        <v>283</v>
      </c>
      <c r="AU180" s="220" t="s">
        <v>90</v>
      </c>
      <c r="AV180" s="13" t="s">
        <v>88</v>
      </c>
      <c r="AW180" s="13" t="s">
        <v>36</v>
      </c>
      <c r="AX180" s="13" t="s">
        <v>81</v>
      </c>
      <c r="AY180" s="220" t="s">
        <v>166</v>
      </c>
    </row>
    <row r="181" spans="1:51" s="14" customFormat="1" ht="12">
      <c r="A181" s="14"/>
      <c r="B181" s="226"/>
      <c r="C181" s="14"/>
      <c r="D181" s="210" t="s">
        <v>283</v>
      </c>
      <c r="E181" s="227" t="s">
        <v>1</v>
      </c>
      <c r="F181" s="228" t="s">
        <v>867</v>
      </c>
      <c r="G181" s="14"/>
      <c r="H181" s="229">
        <v>27</v>
      </c>
      <c r="I181" s="230"/>
      <c r="J181" s="14"/>
      <c r="K181" s="14"/>
      <c r="L181" s="226"/>
      <c r="M181" s="231"/>
      <c r="N181" s="232"/>
      <c r="O181" s="232"/>
      <c r="P181" s="232"/>
      <c r="Q181" s="232"/>
      <c r="R181" s="232"/>
      <c r="S181" s="232"/>
      <c r="T181" s="23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27" t="s">
        <v>283</v>
      </c>
      <c r="AU181" s="227" t="s">
        <v>90</v>
      </c>
      <c r="AV181" s="14" t="s">
        <v>90</v>
      </c>
      <c r="AW181" s="14" t="s">
        <v>36</v>
      </c>
      <c r="AX181" s="14" t="s">
        <v>81</v>
      </c>
      <c r="AY181" s="227" t="s">
        <v>166</v>
      </c>
    </row>
    <row r="182" spans="1:51" s="14" customFormat="1" ht="12">
      <c r="A182" s="14"/>
      <c r="B182" s="226"/>
      <c r="C182" s="14"/>
      <c r="D182" s="210" t="s">
        <v>283</v>
      </c>
      <c r="E182" s="227" t="s">
        <v>1</v>
      </c>
      <c r="F182" s="228" t="s">
        <v>868</v>
      </c>
      <c r="G182" s="14"/>
      <c r="H182" s="229">
        <v>20</v>
      </c>
      <c r="I182" s="230"/>
      <c r="J182" s="14"/>
      <c r="K182" s="14"/>
      <c r="L182" s="226"/>
      <c r="M182" s="231"/>
      <c r="N182" s="232"/>
      <c r="O182" s="232"/>
      <c r="P182" s="232"/>
      <c r="Q182" s="232"/>
      <c r="R182" s="232"/>
      <c r="S182" s="232"/>
      <c r="T182" s="23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27" t="s">
        <v>283</v>
      </c>
      <c r="AU182" s="227" t="s">
        <v>90</v>
      </c>
      <c r="AV182" s="14" t="s">
        <v>90</v>
      </c>
      <c r="AW182" s="14" t="s">
        <v>36</v>
      </c>
      <c r="AX182" s="14" t="s">
        <v>81</v>
      </c>
      <c r="AY182" s="227" t="s">
        <v>166</v>
      </c>
    </row>
    <row r="183" spans="1:51" s="14" customFormat="1" ht="12">
      <c r="A183" s="14"/>
      <c r="B183" s="226"/>
      <c r="C183" s="14"/>
      <c r="D183" s="210" t="s">
        <v>283</v>
      </c>
      <c r="E183" s="227" t="s">
        <v>1</v>
      </c>
      <c r="F183" s="228" t="s">
        <v>869</v>
      </c>
      <c r="G183" s="14"/>
      <c r="H183" s="229">
        <v>32.8</v>
      </c>
      <c r="I183" s="230"/>
      <c r="J183" s="14"/>
      <c r="K183" s="14"/>
      <c r="L183" s="226"/>
      <c r="M183" s="231"/>
      <c r="N183" s="232"/>
      <c r="O183" s="232"/>
      <c r="P183" s="232"/>
      <c r="Q183" s="232"/>
      <c r="R183" s="232"/>
      <c r="S183" s="232"/>
      <c r="T183" s="23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27" t="s">
        <v>283</v>
      </c>
      <c r="AU183" s="227" t="s">
        <v>90</v>
      </c>
      <c r="AV183" s="14" t="s">
        <v>90</v>
      </c>
      <c r="AW183" s="14" t="s">
        <v>36</v>
      </c>
      <c r="AX183" s="14" t="s">
        <v>81</v>
      </c>
      <c r="AY183" s="227" t="s">
        <v>166</v>
      </c>
    </row>
    <row r="184" spans="1:51" s="14" customFormat="1" ht="12">
      <c r="A184" s="14"/>
      <c r="B184" s="226"/>
      <c r="C184" s="14"/>
      <c r="D184" s="210" t="s">
        <v>283</v>
      </c>
      <c r="E184" s="227" t="s">
        <v>1</v>
      </c>
      <c r="F184" s="228" t="s">
        <v>870</v>
      </c>
      <c r="G184" s="14"/>
      <c r="H184" s="229">
        <v>32</v>
      </c>
      <c r="I184" s="230"/>
      <c r="J184" s="14"/>
      <c r="K184" s="14"/>
      <c r="L184" s="226"/>
      <c r="M184" s="231"/>
      <c r="N184" s="232"/>
      <c r="O184" s="232"/>
      <c r="P184" s="232"/>
      <c r="Q184" s="232"/>
      <c r="R184" s="232"/>
      <c r="S184" s="232"/>
      <c r="T184" s="23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27" t="s">
        <v>283</v>
      </c>
      <c r="AU184" s="227" t="s">
        <v>90</v>
      </c>
      <c r="AV184" s="14" t="s">
        <v>90</v>
      </c>
      <c r="AW184" s="14" t="s">
        <v>36</v>
      </c>
      <c r="AX184" s="14" t="s">
        <v>81</v>
      </c>
      <c r="AY184" s="227" t="s">
        <v>166</v>
      </c>
    </row>
    <row r="185" spans="1:51" s="13" customFormat="1" ht="12">
      <c r="A185" s="13"/>
      <c r="B185" s="219"/>
      <c r="C185" s="13"/>
      <c r="D185" s="210" t="s">
        <v>283</v>
      </c>
      <c r="E185" s="220" t="s">
        <v>1</v>
      </c>
      <c r="F185" s="221" t="s">
        <v>871</v>
      </c>
      <c r="G185" s="13"/>
      <c r="H185" s="220" t="s">
        <v>1</v>
      </c>
      <c r="I185" s="222"/>
      <c r="J185" s="13"/>
      <c r="K185" s="13"/>
      <c r="L185" s="219"/>
      <c r="M185" s="223"/>
      <c r="N185" s="224"/>
      <c r="O185" s="224"/>
      <c r="P185" s="224"/>
      <c r="Q185" s="224"/>
      <c r="R185" s="224"/>
      <c r="S185" s="224"/>
      <c r="T185" s="22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20" t="s">
        <v>283</v>
      </c>
      <c r="AU185" s="220" t="s">
        <v>90</v>
      </c>
      <c r="AV185" s="13" t="s">
        <v>88</v>
      </c>
      <c r="AW185" s="13" t="s">
        <v>36</v>
      </c>
      <c r="AX185" s="13" t="s">
        <v>81</v>
      </c>
      <c r="AY185" s="220" t="s">
        <v>166</v>
      </c>
    </row>
    <row r="186" spans="1:51" s="14" customFormat="1" ht="12">
      <c r="A186" s="14"/>
      <c r="B186" s="226"/>
      <c r="C186" s="14"/>
      <c r="D186" s="210" t="s">
        <v>283</v>
      </c>
      <c r="E186" s="227" t="s">
        <v>1</v>
      </c>
      <c r="F186" s="228" t="s">
        <v>872</v>
      </c>
      <c r="G186" s="14"/>
      <c r="H186" s="229">
        <v>34</v>
      </c>
      <c r="I186" s="230"/>
      <c r="J186" s="14"/>
      <c r="K186" s="14"/>
      <c r="L186" s="226"/>
      <c r="M186" s="231"/>
      <c r="N186" s="232"/>
      <c r="O186" s="232"/>
      <c r="P186" s="232"/>
      <c r="Q186" s="232"/>
      <c r="R186" s="232"/>
      <c r="S186" s="232"/>
      <c r="T186" s="23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27" t="s">
        <v>283</v>
      </c>
      <c r="AU186" s="227" t="s">
        <v>90</v>
      </c>
      <c r="AV186" s="14" t="s">
        <v>90</v>
      </c>
      <c r="AW186" s="14" t="s">
        <v>36</v>
      </c>
      <c r="AX186" s="14" t="s">
        <v>81</v>
      </c>
      <c r="AY186" s="227" t="s">
        <v>166</v>
      </c>
    </row>
    <row r="187" spans="1:51" s="14" customFormat="1" ht="12">
      <c r="A187" s="14"/>
      <c r="B187" s="226"/>
      <c r="C187" s="14"/>
      <c r="D187" s="210" t="s">
        <v>283</v>
      </c>
      <c r="E187" s="227" t="s">
        <v>1</v>
      </c>
      <c r="F187" s="228" t="s">
        <v>873</v>
      </c>
      <c r="G187" s="14"/>
      <c r="H187" s="229">
        <v>36</v>
      </c>
      <c r="I187" s="230"/>
      <c r="J187" s="14"/>
      <c r="K187" s="14"/>
      <c r="L187" s="226"/>
      <c r="M187" s="231"/>
      <c r="N187" s="232"/>
      <c r="O187" s="232"/>
      <c r="P187" s="232"/>
      <c r="Q187" s="232"/>
      <c r="R187" s="232"/>
      <c r="S187" s="232"/>
      <c r="T187" s="23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27" t="s">
        <v>283</v>
      </c>
      <c r="AU187" s="227" t="s">
        <v>90</v>
      </c>
      <c r="AV187" s="14" t="s">
        <v>90</v>
      </c>
      <c r="AW187" s="14" t="s">
        <v>36</v>
      </c>
      <c r="AX187" s="14" t="s">
        <v>81</v>
      </c>
      <c r="AY187" s="227" t="s">
        <v>166</v>
      </c>
    </row>
    <row r="188" spans="1:51" s="13" customFormat="1" ht="12">
      <c r="A188" s="13"/>
      <c r="B188" s="219"/>
      <c r="C188" s="13"/>
      <c r="D188" s="210" t="s">
        <v>283</v>
      </c>
      <c r="E188" s="220" t="s">
        <v>1</v>
      </c>
      <c r="F188" s="221" t="s">
        <v>874</v>
      </c>
      <c r="G188" s="13"/>
      <c r="H188" s="220" t="s">
        <v>1</v>
      </c>
      <c r="I188" s="222"/>
      <c r="J188" s="13"/>
      <c r="K188" s="13"/>
      <c r="L188" s="219"/>
      <c r="M188" s="223"/>
      <c r="N188" s="224"/>
      <c r="O188" s="224"/>
      <c r="P188" s="224"/>
      <c r="Q188" s="224"/>
      <c r="R188" s="224"/>
      <c r="S188" s="224"/>
      <c r="T188" s="22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20" t="s">
        <v>283</v>
      </c>
      <c r="AU188" s="220" t="s">
        <v>90</v>
      </c>
      <c r="AV188" s="13" t="s">
        <v>88</v>
      </c>
      <c r="AW188" s="13" t="s">
        <v>36</v>
      </c>
      <c r="AX188" s="13" t="s">
        <v>81</v>
      </c>
      <c r="AY188" s="220" t="s">
        <v>166</v>
      </c>
    </row>
    <row r="189" spans="1:51" s="14" customFormat="1" ht="12">
      <c r="A189" s="14"/>
      <c r="B189" s="226"/>
      <c r="C189" s="14"/>
      <c r="D189" s="210" t="s">
        <v>283</v>
      </c>
      <c r="E189" s="227" t="s">
        <v>1</v>
      </c>
      <c r="F189" s="228" t="s">
        <v>875</v>
      </c>
      <c r="G189" s="14"/>
      <c r="H189" s="229">
        <v>23</v>
      </c>
      <c r="I189" s="230"/>
      <c r="J189" s="14"/>
      <c r="K189" s="14"/>
      <c r="L189" s="226"/>
      <c r="M189" s="231"/>
      <c r="N189" s="232"/>
      <c r="O189" s="232"/>
      <c r="P189" s="232"/>
      <c r="Q189" s="232"/>
      <c r="R189" s="232"/>
      <c r="S189" s="232"/>
      <c r="T189" s="23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27" t="s">
        <v>283</v>
      </c>
      <c r="AU189" s="227" t="s">
        <v>90</v>
      </c>
      <c r="AV189" s="14" t="s">
        <v>90</v>
      </c>
      <c r="AW189" s="14" t="s">
        <v>36</v>
      </c>
      <c r="AX189" s="14" t="s">
        <v>81</v>
      </c>
      <c r="AY189" s="227" t="s">
        <v>166</v>
      </c>
    </row>
    <row r="190" spans="1:51" s="14" customFormat="1" ht="12">
      <c r="A190" s="14"/>
      <c r="B190" s="226"/>
      <c r="C190" s="14"/>
      <c r="D190" s="210" t="s">
        <v>283</v>
      </c>
      <c r="E190" s="227" t="s">
        <v>1</v>
      </c>
      <c r="F190" s="228" t="s">
        <v>876</v>
      </c>
      <c r="G190" s="14"/>
      <c r="H190" s="229">
        <v>14</v>
      </c>
      <c r="I190" s="230"/>
      <c r="J190" s="14"/>
      <c r="K190" s="14"/>
      <c r="L190" s="226"/>
      <c r="M190" s="231"/>
      <c r="N190" s="232"/>
      <c r="O190" s="232"/>
      <c r="P190" s="232"/>
      <c r="Q190" s="232"/>
      <c r="R190" s="232"/>
      <c r="S190" s="232"/>
      <c r="T190" s="23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27" t="s">
        <v>283</v>
      </c>
      <c r="AU190" s="227" t="s">
        <v>90</v>
      </c>
      <c r="AV190" s="14" t="s">
        <v>90</v>
      </c>
      <c r="AW190" s="14" t="s">
        <v>36</v>
      </c>
      <c r="AX190" s="14" t="s">
        <v>81</v>
      </c>
      <c r="AY190" s="227" t="s">
        <v>166</v>
      </c>
    </row>
    <row r="191" spans="1:51" s="15" customFormat="1" ht="12">
      <c r="A191" s="15"/>
      <c r="B191" s="234"/>
      <c r="C191" s="15"/>
      <c r="D191" s="210" t="s">
        <v>283</v>
      </c>
      <c r="E191" s="235" t="s">
        <v>1</v>
      </c>
      <c r="F191" s="236" t="s">
        <v>286</v>
      </c>
      <c r="G191" s="15"/>
      <c r="H191" s="237">
        <v>264.8</v>
      </c>
      <c r="I191" s="238"/>
      <c r="J191" s="15"/>
      <c r="K191" s="15"/>
      <c r="L191" s="234"/>
      <c r="M191" s="239"/>
      <c r="N191" s="240"/>
      <c r="O191" s="240"/>
      <c r="P191" s="240"/>
      <c r="Q191" s="240"/>
      <c r="R191" s="240"/>
      <c r="S191" s="240"/>
      <c r="T191" s="241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35" t="s">
        <v>283</v>
      </c>
      <c r="AU191" s="235" t="s">
        <v>90</v>
      </c>
      <c r="AV191" s="15" t="s">
        <v>165</v>
      </c>
      <c r="AW191" s="15" t="s">
        <v>36</v>
      </c>
      <c r="AX191" s="15" t="s">
        <v>88</v>
      </c>
      <c r="AY191" s="235" t="s">
        <v>166</v>
      </c>
    </row>
    <row r="192" spans="1:65" s="2" customFormat="1" ht="16.5" customHeight="1">
      <c r="A192" s="38"/>
      <c r="B192" s="196"/>
      <c r="C192" s="197" t="s">
        <v>204</v>
      </c>
      <c r="D192" s="197" t="s">
        <v>169</v>
      </c>
      <c r="E192" s="198" t="s">
        <v>877</v>
      </c>
      <c r="F192" s="199" t="s">
        <v>878</v>
      </c>
      <c r="G192" s="200" t="s">
        <v>346</v>
      </c>
      <c r="H192" s="201">
        <v>30</v>
      </c>
      <c r="I192" s="202"/>
      <c r="J192" s="203">
        <f>ROUND(I192*H192,2)</f>
        <v>0</v>
      </c>
      <c r="K192" s="199" t="s">
        <v>1</v>
      </c>
      <c r="L192" s="39"/>
      <c r="M192" s="204" t="s">
        <v>1</v>
      </c>
      <c r="N192" s="205" t="s">
        <v>46</v>
      </c>
      <c r="O192" s="77"/>
      <c r="P192" s="206">
        <f>O192*H192</f>
        <v>0</v>
      </c>
      <c r="Q192" s="206">
        <v>0.01</v>
      </c>
      <c r="R192" s="206">
        <f>Q192*H192</f>
        <v>0.3</v>
      </c>
      <c r="S192" s="206">
        <v>0</v>
      </c>
      <c r="T192" s="20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08" t="s">
        <v>165</v>
      </c>
      <c r="AT192" s="208" t="s">
        <v>169</v>
      </c>
      <c r="AU192" s="208" t="s">
        <v>90</v>
      </c>
      <c r="AY192" s="19" t="s">
        <v>166</v>
      </c>
      <c r="BE192" s="209">
        <f>IF(N192="základní",J192,0)</f>
        <v>0</v>
      </c>
      <c r="BF192" s="209">
        <f>IF(N192="snížená",J192,0)</f>
        <v>0</v>
      </c>
      <c r="BG192" s="209">
        <f>IF(N192="zákl. přenesená",J192,0)</f>
        <v>0</v>
      </c>
      <c r="BH192" s="209">
        <f>IF(N192="sníž. přenesená",J192,0)</f>
        <v>0</v>
      </c>
      <c r="BI192" s="209">
        <f>IF(N192="nulová",J192,0)</f>
        <v>0</v>
      </c>
      <c r="BJ192" s="19" t="s">
        <v>88</v>
      </c>
      <c r="BK192" s="209">
        <f>ROUND(I192*H192,2)</f>
        <v>0</v>
      </c>
      <c r="BL192" s="19" t="s">
        <v>165</v>
      </c>
      <c r="BM192" s="208" t="s">
        <v>879</v>
      </c>
    </row>
    <row r="193" spans="1:65" s="2" customFormat="1" ht="21.75" customHeight="1">
      <c r="A193" s="38"/>
      <c r="B193" s="196"/>
      <c r="C193" s="197" t="s">
        <v>209</v>
      </c>
      <c r="D193" s="197" t="s">
        <v>169</v>
      </c>
      <c r="E193" s="198" t="s">
        <v>880</v>
      </c>
      <c r="F193" s="199" t="s">
        <v>881</v>
      </c>
      <c r="G193" s="200" t="s">
        <v>279</v>
      </c>
      <c r="H193" s="201">
        <v>19.661</v>
      </c>
      <c r="I193" s="202"/>
      <c r="J193" s="203">
        <f>ROUND(I193*H193,2)</f>
        <v>0</v>
      </c>
      <c r="K193" s="199" t="s">
        <v>280</v>
      </c>
      <c r="L193" s="39"/>
      <c r="M193" s="204" t="s">
        <v>1</v>
      </c>
      <c r="N193" s="205" t="s">
        <v>46</v>
      </c>
      <c r="O193" s="77"/>
      <c r="P193" s="206">
        <f>O193*H193</f>
        <v>0</v>
      </c>
      <c r="Q193" s="206">
        <v>2.16</v>
      </c>
      <c r="R193" s="206">
        <f>Q193*H193</f>
        <v>42.467760000000006</v>
      </c>
      <c r="S193" s="206">
        <v>0</v>
      </c>
      <c r="T193" s="20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08" t="s">
        <v>165</v>
      </c>
      <c r="AT193" s="208" t="s">
        <v>169</v>
      </c>
      <c r="AU193" s="208" t="s">
        <v>90</v>
      </c>
      <c r="AY193" s="19" t="s">
        <v>166</v>
      </c>
      <c r="BE193" s="209">
        <f>IF(N193="základní",J193,0)</f>
        <v>0</v>
      </c>
      <c r="BF193" s="209">
        <f>IF(N193="snížená",J193,0)</f>
        <v>0</v>
      </c>
      <c r="BG193" s="209">
        <f>IF(N193="zákl. přenesená",J193,0)</f>
        <v>0</v>
      </c>
      <c r="BH193" s="209">
        <f>IF(N193="sníž. přenesená",J193,0)</f>
        <v>0</v>
      </c>
      <c r="BI193" s="209">
        <f>IF(N193="nulová",J193,0)</f>
        <v>0</v>
      </c>
      <c r="BJ193" s="19" t="s">
        <v>88</v>
      </c>
      <c r="BK193" s="209">
        <f>ROUND(I193*H193,2)</f>
        <v>0</v>
      </c>
      <c r="BL193" s="19" t="s">
        <v>165</v>
      </c>
      <c r="BM193" s="208" t="s">
        <v>882</v>
      </c>
    </row>
    <row r="194" spans="1:47" s="2" customFormat="1" ht="12">
      <c r="A194" s="38"/>
      <c r="B194" s="39"/>
      <c r="C194" s="38"/>
      <c r="D194" s="210" t="s">
        <v>174</v>
      </c>
      <c r="E194" s="38"/>
      <c r="F194" s="211" t="s">
        <v>883</v>
      </c>
      <c r="G194" s="38"/>
      <c r="H194" s="38"/>
      <c r="I194" s="132"/>
      <c r="J194" s="38"/>
      <c r="K194" s="38"/>
      <c r="L194" s="39"/>
      <c r="M194" s="212"/>
      <c r="N194" s="213"/>
      <c r="O194" s="77"/>
      <c r="P194" s="77"/>
      <c r="Q194" s="77"/>
      <c r="R194" s="77"/>
      <c r="S194" s="77"/>
      <c r="T194" s="7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9" t="s">
        <v>174</v>
      </c>
      <c r="AU194" s="19" t="s">
        <v>90</v>
      </c>
    </row>
    <row r="195" spans="1:51" s="13" customFormat="1" ht="12">
      <c r="A195" s="13"/>
      <c r="B195" s="219"/>
      <c r="C195" s="13"/>
      <c r="D195" s="210" t="s">
        <v>283</v>
      </c>
      <c r="E195" s="220" t="s">
        <v>1</v>
      </c>
      <c r="F195" s="221" t="s">
        <v>386</v>
      </c>
      <c r="G195" s="13"/>
      <c r="H195" s="220" t="s">
        <v>1</v>
      </c>
      <c r="I195" s="222"/>
      <c r="J195" s="13"/>
      <c r="K195" s="13"/>
      <c r="L195" s="219"/>
      <c r="M195" s="223"/>
      <c r="N195" s="224"/>
      <c r="O195" s="224"/>
      <c r="P195" s="224"/>
      <c r="Q195" s="224"/>
      <c r="R195" s="224"/>
      <c r="S195" s="224"/>
      <c r="T195" s="22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20" t="s">
        <v>283</v>
      </c>
      <c r="AU195" s="220" t="s">
        <v>90</v>
      </c>
      <c r="AV195" s="13" t="s">
        <v>88</v>
      </c>
      <c r="AW195" s="13" t="s">
        <v>36</v>
      </c>
      <c r="AX195" s="13" t="s">
        <v>81</v>
      </c>
      <c r="AY195" s="220" t="s">
        <v>166</v>
      </c>
    </row>
    <row r="196" spans="1:51" s="14" customFormat="1" ht="12">
      <c r="A196" s="14"/>
      <c r="B196" s="226"/>
      <c r="C196" s="14"/>
      <c r="D196" s="210" t="s">
        <v>283</v>
      </c>
      <c r="E196" s="227" t="s">
        <v>1</v>
      </c>
      <c r="F196" s="228" t="s">
        <v>884</v>
      </c>
      <c r="G196" s="14"/>
      <c r="H196" s="229">
        <v>15.475</v>
      </c>
      <c r="I196" s="230"/>
      <c r="J196" s="14"/>
      <c r="K196" s="14"/>
      <c r="L196" s="226"/>
      <c r="M196" s="231"/>
      <c r="N196" s="232"/>
      <c r="O196" s="232"/>
      <c r="P196" s="232"/>
      <c r="Q196" s="232"/>
      <c r="R196" s="232"/>
      <c r="S196" s="232"/>
      <c r="T196" s="23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27" t="s">
        <v>283</v>
      </c>
      <c r="AU196" s="227" t="s">
        <v>90</v>
      </c>
      <c r="AV196" s="14" t="s">
        <v>90</v>
      </c>
      <c r="AW196" s="14" t="s">
        <v>36</v>
      </c>
      <c r="AX196" s="14" t="s">
        <v>81</v>
      </c>
      <c r="AY196" s="227" t="s">
        <v>166</v>
      </c>
    </row>
    <row r="197" spans="1:51" s="13" customFormat="1" ht="12">
      <c r="A197" s="13"/>
      <c r="B197" s="219"/>
      <c r="C197" s="13"/>
      <c r="D197" s="210" t="s">
        <v>283</v>
      </c>
      <c r="E197" s="220" t="s">
        <v>1</v>
      </c>
      <c r="F197" s="221" t="s">
        <v>388</v>
      </c>
      <c r="G197" s="13"/>
      <c r="H197" s="220" t="s">
        <v>1</v>
      </c>
      <c r="I197" s="222"/>
      <c r="J197" s="13"/>
      <c r="K197" s="13"/>
      <c r="L197" s="219"/>
      <c r="M197" s="223"/>
      <c r="N197" s="224"/>
      <c r="O197" s="224"/>
      <c r="P197" s="224"/>
      <c r="Q197" s="224"/>
      <c r="R197" s="224"/>
      <c r="S197" s="224"/>
      <c r="T197" s="22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20" t="s">
        <v>283</v>
      </c>
      <c r="AU197" s="220" t="s">
        <v>90</v>
      </c>
      <c r="AV197" s="13" t="s">
        <v>88</v>
      </c>
      <c r="AW197" s="13" t="s">
        <v>36</v>
      </c>
      <c r="AX197" s="13" t="s">
        <v>81</v>
      </c>
      <c r="AY197" s="220" t="s">
        <v>166</v>
      </c>
    </row>
    <row r="198" spans="1:51" s="14" customFormat="1" ht="12">
      <c r="A198" s="14"/>
      <c r="B198" s="226"/>
      <c r="C198" s="14"/>
      <c r="D198" s="210" t="s">
        <v>283</v>
      </c>
      <c r="E198" s="227" t="s">
        <v>1</v>
      </c>
      <c r="F198" s="228" t="s">
        <v>885</v>
      </c>
      <c r="G198" s="14"/>
      <c r="H198" s="229">
        <v>4.186</v>
      </c>
      <c r="I198" s="230"/>
      <c r="J198" s="14"/>
      <c r="K198" s="14"/>
      <c r="L198" s="226"/>
      <c r="M198" s="231"/>
      <c r="N198" s="232"/>
      <c r="O198" s="232"/>
      <c r="P198" s="232"/>
      <c r="Q198" s="232"/>
      <c r="R198" s="232"/>
      <c r="S198" s="232"/>
      <c r="T198" s="23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27" t="s">
        <v>283</v>
      </c>
      <c r="AU198" s="227" t="s">
        <v>90</v>
      </c>
      <c r="AV198" s="14" t="s">
        <v>90</v>
      </c>
      <c r="AW198" s="14" t="s">
        <v>36</v>
      </c>
      <c r="AX198" s="14" t="s">
        <v>81</v>
      </c>
      <c r="AY198" s="227" t="s">
        <v>166</v>
      </c>
    </row>
    <row r="199" spans="1:51" s="15" customFormat="1" ht="12">
      <c r="A199" s="15"/>
      <c r="B199" s="234"/>
      <c r="C199" s="15"/>
      <c r="D199" s="210" t="s">
        <v>283</v>
      </c>
      <c r="E199" s="235" t="s">
        <v>1</v>
      </c>
      <c r="F199" s="236" t="s">
        <v>286</v>
      </c>
      <c r="G199" s="15"/>
      <c r="H199" s="237">
        <v>19.661</v>
      </c>
      <c r="I199" s="238"/>
      <c r="J199" s="15"/>
      <c r="K199" s="15"/>
      <c r="L199" s="234"/>
      <c r="M199" s="239"/>
      <c r="N199" s="240"/>
      <c r="O199" s="240"/>
      <c r="P199" s="240"/>
      <c r="Q199" s="240"/>
      <c r="R199" s="240"/>
      <c r="S199" s="240"/>
      <c r="T199" s="241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35" t="s">
        <v>283</v>
      </c>
      <c r="AU199" s="235" t="s">
        <v>90</v>
      </c>
      <c r="AV199" s="15" t="s">
        <v>165</v>
      </c>
      <c r="AW199" s="15" t="s">
        <v>36</v>
      </c>
      <c r="AX199" s="15" t="s">
        <v>88</v>
      </c>
      <c r="AY199" s="235" t="s">
        <v>166</v>
      </c>
    </row>
    <row r="200" spans="1:65" s="2" customFormat="1" ht="21.75" customHeight="1">
      <c r="A200" s="38"/>
      <c r="B200" s="196"/>
      <c r="C200" s="197" t="s">
        <v>214</v>
      </c>
      <c r="D200" s="197" t="s">
        <v>169</v>
      </c>
      <c r="E200" s="198" t="s">
        <v>886</v>
      </c>
      <c r="F200" s="199" t="s">
        <v>887</v>
      </c>
      <c r="G200" s="200" t="s">
        <v>279</v>
      </c>
      <c r="H200" s="201">
        <v>21.754</v>
      </c>
      <c r="I200" s="202"/>
      <c r="J200" s="203">
        <f>ROUND(I200*H200,2)</f>
        <v>0</v>
      </c>
      <c r="K200" s="199" t="s">
        <v>280</v>
      </c>
      <c r="L200" s="39"/>
      <c r="M200" s="204" t="s">
        <v>1</v>
      </c>
      <c r="N200" s="205" t="s">
        <v>46</v>
      </c>
      <c r="O200" s="77"/>
      <c r="P200" s="206">
        <f>O200*H200</f>
        <v>0</v>
      </c>
      <c r="Q200" s="206">
        <v>2.16</v>
      </c>
      <c r="R200" s="206">
        <f>Q200*H200</f>
        <v>46.988640000000004</v>
      </c>
      <c r="S200" s="206">
        <v>0</v>
      </c>
      <c r="T200" s="20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08" t="s">
        <v>165</v>
      </c>
      <c r="AT200" s="208" t="s">
        <v>169</v>
      </c>
      <c r="AU200" s="208" t="s">
        <v>90</v>
      </c>
      <c r="AY200" s="19" t="s">
        <v>166</v>
      </c>
      <c r="BE200" s="209">
        <f>IF(N200="základní",J200,0)</f>
        <v>0</v>
      </c>
      <c r="BF200" s="209">
        <f>IF(N200="snížená",J200,0)</f>
        <v>0</v>
      </c>
      <c r="BG200" s="209">
        <f>IF(N200="zákl. přenesená",J200,0)</f>
        <v>0</v>
      </c>
      <c r="BH200" s="209">
        <f>IF(N200="sníž. přenesená",J200,0)</f>
        <v>0</v>
      </c>
      <c r="BI200" s="209">
        <f>IF(N200="nulová",J200,0)</f>
        <v>0</v>
      </c>
      <c r="BJ200" s="19" t="s">
        <v>88</v>
      </c>
      <c r="BK200" s="209">
        <f>ROUND(I200*H200,2)</f>
        <v>0</v>
      </c>
      <c r="BL200" s="19" t="s">
        <v>165</v>
      </c>
      <c r="BM200" s="208" t="s">
        <v>888</v>
      </c>
    </row>
    <row r="201" spans="1:47" s="2" customFormat="1" ht="12">
      <c r="A201" s="38"/>
      <c r="B201" s="39"/>
      <c r="C201" s="38"/>
      <c r="D201" s="210" t="s">
        <v>174</v>
      </c>
      <c r="E201" s="38"/>
      <c r="F201" s="211" t="s">
        <v>889</v>
      </c>
      <c r="G201" s="38"/>
      <c r="H201" s="38"/>
      <c r="I201" s="132"/>
      <c r="J201" s="38"/>
      <c r="K201" s="38"/>
      <c r="L201" s="39"/>
      <c r="M201" s="212"/>
      <c r="N201" s="213"/>
      <c r="O201" s="77"/>
      <c r="P201" s="77"/>
      <c r="Q201" s="77"/>
      <c r="R201" s="77"/>
      <c r="S201" s="77"/>
      <c r="T201" s="7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9" t="s">
        <v>174</v>
      </c>
      <c r="AU201" s="19" t="s">
        <v>90</v>
      </c>
    </row>
    <row r="202" spans="1:51" s="13" customFormat="1" ht="12">
      <c r="A202" s="13"/>
      <c r="B202" s="219"/>
      <c r="C202" s="13"/>
      <c r="D202" s="210" t="s">
        <v>283</v>
      </c>
      <c r="E202" s="220" t="s">
        <v>1</v>
      </c>
      <c r="F202" s="221" t="s">
        <v>386</v>
      </c>
      <c r="G202" s="13"/>
      <c r="H202" s="220" t="s">
        <v>1</v>
      </c>
      <c r="I202" s="222"/>
      <c r="J202" s="13"/>
      <c r="K202" s="13"/>
      <c r="L202" s="219"/>
      <c r="M202" s="223"/>
      <c r="N202" s="224"/>
      <c r="O202" s="224"/>
      <c r="P202" s="224"/>
      <c r="Q202" s="224"/>
      <c r="R202" s="224"/>
      <c r="S202" s="224"/>
      <c r="T202" s="22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20" t="s">
        <v>283</v>
      </c>
      <c r="AU202" s="220" t="s">
        <v>90</v>
      </c>
      <c r="AV202" s="13" t="s">
        <v>88</v>
      </c>
      <c r="AW202" s="13" t="s">
        <v>36</v>
      </c>
      <c r="AX202" s="13" t="s">
        <v>81</v>
      </c>
      <c r="AY202" s="220" t="s">
        <v>166</v>
      </c>
    </row>
    <row r="203" spans="1:51" s="14" customFormat="1" ht="12">
      <c r="A203" s="14"/>
      <c r="B203" s="226"/>
      <c r="C203" s="14"/>
      <c r="D203" s="210" t="s">
        <v>283</v>
      </c>
      <c r="E203" s="227" t="s">
        <v>1</v>
      </c>
      <c r="F203" s="228" t="s">
        <v>884</v>
      </c>
      <c r="G203" s="14"/>
      <c r="H203" s="229">
        <v>15.475</v>
      </c>
      <c r="I203" s="230"/>
      <c r="J203" s="14"/>
      <c r="K203" s="14"/>
      <c r="L203" s="226"/>
      <c r="M203" s="231"/>
      <c r="N203" s="232"/>
      <c r="O203" s="232"/>
      <c r="P203" s="232"/>
      <c r="Q203" s="232"/>
      <c r="R203" s="232"/>
      <c r="S203" s="232"/>
      <c r="T203" s="23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27" t="s">
        <v>283</v>
      </c>
      <c r="AU203" s="227" t="s">
        <v>90</v>
      </c>
      <c r="AV203" s="14" t="s">
        <v>90</v>
      </c>
      <c r="AW203" s="14" t="s">
        <v>36</v>
      </c>
      <c r="AX203" s="14" t="s">
        <v>81</v>
      </c>
      <c r="AY203" s="227" t="s">
        <v>166</v>
      </c>
    </row>
    <row r="204" spans="1:51" s="13" customFormat="1" ht="12">
      <c r="A204" s="13"/>
      <c r="B204" s="219"/>
      <c r="C204" s="13"/>
      <c r="D204" s="210" t="s">
        <v>283</v>
      </c>
      <c r="E204" s="220" t="s">
        <v>1</v>
      </c>
      <c r="F204" s="221" t="s">
        <v>388</v>
      </c>
      <c r="G204" s="13"/>
      <c r="H204" s="220" t="s">
        <v>1</v>
      </c>
      <c r="I204" s="222"/>
      <c r="J204" s="13"/>
      <c r="K204" s="13"/>
      <c r="L204" s="219"/>
      <c r="M204" s="223"/>
      <c r="N204" s="224"/>
      <c r="O204" s="224"/>
      <c r="P204" s="224"/>
      <c r="Q204" s="224"/>
      <c r="R204" s="224"/>
      <c r="S204" s="224"/>
      <c r="T204" s="22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20" t="s">
        <v>283</v>
      </c>
      <c r="AU204" s="220" t="s">
        <v>90</v>
      </c>
      <c r="AV204" s="13" t="s">
        <v>88</v>
      </c>
      <c r="AW204" s="13" t="s">
        <v>36</v>
      </c>
      <c r="AX204" s="13" t="s">
        <v>81</v>
      </c>
      <c r="AY204" s="220" t="s">
        <v>166</v>
      </c>
    </row>
    <row r="205" spans="1:51" s="14" customFormat="1" ht="12">
      <c r="A205" s="14"/>
      <c r="B205" s="226"/>
      <c r="C205" s="14"/>
      <c r="D205" s="210" t="s">
        <v>283</v>
      </c>
      <c r="E205" s="227" t="s">
        <v>1</v>
      </c>
      <c r="F205" s="228" t="s">
        <v>890</v>
      </c>
      <c r="G205" s="14"/>
      <c r="H205" s="229">
        <v>6.279</v>
      </c>
      <c r="I205" s="230"/>
      <c r="J205" s="14"/>
      <c r="K205" s="14"/>
      <c r="L205" s="226"/>
      <c r="M205" s="231"/>
      <c r="N205" s="232"/>
      <c r="O205" s="232"/>
      <c r="P205" s="232"/>
      <c r="Q205" s="232"/>
      <c r="R205" s="232"/>
      <c r="S205" s="232"/>
      <c r="T205" s="23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27" t="s">
        <v>283</v>
      </c>
      <c r="AU205" s="227" t="s">
        <v>90</v>
      </c>
      <c r="AV205" s="14" t="s">
        <v>90</v>
      </c>
      <c r="AW205" s="14" t="s">
        <v>36</v>
      </c>
      <c r="AX205" s="14" t="s">
        <v>81</v>
      </c>
      <c r="AY205" s="227" t="s">
        <v>166</v>
      </c>
    </row>
    <row r="206" spans="1:51" s="15" customFormat="1" ht="12">
      <c r="A206" s="15"/>
      <c r="B206" s="234"/>
      <c r="C206" s="15"/>
      <c r="D206" s="210" t="s">
        <v>283</v>
      </c>
      <c r="E206" s="235" t="s">
        <v>1</v>
      </c>
      <c r="F206" s="236" t="s">
        <v>286</v>
      </c>
      <c r="G206" s="15"/>
      <c r="H206" s="237">
        <v>21.753999999999998</v>
      </c>
      <c r="I206" s="238"/>
      <c r="J206" s="15"/>
      <c r="K206" s="15"/>
      <c r="L206" s="234"/>
      <c r="M206" s="239"/>
      <c r="N206" s="240"/>
      <c r="O206" s="240"/>
      <c r="P206" s="240"/>
      <c r="Q206" s="240"/>
      <c r="R206" s="240"/>
      <c r="S206" s="240"/>
      <c r="T206" s="241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35" t="s">
        <v>283</v>
      </c>
      <c r="AU206" s="235" t="s">
        <v>90</v>
      </c>
      <c r="AV206" s="15" t="s">
        <v>165</v>
      </c>
      <c r="AW206" s="15" t="s">
        <v>36</v>
      </c>
      <c r="AX206" s="15" t="s">
        <v>88</v>
      </c>
      <c r="AY206" s="235" t="s">
        <v>166</v>
      </c>
    </row>
    <row r="207" spans="1:65" s="2" customFormat="1" ht="21.75" customHeight="1">
      <c r="A207" s="38"/>
      <c r="B207" s="196"/>
      <c r="C207" s="197" t="s">
        <v>219</v>
      </c>
      <c r="D207" s="197" t="s">
        <v>169</v>
      </c>
      <c r="E207" s="198" t="s">
        <v>891</v>
      </c>
      <c r="F207" s="199" t="s">
        <v>892</v>
      </c>
      <c r="G207" s="200" t="s">
        <v>279</v>
      </c>
      <c r="H207" s="201">
        <v>14.551</v>
      </c>
      <c r="I207" s="202"/>
      <c r="J207" s="203">
        <f>ROUND(I207*H207,2)</f>
        <v>0</v>
      </c>
      <c r="K207" s="199" t="s">
        <v>280</v>
      </c>
      <c r="L207" s="39"/>
      <c r="M207" s="204" t="s">
        <v>1</v>
      </c>
      <c r="N207" s="205" t="s">
        <v>46</v>
      </c>
      <c r="O207" s="77"/>
      <c r="P207" s="206">
        <f>O207*H207</f>
        <v>0</v>
      </c>
      <c r="Q207" s="206">
        <v>2.45329</v>
      </c>
      <c r="R207" s="206">
        <f>Q207*H207</f>
        <v>35.69782279</v>
      </c>
      <c r="S207" s="206">
        <v>0</v>
      </c>
      <c r="T207" s="207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08" t="s">
        <v>165</v>
      </c>
      <c r="AT207" s="208" t="s">
        <v>169</v>
      </c>
      <c r="AU207" s="208" t="s">
        <v>90</v>
      </c>
      <c r="AY207" s="19" t="s">
        <v>166</v>
      </c>
      <c r="BE207" s="209">
        <f>IF(N207="základní",J207,0)</f>
        <v>0</v>
      </c>
      <c r="BF207" s="209">
        <f>IF(N207="snížená",J207,0)</f>
        <v>0</v>
      </c>
      <c r="BG207" s="209">
        <f>IF(N207="zákl. přenesená",J207,0)</f>
        <v>0</v>
      </c>
      <c r="BH207" s="209">
        <f>IF(N207="sníž. přenesená",J207,0)</f>
        <v>0</v>
      </c>
      <c r="BI207" s="209">
        <f>IF(N207="nulová",J207,0)</f>
        <v>0</v>
      </c>
      <c r="BJ207" s="19" t="s">
        <v>88</v>
      </c>
      <c r="BK207" s="209">
        <f>ROUND(I207*H207,2)</f>
        <v>0</v>
      </c>
      <c r="BL207" s="19" t="s">
        <v>165</v>
      </c>
      <c r="BM207" s="208" t="s">
        <v>893</v>
      </c>
    </row>
    <row r="208" spans="1:47" s="2" customFormat="1" ht="12">
      <c r="A208" s="38"/>
      <c r="B208" s="39"/>
      <c r="C208" s="38"/>
      <c r="D208" s="210" t="s">
        <v>174</v>
      </c>
      <c r="E208" s="38"/>
      <c r="F208" s="211" t="s">
        <v>894</v>
      </c>
      <c r="G208" s="38"/>
      <c r="H208" s="38"/>
      <c r="I208" s="132"/>
      <c r="J208" s="38"/>
      <c r="K208" s="38"/>
      <c r="L208" s="39"/>
      <c r="M208" s="212"/>
      <c r="N208" s="213"/>
      <c r="O208" s="77"/>
      <c r="P208" s="77"/>
      <c r="Q208" s="77"/>
      <c r="R208" s="77"/>
      <c r="S208" s="77"/>
      <c r="T208" s="7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9" t="s">
        <v>174</v>
      </c>
      <c r="AU208" s="19" t="s">
        <v>90</v>
      </c>
    </row>
    <row r="209" spans="1:51" s="13" customFormat="1" ht="12">
      <c r="A209" s="13"/>
      <c r="B209" s="219"/>
      <c r="C209" s="13"/>
      <c r="D209" s="210" t="s">
        <v>283</v>
      </c>
      <c r="E209" s="220" t="s">
        <v>1</v>
      </c>
      <c r="F209" s="221" t="s">
        <v>386</v>
      </c>
      <c r="G209" s="13"/>
      <c r="H209" s="220" t="s">
        <v>1</v>
      </c>
      <c r="I209" s="222"/>
      <c r="J209" s="13"/>
      <c r="K209" s="13"/>
      <c r="L209" s="219"/>
      <c r="M209" s="223"/>
      <c r="N209" s="224"/>
      <c r="O209" s="224"/>
      <c r="P209" s="224"/>
      <c r="Q209" s="224"/>
      <c r="R209" s="224"/>
      <c r="S209" s="224"/>
      <c r="T209" s="22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20" t="s">
        <v>283</v>
      </c>
      <c r="AU209" s="220" t="s">
        <v>90</v>
      </c>
      <c r="AV209" s="13" t="s">
        <v>88</v>
      </c>
      <c r="AW209" s="13" t="s">
        <v>36</v>
      </c>
      <c r="AX209" s="13" t="s">
        <v>81</v>
      </c>
      <c r="AY209" s="220" t="s">
        <v>166</v>
      </c>
    </row>
    <row r="210" spans="1:51" s="14" customFormat="1" ht="12">
      <c r="A210" s="14"/>
      <c r="B210" s="226"/>
      <c r="C210" s="14"/>
      <c r="D210" s="210" t="s">
        <v>283</v>
      </c>
      <c r="E210" s="227" t="s">
        <v>1</v>
      </c>
      <c r="F210" s="228" t="s">
        <v>895</v>
      </c>
      <c r="G210" s="14"/>
      <c r="H210" s="229">
        <v>9.672</v>
      </c>
      <c r="I210" s="230"/>
      <c r="J210" s="14"/>
      <c r="K210" s="14"/>
      <c r="L210" s="226"/>
      <c r="M210" s="231"/>
      <c r="N210" s="232"/>
      <c r="O210" s="232"/>
      <c r="P210" s="232"/>
      <c r="Q210" s="232"/>
      <c r="R210" s="232"/>
      <c r="S210" s="232"/>
      <c r="T210" s="23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27" t="s">
        <v>283</v>
      </c>
      <c r="AU210" s="227" t="s">
        <v>90</v>
      </c>
      <c r="AV210" s="14" t="s">
        <v>90</v>
      </c>
      <c r="AW210" s="14" t="s">
        <v>36</v>
      </c>
      <c r="AX210" s="14" t="s">
        <v>81</v>
      </c>
      <c r="AY210" s="227" t="s">
        <v>166</v>
      </c>
    </row>
    <row r="211" spans="1:51" s="13" customFormat="1" ht="12">
      <c r="A211" s="13"/>
      <c r="B211" s="219"/>
      <c r="C211" s="13"/>
      <c r="D211" s="210" t="s">
        <v>283</v>
      </c>
      <c r="E211" s="220" t="s">
        <v>1</v>
      </c>
      <c r="F211" s="221" t="s">
        <v>388</v>
      </c>
      <c r="G211" s="13"/>
      <c r="H211" s="220" t="s">
        <v>1</v>
      </c>
      <c r="I211" s="222"/>
      <c r="J211" s="13"/>
      <c r="K211" s="13"/>
      <c r="L211" s="219"/>
      <c r="M211" s="223"/>
      <c r="N211" s="224"/>
      <c r="O211" s="224"/>
      <c r="P211" s="224"/>
      <c r="Q211" s="224"/>
      <c r="R211" s="224"/>
      <c r="S211" s="224"/>
      <c r="T211" s="22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20" t="s">
        <v>283</v>
      </c>
      <c r="AU211" s="220" t="s">
        <v>90</v>
      </c>
      <c r="AV211" s="13" t="s">
        <v>88</v>
      </c>
      <c r="AW211" s="13" t="s">
        <v>36</v>
      </c>
      <c r="AX211" s="13" t="s">
        <v>81</v>
      </c>
      <c r="AY211" s="220" t="s">
        <v>166</v>
      </c>
    </row>
    <row r="212" spans="1:51" s="14" customFormat="1" ht="12">
      <c r="A212" s="14"/>
      <c r="B212" s="226"/>
      <c r="C212" s="14"/>
      <c r="D212" s="210" t="s">
        <v>283</v>
      </c>
      <c r="E212" s="227" t="s">
        <v>1</v>
      </c>
      <c r="F212" s="228" t="s">
        <v>885</v>
      </c>
      <c r="G212" s="14"/>
      <c r="H212" s="229">
        <v>4.186</v>
      </c>
      <c r="I212" s="230"/>
      <c r="J212" s="14"/>
      <c r="K212" s="14"/>
      <c r="L212" s="226"/>
      <c r="M212" s="231"/>
      <c r="N212" s="232"/>
      <c r="O212" s="232"/>
      <c r="P212" s="232"/>
      <c r="Q212" s="232"/>
      <c r="R212" s="232"/>
      <c r="S212" s="232"/>
      <c r="T212" s="23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27" t="s">
        <v>283</v>
      </c>
      <c r="AU212" s="227" t="s">
        <v>90</v>
      </c>
      <c r="AV212" s="14" t="s">
        <v>90</v>
      </c>
      <c r="AW212" s="14" t="s">
        <v>36</v>
      </c>
      <c r="AX212" s="14" t="s">
        <v>81</v>
      </c>
      <c r="AY212" s="227" t="s">
        <v>166</v>
      </c>
    </row>
    <row r="213" spans="1:51" s="16" customFormat="1" ht="12">
      <c r="A213" s="16"/>
      <c r="B213" s="255"/>
      <c r="C213" s="16"/>
      <c r="D213" s="210" t="s">
        <v>283</v>
      </c>
      <c r="E213" s="256" t="s">
        <v>1</v>
      </c>
      <c r="F213" s="257" t="s">
        <v>896</v>
      </c>
      <c r="G213" s="16"/>
      <c r="H213" s="258">
        <v>13.858</v>
      </c>
      <c r="I213" s="259"/>
      <c r="J213" s="16"/>
      <c r="K213" s="16"/>
      <c r="L213" s="255"/>
      <c r="M213" s="260"/>
      <c r="N213" s="261"/>
      <c r="O213" s="261"/>
      <c r="P213" s="261"/>
      <c r="Q213" s="261"/>
      <c r="R213" s="261"/>
      <c r="S213" s="261"/>
      <c r="T213" s="262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T213" s="256" t="s">
        <v>283</v>
      </c>
      <c r="AU213" s="256" t="s">
        <v>90</v>
      </c>
      <c r="AV213" s="16" t="s">
        <v>180</v>
      </c>
      <c r="AW213" s="16" t="s">
        <v>36</v>
      </c>
      <c r="AX213" s="16" t="s">
        <v>81</v>
      </c>
      <c r="AY213" s="256" t="s">
        <v>166</v>
      </c>
    </row>
    <row r="214" spans="1:51" s="13" customFormat="1" ht="12">
      <c r="A214" s="13"/>
      <c r="B214" s="219"/>
      <c r="C214" s="13"/>
      <c r="D214" s="210" t="s">
        <v>283</v>
      </c>
      <c r="E214" s="220" t="s">
        <v>1</v>
      </c>
      <c r="F214" s="221" t="s">
        <v>897</v>
      </c>
      <c r="G214" s="13"/>
      <c r="H214" s="220" t="s">
        <v>1</v>
      </c>
      <c r="I214" s="222"/>
      <c r="J214" s="13"/>
      <c r="K214" s="13"/>
      <c r="L214" s="219"/>
      <c r="M214" s="223"/>
      <c r="N214" s="224"/>
      <c r="O214" s="224"/>
      <c r="P214" s="224"/>
      <c r="Q214" s="224"/>
      <c r="R214" s="224"/>
      <c r="S214" s="224"/>
      <c r="T214" s="22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20" t="s">
        <v>283</v>
      </c>
      <c r="AU214" s="220" t="s">
        <v>90</v>
      </c>
      <c r="AV214" s="13" t="s">
        <v>88</v>
      </c>
      <c r="AW214" s="13" t="s">
        <v>36</v>
      </c>
      <c r="AX214" s="13" t="s">
        <v>81</v>
      </c>
      <c r="AY214" s="220" t="s">
        <v>166</v>
      </c>
    </row>
    <row r="215" spans="1:51" s="14" customFormat="1" ht="12">
      <c r="A215" s="14"/>
      <c r="B215" s="226"/>
      <c r="C215" s="14"/>
      <c r="D215" s="210" t="s">
        <v>283</v>
      </c>
      <c r="E215" s="227" t="s">
        <v>1</v>
      </c>
      <c r="F215" s="228" t="s">
        <v>898</v>
      </c>
      <c r="G215" s="14"/>
      <c r="H215" s="229">
        <v>0.693</v>
      </c>
      <c r="I215" s="230"/>
      <c r="J215" s="14"/>
      <c r="K215" s="14"/>
      <c r="L215" s="226"/>
      <c r="M215" s="231"/>
      <c r="N215" s="232"/>
      <c r="O215" s="232"/>
      <c r="P215" s="232"/>
      <c r="Q215" s="232"/>
      <c r="R215" s="232"/>
      <c r="S215" s="232"/>
      <c r="T215" s="23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27" t="s">
        <v>283</v>
      </c>
      <c r="AU215" s="227" t="s">
        <v>90</v>
      </c>
      <c r="AV215" s="14" t="s">
        <v>90</v>
      </c>
      <c r="AW215" s="14" t="s">
        <v>36</v>
      </c>
      <c r="AX215" s="14" t="s">
        <v>81</v>
      </c>
      <c r="AY215" s="227" t="s">
        <v>166</v>
      </c>
    </row>
    <row r="216" spans="1:51" s="15" customFormat="1" ht="12">
      <c r="A216" s="15"/>
      <c r="B216" s="234"/>
      <c r="C216" s="15"/>
      <c r="D216" s="210" t="s">
        <v>283</v>
      </c>
      <c r="E216" s="235" t="s">
        <v>1</v>
      </c>
      <c r="F216" s="236" t="s">
        <v>286</v>
      </c>
      <c r="G216" s="15"/>
      <c r="H216" s="237">
        <v>14.551</v>
      </c>
      <c r="I216" s="238"/>
      <c r="J216" s="15"/>
      <c r="K216" s="15"/>
      <c r="L216" s="234"/>
      <c r="M216" s="239"/>
      <c r="N216" s="240"/>
      <c r="O216" s="240"/>
      <c r="P216" s="240"/>
      <c r="Q216" s="240"/>
      <c r="R216" s="240"/>
      <c r="S216" s="240"/>
      <c r="T216" s="241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35" t="s">
        <v>283</v>
      </c>
      <c r="AU216" s="235" t="s">
        <v>90</v>
      </c>
      <c r="AV216" s="15" t="s">
        <v>165</v>
      </c>
      <c r="AW216" s="15" t="s">
        <v>36</v>
      </c>
      <c r="AX216" s="15" t="s">
        <v>88</v>
      </c>
      <c r="AY216" s="235" t="s">
        <v>166</v>
      </c>
    </row>
    <row r="217" spans="1:65" s="2" customFormat="1" ht="16.5" customHeight="1">
      <c r="A217" s="38"/>
      <c r="B217" s="196"/>
      <c r="C217" s="197" t="s">
        <v>224</v>
      </c>
      <c r="D217" s="197" t="s">
        <v>169</v>
      </c>
      <c r="E217" s="198" t="s">
        <v>899</v>
      </c>
      <c r="F217" s="199" t="s">
        <v>900</v>
      </c>
      <c r="G217" s="200" t="s">
        <v>289</v>
      </c>
      <c r="H217" s="201">
        <v>0.743</v>
      </c>
      <c r="I217" s="202"/>
      <c r="J217" s="203">
        <f>ROUND(I217*H217,2)</f>
        <v>0</v>
      </c>
      <c r="K217" s="199" t="s">
        <v>280</v>
      </c>
      <c r="L217" s="39"/>
      <c r="M217" s="204" t="s">
        <v>1</v>
      </c>
      <c r="N217" s="205" t="s">
        <v>46</v>
      </c>
      <c r="O217" s="77"/>
      <c r="P217" s="206">
        <f>O217*H217</f>
        <v>0</v>
      </c>
      <c r="Q217" s="206">
        <v>1.06277</v>
      </c>
      <c r="R217" s="206">
        <f>Q217*H217</f>
        <v>0.78963811</v>
      </c>
      <c r="S217" s="206">
        <v>0</v>
      </c>
      <c r="T217" s="207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08" t="s">
        <v>165</v>
      </c>
      <c r="AT217" s="208" t="s">
        <v>169</v>
      </c>
      <c r="AU217" s="208" t="s">
        <v>90</v>
      </c>
      <c r="AY217" s="19" t="s">
        <v>166</v>
      </c>
      <c r="BE217" s="209">
        <f>IF(N217="základní",J217,0)</f>
        <v>0</v>
      </c>
      <c r="BF217" s="209">
        <f>IF(N217="snížená",J217,0)</f>
        <v>0</v>
      </c>
      <c r="BG217" s="209">
        <f>IF(N217="zákl. přenesená",J217,0)</f>
        <v>0</v>
      </c>
      <c r="BH217" s="209">
        <f>IF(N217="sníž. přenesená",J217,0)</f>
        <v>0</v>
      </c>
      <c r="BI217" s="209">
        <f>IF(N217="nulová",J217,0)</f>
        <v>0</v>
      </c>
      <c r="BJ217" s="19" t="s">
        <v>88</v>
      </c>
      <c r="BK217" s="209">
        <f>ROUND(I217*H217,2)</f>
        <v>0</v>
      </c>
      <c r="BL217" s="19" t="s">
        <v>165</v>
      </c>
      <c r="BM217" s="208" t="s">
        <v>901</v>
      </c>
    </row>
    <row r="218" spans="1:47" s="2" customFormat="1" ht="12">
      <c r="A218" s="38"/>
      <c r="B218" s="39"/>
      <c r="C218" s="38"/>
      <c r="D218" s="210" t="s">
        <v>174</v>
      </c>
      <c r="E218" s="38"/>
      <c r="F218" s="211" t="s">
        <v>902</v>
      </c>
      <c r="G218" s="38"/>
      <c r="H218" s="38"/>
      <c r="I218" s="132"/>
      <c r="J218" s="38"/>
      <c r="K218" s="38"/>
      <c r="L218" s="39"/>
      <c r="M218" s="212"/>
      <c r="N218" s="213"/>
      <c r="O218" s="77"/>
      <c r="P218" s="77"/>
      <c r="Q218" s="77"/>
      <c r="R218" s="77"/>
      <c r="S218" s="77"/>
      <c r="T218" s="7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9" t="s">
        <v>174</v>
      </c>
      <c r="AU218" s="19" t="s">
        <v>90</v>
      </c>
    </row>
    <row r="219" spans="1:51" s="13" customFormat="1" ht="12">
      <c r="A219" s="13"/>
      <c r="B219" s="219"/>
      <c r="C219" s="13"/>
      <c r="D219" s="210" t="s">
        <v>283</v>
      </c>
      <c r="E219" s="220" t="s">
        <v>1</v>
      </c>
      <c r="F219" s="221" t="s">
        <v>386</v>
      </c>
      <c r="G219" s="13"/>
      <c r="H219" s="220" t="s">
        <v>1</v>
      </c>
      <c r="I219" s="222"/>
      <c r="J219" s="13"/>
      <c r="K219" s="13"/>
      <c r="L219" s="219"/>
      <c r="M219" s="223"/>
      <c r="N219" s="224"/>
      <c r="O219" s="224"/>
      <c r="P219" s="224"/>
      <c r="Q219" s="224"/>
      <c r="R219" s="224"/>
      <c r="S219" s="224"/>
      <c r="T219" s="22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20" t="s">
        <v>283</v>
      </c>
      <c r="AU219" s="220" t="s">
        <v>90</v>
      </c>
      <c r="AV219" s="13" t="s">
        <v>88</v>
      </c>
      <c r="AW219" s="13" t="s">
        <v>36</v>
      </c>
      <c r="AX219" s="13" t="s">
        <v>81</v>
      </c>
      <c r="AY219" s="220" t="s">
        <v>166</v>
      </c>
    </row>
    <row r="220" spans="1:51" s="14" customFormat="1" ht="12">
      <c r="A220" s="14"/>
      <c r="B220" s="226"/>
      <c r="C220" s="14"/>
      <c r="D220" s="210" t="s">
        <v>283</v>
      </c>
      <c r="E220" s="227" t="s">
        <v>1</v>
      </c>
      <c r="F220" s="228" t="s">
        <v>903</v>
      </c>
      <c r="G220" s="14"/>
      <c r="H220" s="229">
        <v>0.494</v>
      </c>
      <c r="I220" s="230"/>
      <c r="J220" s="14"/>
      <c r="K220" s="14"/>
      <c r="L220" s="226"/>
      <c r="M220" s="231"/>
      <c r="N220" s="232"/>
      <c r="O220" s="232"/>
      <c r="P220" s="232"/>
      <c r="Q220" s="232"/>
      <c r="R220" s="232"/>
      <c r="S220" s="232"/>
      <c r="T220" s="23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27" t="s">
        <v>283</v>
      </c>
      <c r="AU220" s="227" t="s">
        <v>90</v>
      </c>
      <c r="AV220" s="14" t="s">
        <v>90</v>
      </c>
      <c r="AW220" s="14" t="s">
        <v>36</v>
      </c>
      <c r="AX220" s="14" t="s">
        <v>81</v>
      </c>
      <c r="AY220" s="227" t="s">
        <v>166</v>
      </c>
    </row>
    <row r="221" spans="1:51" s="13" customFormat="1" ht="12">
      <c r="A221" s="13"/>
      <c r="B221" s="219"/>
      <c r="C221" s="13"/>
      <c r="D221" s="210" t="s">
        <v>283</v>
      </c>
      <c r="E221" s="220" t="s">
        <v>1</v>
      </c>
      <c r="F221" s="221" t="s">
        <v>388</v>
      </c>
      <c r="G221" s="13"/>
      <c r="H221" s="220" t="s">
        <v>1</v>
      </c>
      <c r="I221" s="222"/>
      <c r="J221" s="13"/>
      <c r="K221" s="13"/>
      <c r="L221" s="219"/>
      <c r="M221" s="223"/>
      <c r="N221" s="224"/>
      <c r="O221" s="224"/>
      <c r="P221" s="224"/>
      <c r="Q221" s="224"/>
      <c r="R221" s="224"/>
      <c r="S221" s="224"/>
      <c r="T221" s="22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20" t="s">
        <v>283</v>
      </c>
      <c r="AU221" s="220" t="s">
        <v>90</v>
      </c>
      <c r="AV221" s="13" t="s">
        <v>88</v>
      </c>
      <c r="AW221" s="13" t="s">
        <v>36</v>
      </c>
      <c r="AX221" s="13" t="s">
        <v>81</v>
      </c>
      <c r="AY221" s="220" t="s">
        <v>166</v>
      </c>
    </row>
    <row r="222" spans="1:51" s="14" customFormat="1" ht="12">
      <c r="A222" s="14"/>
      <c r="B222" s="226"/>
      <c r="C222" s="14"/>
      <c r="D222" s="210" t="s">
        <v>283</v>
      </c>
      <c r="E222" s="227" t="s">
        <v>1</v>
      </c>
      <c r="F222" s="228" t="s">
        <v>904</v>
      </c>
      <c r="G222" s="14"/>
      <c r="H222" s="229">
        <v>0.214</v>
      </c>
      <c r="I222" s="230"/>
      <c r="J222" s="14"/>
      <c r="K222" s="14"/>
      <c r="L222" s="226"/>
      <c r="M222" s="231"/>
      <c r="N222" s="232"/>
      <c r="O222" s="232"/>
      <c r="P222" s="232"/>
      <c r="Q222" s="232"/>
      <c r="R222" s="232"/>
      <c r="S222" s="232"/>
      <c r="T222" s="23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27" t="s">
        <v>283</v>
      </c>
      <c r="AU222" s="227" t="s">
        <v>90</v>
      </c>
      <c r="AV222" s="14" t="s">
        <v>90</v>
      </c>
      <c r="AW222" s="14" t="s">
        <v>36</v>
      </c>
      <c r="AX222" s="14" t="s">
        <v>81</v>
      </c>
      <c r="AY222" s="227" t="s">
        <v>166</v>
      </c>
    </row>
    <row r="223" spans="1:51" s="16" customFormat="1" ht="12">
      <c r="A223" s="16"/>
      <c r="B223" s="255"/>
      <c r="C223" s="16"/>
      <c r="D223" s="210" t="s">
        <v>283</v>
      </c>
      <c r="E223" s="256" t="s">
        <v>1</v>
      </c>
      <c r="F223" s="257" t="s">
        <v>896</v>
      </c>
      <c r="G223" s="16"/>
      <c r="H223" s="258">
        <v>0.708</v>
      </c>
      <c r="I223" s="259"/>
      <c r="J223" s="16"/>
      <c r="K223" s="16"/>
      <c r="L223" s="255"/>
      <c r="M223" s="260"/>
      <c r="N223" s="261"/>
      <c r="O223" s="261"/>
      <c r="P223" s="261"/>
      <c r="Q223" s="261"/>
      <c r="R223" s="261"/>
      <c r="S223" s="261"/>
      <c r="T223" s="262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T223" s="256" t="s">
        <v>283</v>
      </c>
      <c r="AU223" s="256" t="s">
        <v>90</v>
      </c>
      <c r="AV223" s="16" t="s">
        <v>180</v>
      </c>
      <c r="AW223" s="16" t="s">
        <v>36</v>
      </c>
      <c r="AX223" s="16" t="s">
        <v>81</v>
      </c>
      <c r="AY223" s="256" t="s">
        <v>166</v>
      </c>
    </row>
    <row r="224" spans="1:51" s="13" customFormat="1" ht="12">
      <c r="A224" s="13"/>
      <c r="B224" s="219"/>
      <c r="C224" s="13"/>
      <c r="D224" s="210" t="s">
        <v>283</v>
      </c>
      <c r="E224" s="220" t="s">
        <v>1</v>
      </c>
      <c r="F224" s="221" t="s">
        <v>897</v>
      </c>
      <c r="G224" s="13"/>
      <c r="H224" s="220" t="s">
        <v>1</v>
      </c>
      <c r="I224" s="222"/>
      <c r="J224" s="13"/>
      <c r="K224" s="13"/>
      <c r="L224" s="219"/>
      <c r="M224" s="223"/>
      <c r="N224" s="224"/>
      <c r="O224" s="224"/>
      <c r="P224" s="224"/>
      <c r="Q224" s="224"/>
      <c r="R224" s="224"/>
      <c r="S224" s="224"/>
      <c r="T224" s="22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20" t="s">
        <v>283</v>
      </c>
      <c r="AU224" s="220" t="s">
        <v>90</v>
      </c>
      <c r="AV224" s="13" t="s">
        <v>88</v>
      </c>
      <c r="AW224" s="13" t="s">
        <v>36</v>
      </c>
      <c r="AX224" s="13" t="s">
        <v>81</v>
      </c>
      <c r="AY224" s="220" t="s">
        <v>166</v>
      </c>
    </row>
    <row r="225" spans="1:51" s="14" customFormat="1" ht="12">
      <c r="A225" s="14"/>
      <c r="B225" s="226"/>
      <c r="C225" s="14"/>
      <c r="D225" s="210" t="s">
        <v>283</v>
      </c>
      <c r="E225" s="227" t="s">
        <v>1</v>
      </c>
      <c r="F225" s="228" t="s">
        <v>905</v>
      </c>
      <c r="G225" s="14"/>
      <c r="H225" s="229">
        <v>0.035</v>
      </c>
      <c r="I225" s="230"/>
      <c r="J225" s="14"/>
      <c r="K225" s="14"/>
      <c r="L225" s="226"/>
      <c r="M225" s="231"/>
      <c r="N225" s="232"/>
      <c r="O225" s="232"/>
      <c r="P225" s="232"/>
      <c r="Q225" s="232"/>
      <c r="R225" s="232"/>
      <c r="S225" s="232"/>
      <c r="T225" s="23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27" t="s">
        <v>283</v>
      </c>
      <c r="AU225" s="227" t="s">
        <v>90</v>
      </c>
      <c r="AV225" s="14" t="s">
        <v>90</v>
      </c>
      <c r="AW225" s="14" t="s">
        <v>36</v>
      </c>
      <c r="AX225" s="14" t="s">
        <v>81</v>
      </c>
      <c r="AY225" s="227" t="s">
        <v>166</v>
      </c>
    </row>
    <row r="226" spans="1:51" s="15" customFormat="1" ht="12">
      <c r="A226" s="15"/>
      <c r="B226" s="234"/>
      <c r="C226" s="15"/>
      <c r="D226" s="210" t="s">
        <v>283</v>
      </c>
      <c r="E226" s="235" t="s">
        <v>1</v>
      </c>
      <c r="F226" s="236" t="s">
        <v>286</v>
      </c>
      <c r="G226" s="15"/>
      <c r="H226" s="237">
        <v>0.743</v>
      </c>
      <c r="I226" s="238"/>
      <c r="J226" s="15"/>
      <c r="K226" s="15"/>
      <c r="L226" s="234"/>
      <c r="M226" s="239"/>
      <c r="N226" s="240"/>
      <c r="O226" s="240"/>
      <c r="P226" s="240"/>
      <c r="Q226" s="240"/>
      <c r="R226" s="240"/>
      <c r="S226" s="240"/>
      <c r="T226" s="241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35" t="s">
        <v>283</v>
      </c>
      <c r="AU226" s="235" t="s">
        <v>90</v>
      </c>
      <c r="AV226" s="15" t="s">
        <v>165</v>
      </c>
      <c r="AW226" s="15" t="s">
        <v>36</v>
      </c>
      <c r="AX226" s="15" t="s">
        <v>88</v>
      </c>
      <c r="AY226" s="235" t="s">
        <v>166</v>
      </c>
    </row>
    <row r="227" spans="1:63" s="12" customFormat="1" ht="22.8" customHeight="1">
      <c r="A227" s="12"/>
      <c r="B227" s="183"/>
      <c r="C227" s="12"/>
      <c r="D227" s="184" t="s">
        <v>80</v>
      </c>
      <c r="E227" s="194" t="s">
        <v>180</v>
      </c>
      <c r="F227" s="194" t="s">
        <v>276</v>
      </c>
      <c r="G227" s="12"/>
      <c r="H227" s="12"/>
      <c r="I227" s="186"/>
      <c r="J227" s="195">
        <f>BK227</f>
        <v>0</v>
      </c>
      <c r="K227" s="12"/>
      <c r="L227" s="183"/>
      <c r="M227" s="188"/>
      <c r="N227" s="189"/>
      <c r="O227" s="189"/>
      <c r="P227" s="190">
        <f>SUM(P228:P385)</f>
        <v>0</v>
      </c>
      <c r="Q227" s="189"/>
      <c r="R227" s="190">
        <f>SUM(R228:R385)</f>
        <v>17.694277890000002</v>
      </c>
      <c r="S227" s="189"/>
      <c r="T227" s="191">
        <f>SUM(T228:T385)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184" t="s">
        <v>88</v>
      </c>
      <c r="AT227" s="192" t="s">
        <v>80</v>
      </c>
      <c r="AU227" s="192" t="s">
        <v>88</v>
      </c>
      <c r="AY227" s="184" t="s">
        <v>166</v>
      </c>
      <c r="BK227" s="193">
        <f>SUM(BK228:BK385)</f>
        <v>0</v>
      </c>
    </row>
    <row r="228" spans="1:65" s="2" customFormat="1" ht="21.75" customHeight="1">
      <c r="A228" s="38"/>
      <c r="B228" s="196"/>
      <c r="C228" s="197" t="s">
        <v>229</v>
      </c>
      <c r="D228" s="197" t="s">
        <v>169</v>
      </c>
      <c r="E228" s="198" t="s">
        <v>906</v>
      </c>
      <c r="F228" s="199" t="s">
        <v>907</v>
      </c>
      <c r="G228" s="200" t="s">
        <v>289</v>
      </c>
      <c r="H228" s="201">
        <v>0.134</v>
      </c>
      <c r="I228" s="202"/>
      <c r="J228" s="203">
        <f>ROUND(I228*H228,2)</f>
        <v>0</v>
      </c>
      <c r="K228" s="199" t="s">
        <v>280</v>
      </c>
      <c r="L228" s="39"/>
      <c r="M228" s="204" t="s">
        <v>1</v>
      </c>
      <c r="N228" s="205" t="s">
        <v>46</v>
      </c>
      <c r="O228" s="77"/>
      <c r="P228" s="206">
        <f>O228*H228</f>
        <v>0</v>
      </c>
      <c r="Q228" s="206">
        <v>0.01954</v>
      </c>
      <c r="R228" s="206">
        <f>Q228*H228</f>
        <v>0.00261836</v>
      </c>
      <c r="S228" s="206">
        <v>0</v>
      </c>
      <c r="T228" s="207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08" t="s">
        <v>165</v>
      </c>
      <c r="AT228" s="208" t="s">
        <v>169</v>
      </c>
      <c r="AU228" s="208" t="s">
        <v>90</v>
      </c>
      <c r="AY228" s="19" t="s">
        <v>166</v>
      </c>
      <c r="BE228" s="209">
        <f>IF(N228="základní",J228,0)</f>
        <v>0</v>
      </c>
      <c r="BF228" s="209">
        <f>IF(N228="snížená",J228,0)</f>
        <v>0</v>
      </c>
      <c r="BG228" s="209">
        <f>IF(N228="zákl. přenesená",J228,0)</f>
        <v>0</v>
      </c>
      <c r="BH228" s="209">
        <f>IF(N228="sníž. přenesená",J228,0)</f>
        <v>0</v>
      </c>
      <c r="BI228" s="209">
        <f>IF(N228="nulová",J228,0)</f>
        <v>0</v>
      </c>
      <c r="BJ228" s="19" t="s">
        <v>88</v>
      </c>
      <c r="BK228" s="209">
        <f>ROUND(I228*H228,2)</f>
        <v>0</v>
      </c>
      <c r="BL228" s="19" t="s">
        <v>165</v>
      </c>
      <c r="BM228" s="208" t="s">
        <v>908</v>
      </c>
    </row>
    <row r="229" spans="1:47" s="2" customFormat="1" ht="12">
      <c r="A229" s="38"/>
      <c r="B229" s="39"/>
      <c r="C229" s="38"/>
      <c r="D229" s="210" t="s">
        <v>174</v>
      </c>
      <c r="E229" s="38"/>
      <c r="F229" s="211" t="s">
        <v>909</v>
      </c>
      <c r="G229" s="38"/>
      <c r="H229" s="38"/>
      <c r="I229" s="132"/>
      <c r="J229" s="38"/>
      <c r="K229" s="38"/>
      <c r="L229" s="39"/>
      <c r="M229" s="212"/>
      <c r="N229" s="213"/>
      <c r="O229" s="77"/>
      <c r="P229" s="77"/>
      <c r="Q229" s="77"/>
      <c r="R229" s="77"/>
      <c r="S229" s="77"/>
      <c r="T229" s="7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9" t="s">
        <v>174</v>
      </c>
      <c r="AU229" s="19" t="s">
        <v>90</v>
      </c>
    </row>
    <row r="230" spans="1:51" s="13" customFormat="1" ht="12">
      <c r="A230" s="13"/>
      <c r="B230" s="219"/>
      <c r="C230" s="13"/>
      <c r="D230" s="210" t="s">
        <v>283</v>
      </c>
      <c r="E230" s="220" t="s">
        <v>1</v>
      </c>
      <c r="F230" s="221" t="s">
        <v>910</v>
      </c>
      <c r="G230" s="13"/>
      <c r="H230" s="220" t="s">
        <v>1</v>
      </c>
      <c r="I230" s="222"/>
      <c r="J230" s="13"/>
      <c r="K230" s="13"/>
      <c r="L230" s="219"/>
      <c r="M230" s="223"/>
      <c r="N230" s="224"/>
      <c r="O230" s="224"/>
      <c r="P230" s="224"/>
      <c r="Q230" s="224"/>
      <c r="R230" s="224"/>
      <c r="S230" s="224"/>
      <c r="T230" s="22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20" t="s">
        <v>283</v>
      </c>
      <c r="AU230" s="220" t="s">
        <v>90</v>
      </c>
      <c r="AV230" s="13" t="s">
        <v>88</v>
      </c>
      <c r="AW230" s="13" t="s">
        <v>36</v>
      </c>
      <c r="AX230" s="13" t="s">
        <v>81</v>
      </c>
      <c r="AY230" s="220" t="s">
        <v>166</v>
      </c>
    </row>
    <row r="231" spans="1:51" s="14" customFormat="1" ht="12">
      <c r="A231" s="14"/>
      <c r="B231" s="226"/>
      <c r="C231" s="14"/>
      <c r="D231" s="210" t="s">
        <v>283</v>
      </c>
      <c r="E231" s="227" t="s">
        <v>1</v>
      </c>
      <c r="F231" s="228" t="s">
        <v>911</v>
      </c>
      <c r="G231" s="14"/>
      <c r="H231" s="229">
        <v>0.014</v>
      </c>
      <c r="I231" s="230"/>
      <c r="J231" s="14"/>
      <c r="K231" s="14"/>
      <c r="L231" s="226"/>
      <c r="M231" s="231"/>
      <c r="N231" s="232"/>
      <c r="O231" s="232"/>
      <c r="P231" s="232"/>
      <c r="Q231" s="232"/>
      <c r="R231" s="232"/>
      <c r="S231" s="232"/>
      <c r="T231" s="23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27" t="s">
        <v>283</v>
      </c>
      <c r="AU231" s="227" t="s">
        <v>90</v>
      </c>
      <c r="AV231" s="14" t="s">
        <v>90</v>
      </c>
      <c r="AW231" s="14" t="s">
        <v>36</v>
      </c>
      <c r="AX231" s="14" t="s">
        <v>81</v>
      </c>
      <c r="AY231" s="227" t="s">
        <v>166</v>
      </c>
    </row>
    <row r="232" spans="1:51" s="13" customFormat="1" ht="12">
      <c r="A232" s="13"/>
      <c r="B232" s="219"/>
      <c r="C232" s="13"/>
      <c r="D232" s="210" t="s">
        <v>283</v>
      </c>
      <c r="E232" s="220" t="s">
        <v>1</v>
      </c>
      <c r="F232" s="221" t="s">
        <v>912</v>
      </c>
      <c r="G232" s="13"/>
      <c r="H232" s="220" t="s">
        <v>1</v>
      </c>
      <c r="I232" s="222"/>
      <c r="J232" s="13"/>
      <c r="K232" s="13"/>
      <c r="L232" s="219"/>
      <c r="M232" s="223"/>
      <c r="N232" s="224"/>
      <c r="O232" s="224"/>
      <c r="P232" s="224"/>
      <c r="Q232" s="224"/>
      <c r="R232" s="224"/>
      <c r="S232" s="224"/>
      <c r="T232" s="22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20" t="s">
        <v>283</v>
      </c>
      <c r="AU232" s="220" t="s">
        <v>90</v>
      </c>
      <c r="AV232" s="13" t="s">
        <v>88</v>
      </c>
      <c r="AW232" s="13" t="s">
        <v>36</v>
      </c>
      <c r="AX232" s="13" t="s">
        <v>81</v>
      </c>
      <c r="AY232" s="220" t="s">
        <v>166</v>
      </c>
    </row>
    <row r="233" spans="1:51" s="14" customFormat="1" ht="12">
      <c r="A233" s="14"/>
      <c r="B233" s="226"/>
      <c r="C233" s="14"/>
      <c r="D233" s="210" t="s">
        <v>283</v>
      </c>
      <c r="E233" s="227" t="s">
        <v>1</v>
      </c>
      <c r="F233" s="228" t="s">
        <v>913</v>
      </c>
      <c r="G233" s="14"/>
      <c r="H233" s="229">
        <v>0.028</v>
      </c>
      <c r="I233" s="230"/>
      <c r="J233" s="14"/>
      <c r="K233" s="14"/>
      <c r="L233" s="226"/>
      <c r="M233" s="231"/>
      <c r="N233" s="232"/>
      <c r="O233" s="232"/>
      <c r="P233" s="232"/>
      <c r="Q233" s="232"/>
      <c r="R233" s="232"/>
      <c r="S233" s="232"/>
      <c r="T233" s="23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27" t="s">
        <v>283</v>
      </c>
      <c r="AU233" s="227" t="s">
        <v>90</v>
      </c>
      <c r="AV233" s="14" t="s">
        <v>90</v>
      </c>
      <c r="AW233" s="14" t="s">
        <v>36</v>
      </c>
      <c r="AX233" s="14" t="s">
        <v>81</v>
      </c>
      <c r="AY233" s="227" t="s">
        <v>166</v>
      </c>
    </row>
    <row r="234" spans="1:51" s="13" customFormat="1" ht="12">
      <c r="A234" s="13"/>
      <c r="B234" s="219"/>
      <c r="C234" s="13"/>
      <c r="D234" s="210" t="s">
        <v>283</v>
      </c>
      <c r="E234" s="220" t="s">
        <v>1</v>
      </c>
      <c r="F234" s="221" t="s">
        <v>914</v>
      </c>
      <c r="G234" s="13"/>
      <c r="H234" s="220" t="s">
        <v>1</v>
      </c>
      <c r="I234" s="222"/>
      <c r="J234" s="13"/>
      <c r="K234" s="13"/>
      <c r="L234" s="219"/>
      <c r="M234" s="223"/>
      <c r="N234" s="224"/>
      <c r="O234" s="224"/>
      <c r="P234" s="224"/>
      <c r="Q234" s="224"/>
      <c r="R234" s="224"/>
      <c r="S234" s="224"/>
      <c r="T234" s="22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20" t="s">
        <v>283</v>
      </c>
      <c r="AU234" s="220" t="s">
        <v>90</v>
      </c>
      <c r="AV234" s="13" t="s">
        <v>88</v>
      </c>
      <c r="AW234" s="13" t="s">
        <v>36</v>
      </c>
      <c r="AX234" s="13" t="s">
        <v>81</v>
      </c>
      <c r="AY234" s="220" t="s">
        <v>166</v>
      </c>
    </row>
    <row r="235" spans="1:51" s="14" customFormat="1" ht="12">
      <c r="A235" s="14"/>
      <c r="B235" s="226"/>
      <c r="C235" s="14"/>
      <c r="D235" s="210" t="s">
        <v>283</v>
      </c>
      <c r="E235" s="227" t="s">
        <v>1</v>
      </c>
      <c r="F235" s="228" t="s">
        <v>915</v>
      </c>
      <c r="G235" s="14"/>
      <c r="H235" s="229">
        <v>0.012</v>
      </c>
      <c r="I235" s="230"/>
      <c r="J235" s="14"/>
      <c r="K235" s="14"/>
      <c r="L235" s="226"/>
      <c r="M235" s="231"/>
      <c r="N235" s="232"/>
      <c r="O235" s="232"/>
      <c r="P235" s="232"/>
      <c r="Q235" s="232"/>
      <c r="R235" s="232"/>
      <c r="S235" s="232"/>
      <c r="T235" s="23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27" t="s">
        <v>283</v>
      </c>
      <c r="AU235" s="227" t="s">
        <v>90</v>
      </c>
      <c r="AV235" s="14" t="s">
        <v>90</v>
      </c>
      <c r="AW235" s="14" t="s">
        <v>36</v>
      </c>
      <c r="AX235" s="14" t="s">
        <v>81</v>
      </c>
      <c r="AY235" s="227" t="s">
        <v>166</v>
      </c>
    </row>
    <row r="236" spans="1:51" s="13" customFormat="1" ht="12">
      <c r="A236" s="13"/>
      <c r="B236" s="219"/>
      <c r="C236" s="13"/>
      <c r="D236" s="210" t="s">
        <v>283</v>
      </c>
      <c r="E236" s="220" t="s">
        <v>1</v>
      </c>
      <c r="F236" s="221" t="s">
        <v>445</v>
      </c>
      <c r="G236" s="13"/>
      <c r="H236" s="220" t="s">
        <v>1</v>
      </c>
      <c r="I236" s="222"/>
      <c r="J236" s="13"/>
      <c r="K236" s="13"/>
      <c r="L236" s="219"/>
      <c r="M236" s="223"/>
      <c r="N236" s="224"/>
      <c r="O236" s="224"/>
      <c r="P236" s="224"/>
      <c r="Q236" s="224"/>
      <c r="R236" s="224"/>
      <c r="S236" s="224"/>
      <c r="T236" s="22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20" t="s">
        <v>283</v>
      </c>
      <c r="AU236" s="220" t="s">
        <v>90</v>
      </c>
      <c r="AV236" s="13" t="s">
        <v>88</v>
      </c>
      <c r="AW236" s="13" t="s">
        <v>36</v>
      </c>
      <c r="AX236" s="13" t="s">
        <v>81</v>
      </c>
      <c r="AY236" s="220" t="s">
        <v>166</v>
      </c>
    </row>
    <row r="237" spans="1:51" s="14" customFormat="1" ht="12">
      <c r="A237" s="14"/>
      <c r="B237" s="226"/>
      <c r="C237" s="14"/>
      <c r="D237" s="210" t="s">
        <v>283</v>
      </c>
      <c r="E237" s="227" t="s">
        <v>1</v>
      </c>
      <c r="F237" s="228" t="s">
        <v>913</v>
      </c>
      <c r="G237" s="14"/>
      <c r="H237" s="229">
        <v>0.028</v>
      </c>
      <c r="I237" s="230"/>
      <c r="J237" s="14"/>
      <c r="K237" s="14"/>
      <c r="L237" s="226"/>
      <c r="M237" s="231"/>
      <c r="N237" s="232"/>
      <c r="O237" s="232"/>
      <c r="P237" s="232"/>
      <c r="Q237" s="232"/>
      <c r="R237" s="232"/>
      <c r="S237" s="232"/>
      <c r="T237" s="23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27" t="s">
        <v>283</v>
      </c>
      <c r="AU237" s="227" t="s">
        <v>90</v>
      </c>
      <c r="AV237" s="14" t="s">
        <v>90</v>
      </c>
      <c r="AW237" s="14" t="s">
        <v>36</v>
      </c>
      <c r="AX237" s="14" t="s">
        <v>81</v>
      </c>
      <c r="AY237" s="227" t="s">
        <v>166</v>
      </c>
    </row>
    <row r="238" spans="1:51" s="13" customFormat="1" ht="12">
      <c r="A238" s="13"/>
      <c r="B238" s="219"/>
      <c r="C238" s="13"/>
      <c r="D238" s="210" t="s">
        <v>283</v>
      </c>
      <c r="E238" s="220" t="s">
        <v>1</v>
      </c>
      <c r="F238" s="221" t="s">
        <v>916</v>
      </c>
      <c r="G238" s="13"/>
      <c r="H238" s="220" t="s">
        <v>1</v>
      </c>
      <c r="I238" s="222"/>
      <c r="J238" s="13"/>
      <c r="K238" s="13"/>
      <c r="L238" s="219"/>
      <c r="M238" s="223"/>
      <c r="N238" s="224"/>
      <c r="O238" s="224"/>
      <c r="P238" s="224"/>
      <c r="Q238" s="224"/>
      <c r="R238" s="224"/>
      <c r="S238" s="224"/>
      <c r="T238" s="22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20" t="s">
        <v>283</v>
      </c>
      <c r="AU238" s="220" t="s">
        <v>90</v>
      </c>
      <c r="AV238" s="13" t="s">
        <v>88</v>
      </c>
      <c r="AW238" s="13" t="s">
        <v>36</v>
      </c>
      <c r="AX238" s="13" t="s">
        <v>81</v>
      </c>
      <c r="AY238" s="220" t="s">
        <v>166</v>
      </c>
    </row>
    <row r="239" spans="1:51" s="14" customFormat="1" ht="12">
      <c r="A239" s="14"/>
      <c r="B239" s="226"/>
      <c r="C239" s="14"/>
      <c r="D239" s="210" t="s">
        <v>283</v>
      </c>
      <c r="E239" s="227" t="s">
        <v>1</v>
      </c>
      <c r="F239" s="228" t="s">
        <v>915</v>
      </c>
      <c r="G239" s="14"/>
      <c r="H239" s="229">
        <v>0.012</v>
      </c>
      <c r="I239" s="230"/>
      <c r="J239" s="14"/>
      <c r="K239" s="14"/>
      <c r="L239" s="226"/>
      <c r="M239" s="231"/>
      <c r="N239" s="232"/>
      <c r="O239" s="232"/>
      <c r="P239" s="232"/>
      <c r="Q239" s="232"/>
      <c r="R239" s="232"/>
      <c r="S239" s="232"/>
      <c r="T239" s="23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27" t="s">
        <v>283</v>
      </c>
      <c r="AU239" s="227" t="s">
        <v>90</v>
      </c>
      <c r="AV239" s="14" t="s">
        <v>90</v>
      </c>
      <c r="AW239" s="14" t="s">
        <v>36</v>
      </c>
      <c r="AX239" s="14" t="s">
        <v>81</v>
      </c>
      <c r="AY239" s="227" t="s">
        <v>166</v>
      </c>
    </row>
    <row r="240" spans="1:51" s="13" customFormat="1" ht="12">
      <c r="A240" s="13"/>
      <c r="B240" s="219"/>
      <c r="C240" s="13"/>
      <c r="D240" s="210" t="s">
        <v>283</v>
      </c>
      <c r="E240" s="220" t="s">
        <v>1</v>
      </c>
      <c r="F240" s="221" t="s">
        <v>325</v>
      </c>
      <c r="G240" s="13"/>
      <c r="H240" s="220" t="s">
        <v>1</v>
      </c>
      <c r="I240" s="222"/>
      <c r="J240" s="13"/>
      <c r="K240" s="13"/>
      <c r="L240" s="219"/>
      <c r="M240" s="223"/>
      <c r="N240" s="224"/>
      <c r="O240" s="224"/>
      <c r="P240" s="224"/>
      <c r="Q240" s="224"/>
      <c r="R240" s="224"/>
      <c r="S240" s="224"/>
      <c r="T240" s="22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20" t="s">
        <v>283</v>
      </c>
      <c r="AU240" s="220" t="s">
        <v>90</v>
      </c>
      <c r="AV240" s="13" t="s">
        <v>88</v>
      </c>
      <c r="AW240" s="13" t="s">
        <v>36</v>
      </c>
      <c r="AX240" s="13" t="s">
        <v>81</v>
      </c>
      <c r="AY240" s="220" t="s">
        <v>166</v>
      </c>
    </row>
    <row r="241" spans="1:51" s="14" customFormat="1" ht="12">
      <c r="A241" s="14"/>
      <c r="B241" s="226"/>
      <c r="C241" s="14"/>
      <c r="D241" s="210" t="s">
        <v>283</v>
      </c>
      <c r="E241" s="227" t="s">
        <v>1</v>
      </c>
      <c r="F241" s="228" t="s">
        <v>917</v>
      </c>
      <c r="G241" s="14"/>
      <c r="H241" s="229">
        <v>0.04</v>
      </c>
      <c r="I241" s="230"/>
      <c r="J241" s="14"/>
      <c r="K241" s="14"/>
      <c r="L241" s="226"/>
      <c r="M241" s="231"/>
      <c r="N241" s="232"/>
      <c r="O241" s="232"/>
      <c r="P241" s="232"/>
      <c r="Q241" s="232"/>
      <c r="R241" s="232"/>
      <c r="S241" s="232"/>
      <c r="T241" s="23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27" t="s">
        <v>283</v>
      </c>
      <c r="AU241" s="227" t="s">
        <v>90</v>
      </c>
      <c r="AV241" s="14" t="s">
        <v>90</v>
      </c>
      <c r="AW241" s="14" t="s">
        <v>36</v>
      </c>
      <c r="AX241" s="14" t="s">
        <v>81</v>
      </c>
      <c r="AY241" s="227" t="s">
        <v>166</v>
      </c>
    </row>
    <row r="242" spans="1:51" s="15" customFormat="1" ht="12">
      <c r="A242" s="15"/>
      <c r="B242" s="234"/>
      <c r="C242" s="15"/>
      <c r="D242" s="210" t="s">
        <v>283</v>
      </c>
      <c r="E242" s="235" t="s">
        <v>1</v>
      </c>
      <c r="F242" s="236" t="s">
        <v>286</v>
      </c>
      <c r="G242" s="15"/>
      <c r="H242" s="237">
        <v>0.134</v>
      </c>
      <c r="I242" s="238"/>
      <c r="J242" s="15"/>
      <c r="K242" s="15"/>
      <c r="L242" s="234"/>
      <c r="M242" s="239"/>
      <c r="N242" s="240"/>
      <c r="O242" s="240"/>
      <c r="P242" s="240"/>
      <c r="Q242" s="240"/>
      <c r="R242" s="240"/>
      <c r="S242" s="240"/>
      <c r="T242" s="241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35" t="s">
        <v>283</v>
      </c>
      <c r="AU242" s="235" t="s">
        <v>90</v>
      </c>
      <c r="AV242" s="15" t="s">
        <v>165</v>
      </c>
      <c r="AW242" s="15" t="s">
        <v>36</v>
      </c>
      <c r="AX242" s="15" t="s">
        <v>88</v>
      </c>
      <c r="AY242" s="235" t="s">
        <v>166</v>
      </c>
    </row>
    <row r="243" spans="1:65" s="2" customFormat="1" ht="16.5" customHeight="1">
      <c r="A243" s="38"/>
      <c r="B243" s="196"/>
      <c r="C243" s="242" t="s">
        <v>234</v>
      </c>
      <c r="D243" s="242" t="s">
        <v>806</v>
      </c>
      <c r="E243" s="243" t="s">
        <v>918</v>
      </c>
      <c r="F243" s="244" t="s">
        <v>919</v>
      </c>
      <c r="G243" s="245" t="s">
        <v>289</v>
      </c>
      <c r="H243" s="246">
        <v>0.145</v>
      </c>
      <c r="I243" s="247"/>
      <c r="J243" s="248">
        <f>ROUND(I243*H243,2)</f>
        <v>0</v>
      </c>
      <c r="K243" s="244" t="s">
        <v>280</v>
      </c>
      <c r="L243" s="249"/>
      <c r="M243" s="250" t="s">
        <v>1</v>
      </c>
      <c r="N243" s="251" t="s">
        <v>46</v>
      </c>
      <c r="O243" s="77"/>
      <c r="P243" s="206">
        <f>O243*H243</f>
        <v>0</v>
      </c>
      <c r="Q243" s="206">
        <v>1</v>
      </c>
      <c r="R243" s="206">
        <f>Q243*H243</f>
        <v>0.145</v>
      </c>
      <c r="S243" s="206">
        <v>0</v>
      </c>
      <c r="T243" s="207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08" t="s">
        <v>204</v>
      </c>
      <c r="AT243" s="208" t="s">
        <v>806</v>
      </c>
      <c r="AU243" s="208" t="s">
        <v>90</v>
      </c>
      <c r="AY243" s="19" t="s">
        <v>166</v>
      </c>
      <c r="BE243" s="209">
        <f>IF(N243="základní",J243,0)</f>
        <v>0</v>
      </c>
      <c r="BF243" s="209">
        <f>IF(N243="snížená",J243,0)</f>
        <v>0</v>
      </c>
      <c r="BG243" s="209">
        <f>IF(N243="zákl. přenesená",J243,0)</f>
        <v>0</v>
      </c>
      <c r="BH243" s="209">
        <f>IF(N243="sníž. přenesená",J243,0)</f>
        <v>0</v>
      </c>
      <c r="BI243" s="209">
        <f>IF(N243="nulová",J243,0)</f>
        <v>0</v>
      </c>
      <c r="BJ243" s="19" t="s">
        <v>88</v>
      </c>
      <c r="BK243" s="209">
        <f>ROUND(I243*H243,2)</f>
        <v>0</v>
      </c>
      <c r="BL243" s="19" t="s">
        <v>165</v>
      </c>
      <c r="BM243" s="208" t="s">
        <v>920</v>
      </c>
    </row>
    <row r="244" spans="1:47" s="2" customFormat="1" ht="12">
      <c r="A244" s="38"/>
      <c r="B244" s="39"/>
      <c r="C244" s="38"/>
      <c r="D244" s="210" t="s">
        <v>174</v>
      </c>
      <c r="E244" s="38"/>
      <c r="F244" s="211" t="s">
        <v>919</v>
      </c>
      <c r="G244" s="38"/>
      <c r="H244" s="38"/>
      <c r="I244" s="132"/>
      <c r="J244" s="38"/>
      <c r="K244" s="38"/>
      <c r="L244" s="39"/>
      <c r="M244" s="212"/>
      <c r="N244" s="213"/>
      <c r="O244" s="77"/>
      <c r="P244" s="77"/>
      <c r="Q244" s="77"/>
      <c r="R244" s="77"/>
      <c r="S244" s="77"/>
      <c r="T244" s="7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9" t="s">
        <v>174</v>
      </c>
      <c r="AU244" s="19" t="s">
        <v>90</v>
      </c>
    </row>
    <row r="245" spans="1:51" s="14" customFormat="1" ht="12">
      <c r="A245" s="14"/>
      <c r="B245" s="226"/>
      <c r="C245" s="14"/>
      <c r="D245" s="210" t="s">
        <v>283</v>
      </c>
      <c r="E245" s="227" t="s">
        <v>1</v>
      </c>
      <c r="F245" s="228" t="s">
        <v>921</v>
      </c>
      <c r="G245" s="14"/>
      <c r="H245" s="229">
        <v>0.145</v>
      </c>
      <c r="I245" s="230"/>
      <c r="J245" s="14"/>
      <c r="K245" s="14"/>
      <c r="L245" s="226"/>
      <c r="M245" s="231"/>
      <c r="N245" s="232"/>
      <c r="O245" s="232"/>
      <c r="P245" s="232"/>
      <c r="Q245" s="232"/>
      <c r="R245" s="232"/>
      <c r="S245" s="232"/>
      <c r="T245" s="23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27" t="s">
        <v>283</v>
      </c>
      <c r="AU245" s="227" t="s">
        <v>90</v>
      </c>
      <c r="AV245" s="14" t="s">
        <v>90</v>
      </c>
      <c r="AW245" s="14" t="s">
        <v>36</v>
      </c>
      <c r="AX245" s="14" t="s">
        <v>81</v>
      </c>
      <c r="AY245" s="227" t="s">
        <v>166</v>
      </c>
    </row>
    <row r="246" spans="1:51" s="15" customFormat="1" ht="12">
      <c r="A246" s="15"/>
      <c r="B246" s="234"/>
      <c r="C246" s="15"/>
      <c r="D246" s="210" t="s">
        <v>283</v>
      </c>
      <c r="E246" s="235" t="s">
        <v>1</v>
      </c>
      <c r="F246" s="236" t="s">
        <v>286</v>
      </c>
      <c r="G246" s="15"/>
      <c r="H246" s="237">
        <v>0.145</v>
      </c>
      <c r="I246" s="238"/>
      <c r="J246" s="15"/>
      <c r="K246" s="15"/>
      <c r="L246" s="234"/>
      <c r="M246" s="239"/>
      <c r="N246" s="240"/>
      <c r="O246" s="240"/>
      <c r="P246" s="240"/>
      <c r="Q246" s="240"/>
      <c r="R246" s="240"/>
      <c r="S246" s="240"/>
      <c r="T246" s="241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35" t="s">
        <v>283</v>
      </c>
      <c r="AU246" s="235" t="s">
        <v>90</v>
      </c>
      <c r="AV246" s="15" t="s">
        <v>165</v>
      </c>
      <c r="AW246" s="15" t="s">
        <v>36</v>
      </c>
      <c r="AX246" s="15" t="s">
        <v>88</v>
      </c>
      <c r="AY246" s="235" t="s">
        <v>166</v>
      </c>
    </row>
    <row r="247" spans="1:65" s="2" customFormat="1" ht="21.75" customHeight="1">
      <c r="A247" s="38"/>
      <c r="B247" s="196"/>
      <c r="C247" s="197" t="s">
        <v>8</v>
      </c>
      <c r="D247" s="197" t="s">
        <v>169</v>
      </c>
      <c r="E247" s="198" t="s">
        <v>922</v>
      </c>
      <c r="F247" s="199" t="s">
        <v>923</v>
      </c>
      <c r="G247" s="200" t="s">
        <v>301</v>
      </c>
      <c r="H247" s="201">
        <v>2.56</v>
      </c>
      <c r="I247" s="202"/>
      <c r="J247" s="203">
        <f>ROUND(I247*H247,2)</f>
        <v>0</v>
      </c>
      <c r="K247" s="199" t="s">
        <v>280</v>
      </c>
      <c r="L247" s="39"/>
      <c r="M247" s="204" t="s">
        <v>1</v>
      </c>
      <c r="N247" s="205" t="s">
        <v>46</v>
      </c>
      <c r="O247" s="77"/>
      <c r="P247" s="206">
        <f>O247*H247</f>
        <v>0</v>
      </c>
      <c r="Q247" s="206">
        <v>0.07921</v>
      </c>
      <c r="R247" s="206">
        <f>Q247*H247</f>
        <v>0.2027776</v>
      </c>
      <c r="S247" s="206">
        <v>0</v>
      </c>
      <c r="T247" s="207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08" t="s">
        <v>165</v>
      </c>
      <c r="AT247" s="208" t="s">
        <v>169</v>
      </c>
      <c r="AU247" s="208" t="s">
        <v>90</v>
      </c>
      <c r="AY247" s="19" t="s">
        <v>166</v>
      </c>
      <c r="BE247" s="209">
        <f>IF(N247="základní",J247,0)</f>
        <v>0</v>
      </c>
      <c r="BF247" s="209">
        <f>IF(N247="snížená",J247,0)</f>
        <v>0</v>
      </c>
      <c r="BG247" s="209">
        <f>IF(N247="zákl. přenesená",J247,0)</f>
        <v>0</v>
      </c>
      <c r="BH247" s="209">
        <f>IF(N247="sníž. přenesená",J247,0)</f>
        <v>0</v>
      </c>
      <c r="BI247" s="209">
        <f>IF(N247="nulová",J247,0)</f>
        <v>0</v>
      </c>
      <c r="BJ247" s="19" t="s">
        <v>88</v>
      </c>
      <c r="BK247" s="209">
        <f>ROUND(I247*H247,2)</f>
        <v>0</v>
      </c>
      <c r="BL247" s="19" t="s">
        <v>165</v>
      </c>
      <c r="BM247" s="208" t="s">
        <v>924</v>
      </c>
    </row>
    <row r="248" spans="1:47" s="2" customFormat="1" ht="12">
      <c r="A248" s="38"/>
      <c r="B248" s="39"/>
      <c r="C248" s="38"/>
      <c r="D248" s="210" t="s">
        <v>174</v>
      </c>
      <c r="E248" s="38"/>
      <c r="F248" s="211" t="s">
        <v>925</v>
      </c>
      <c r="G248" s="38"/>
      <c r="H248" s="38"/>
      <c r="I248" s="132"/>
      <c r="J248" s="38"/>
      <c r="K248" s="38"/>
      <c r="L248" s="39"/>
      <c r="M248" s="212"/>
      <c r="N248" s="213"/>
      <c r="O248" s="77"/>
      <c r="P248" s="77"/>
      <c r="Q248" s="77"/>
      <c r="R248" s="77"/>
      <c r="S248" s="77"/>
      <c r="T248" s="7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9" t="s">
        <v>174</v>
      </c>
      <c r="AU248" s="19" t="s">
        <v>90</v>
      </c>
    </row>
    <row r="249" spans="1:51" s="13" customFormat="1" ht="12">
      <c r="A249" s="13"/>
      <c r="B249" s="219"/>
      <c r="C249" s="13"/>
      <c r="D249" s="210" t="s">
        <v>283</v>
      </c>
      <c r="E249" s="220" t="s">
        <v>1</v>
      </c>
      <c r="F249" s="221" t="s">
        <v>926</v>
      </c>
      <c r="G249" s="13"/>
      <c r="H249" s="220" t="s">
        <v>1</v>
      </c>
      <c r="I249" s="222"/>
      <c r="J249" s="13"/>
      <c r="K249" s="13"/>
      <c r="L249" s="219"/>
      <c r="M249" s="223"/>
      <c r="N249" s="224"/>
      <c r="O249" s="224"/>
      <c r="P249" s="224"/>
      <c r="Q249" s="224"/>
      <c r="R249" s="224"/>
      <c r="S249" s="224"/>
      <c r="T249" s="22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20" t="s">
        <v>283</v>
      </c>
      <c r="AU249" s="220" t="s">
        <v>90</v>
      </c>
      <c r="AV249" s="13" t="s">
        <v>88</v>
      </c>
      <c r="AW249" s="13" t="s">
        <v>36</v>
      </c>
      <c r="AX249" s="13" t="s">
        <v>81</v>
      </c>
      <c r="AY249" s="220" t="s">
        <v>166</v>
      </c>
    </row>
    <row r="250" spans="1:51" s="14" customFormat="1" ht="12">
      <c r="A250" s="14"/>
      <c r="B250" s="226"/>
      <c r="C250" s="14"/>
      <c r="D250" s="210" t="s">
        <v>283</v>
      </c>
      <c r="E250" s="227" t="s">
        <v>1</v>
      </c>
      <c r="F250" s="228" t="s">
        <v>927</v>
      </c>
      <c r="G250" s="14"/>
      <c r="H250" s="229">
        <v>2.56</v>
      </c>
      <c r="I250" s="230"/>
      <c r="J250" s="14"/>
      <c r="K250" s="14"/>
      <c r="L250" s="226"/>
      <c r="M250" s="231"/>
      <c r="N250" s="232"/>
      <c r="O250" s="232"/>
      <c r="P250" s="232"/>
      <c r="Q250" s="232"/>
      <c r="R250" s="232"/>
      <c r="S250" s="232"/>
      <c r="T250" s="23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27" t="s">
        <v>283</v>
      </c>
      <c r="AU250" s="227" t="s">
        <v>90</v>
      </c>
      <c r="AV250" s="14" t="s">
        <v>90</v>
      </c>
      <c r="AW250" s="14" t="s">
        <v>36</v>
      </c>
      <c r="AX250" s="14" t="s">
        <v>81</v>
      </c>
      <c r="AY250" s="227" t="s">
        <v>166</v>
      </c>
    </row>
    <row r="251" spans="1:51" s="15" customFormat="1" ht="12">
      <c r="A251" s="15"/>
      <c r="B251" s="234"/>
      <c r="C251" s="15"/>
      <c r="D251" s="210" t="s">
        <v>283</v>
      </c>
      <c r="E251" s="235" t="s">
        <v>1</v>
      </c>
      <c r="F251" s="236" t="s">
        <v>286</v>
      </c>
      <c r="G251" s="15"/>
      <c r="H251" s="237">
        <v>2.56</v>
      </c>
      <c r="I251" s="238"/>
      <c r="J251" s="15"/>
      <c r="K251" s="15"/>
      <c r="L251" s="234"/>
      <c r="M251" s="239"/>
      <c r="N251" s="240"/>
      <c r="O251" s="240"/>
      <c r="P251" s="240"/>
      <c r="Q251" s="240"/>
      <c r="R251" s="240"/>
      <c r="S251" s="240"/>
      <c r="T251" s="241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35" t="s">
        <v>283</v>
      </c>
      <c r="AU251" s="235" t="s">
        <v>90</v>
      </c>
      <c r="AV251" s="15" t="s">
        <v>165</v>
      </c>
      <c r="AW251" s="15" t="s">
        <v>36</v>
      </c>
      <c r="AX251" s="15" t="s">
        <v>88</v>
      </c>
      <c r="AY251" s="235" t="s">
        <v>166</v>
      </c>
    </row>
    <row r="252" spans="1:65" s="2" customFormat="1" ht="21.75" customHeight="1">
      <c r="A252" s="38"/>
      <c r="B252" s="196"/>
      <c r="C252" s="197" t="s">
        <v>243</v>
      </c>
      <c r="D252" s="197" t="s">
        <v>169</v>
      </c>
      <c r="E252" s="198" t="s">
        <v>928</v>
      </c>
      <c r="F252" s="199" t="s">
        <v>929</v>
      </c>
      <c r="G252" s="200" t="s">
        <v>301</v>
      </c>
      <c r="H252" s="201">
        <v>156.924</v>
      </c>
      <c r="I252" s="202"/>
      <c r="J252" s="203">
        <f>ROUND(I252*H252,2)</f>
        <v>0</v>
      </c>
      <c r="K252" s="199" t="s">
        <v>280</v>
      </c>
      <c r="L252" s="39"/>
      <c r="M252" s="204" t="s">
        <v>1</v>
      </c>
      <c r="N252" s="205" t="s">
        <v>46</v>
      </c>
      <c r="O252" s="77"/>
      <c r="P252" s="206">
        <f>O252*H252</f>
        <v>0</v>
      </c>
      <c r="Q252" s="206">
        <v>0.05897</v>
      </c>
      <c r="R252" s="206">
        <f>Q252*H252</f>
        <v>9.253808280000001</v>
      </c>
      <c r="S252" s="206">
        <v>0</v>
      </c>
      <c r="T252" s="207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08" t="s">
        <v>165</v>
      </c>
      <c r="AT252" s="208" t="s">
        <v>169</v>
      </c>
      <c r="AU252" s="208" t="s">
        <v>90</v>
      </c>
      <c r="AY252" s="19" t="s">
        <v>166</v>
      </c>
      <c r="BE252" s="209">
        <f>IF(N252="základní",J252,0)</f>
        <v>0</v>
      </c>
      <c r="BF252" s="209">
        <f>IF(N252="snížená",J252,0)</f>
        <v>0</v>
      </c>
      <c r="BG252" s="209">
        <f>IF(N252="zákl. přenesená",J252,0)</f>
        <v>0</v>
      </c>
      <c r="BH252" s="209">
        <f>IF(N252="sníž. přenesená",J252,0)</f>
        <v>0</v>
      </c>
      <c r="BI252" s="209">
        <f>IF(N252="nulová",J252,0)</f>
        <v>0</v>
      </c>
      <c r="BJ252" s="19" t="s">
        <v>88</v>
      </c>
      <c r="BK252" s="209">
        <f>ROUND(I252*H252,2)</f>
        <v>0</v>
      </c>
      <c r="BL252" s="19" t="s">
        <v>165</v>
      </c>
      <c r="BM252" s="208" t="s">
        <v>930</v>
      </c>
    </row>
    <row r="253" spans="1:47" s="2" customFormat="1" ht="12">
      <c r="A253" s="38"/>
      <c r="B253" s="39"/>
      <c r="C253" s="38"/>
      <c r="D253" s="210" t="s">
        <v>174</v>
      </c>
      <c r="E253" s="38"/>
      <c r="F253" s="211" t="s">
        <v>931</v>
      </c>
      <c r="G253" s="38"/>
      <c r="H253" s="38"/>
      <c r="I253" s="132"/>
      <c r="J253" s="38"/>
      <c r="K253" s="38"/>
      <c r="L253" s="39"/>
      <c r="M253" s="212"/>
      <c r="N253" s="213"/>
      <c r="O253" s="77"/>
      <c r="P253" s="77"/>
      <c r="Q253" s="77"/>
      <c r="R253" s="77"/>
      <c r="S253" s="77"/>
      <c r="T253" s="7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9" t="s">
        <v>174</v>
      </c>
      <c r="AU253" s="19" t="s">
        <v>90</v>
      </c>
    </row>
    <row r="254" spans="1:51" s="13" customFormat="1" ht="12">
      <c r="A254" s="13"/>
      <c r="B254" s="219"/>
      <c r="C254" s="13"/>
      <c r="D254" s="210" t="s">
        <v>283</v>
      </c>
      <c r="E254" s="220" t="s">
        <v>1</v>
      </c>
      <c r="F254" s="221" t="s">
        <v>912</v>
      </c>
      <c r="G254" s="13"/>
      <c r="H254" s="220" t="s">
        <v>1</v>
      </c>
      <c r="I254" s="222"/>
      <c r="J254" s="13"/>
      <c r="K254" s="13"/>
      <c r="L254" s="219"/>
      <c r="M254" s="223"/>
      <c r="N254" s="224"/>
      <c r="O254" s="224"/>
      <c r="P254" s="224"/>
      <c r="Q254" s="224"/>
      <c r="R254" s="224"/>
      <c r="S254" s="224"/>
      <c r="T254" s="22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20" t="s">
        <v>283</v>
      </c>
      <c r="AU254" s="220" t="s">
        <v>90</v>
      </c>
      <c r="AV254" s="13" t="s">
        <v>88</v>
      </c>
      <c r="AW254" s="13" t="s">
        <v>36</v>
      </c>
      <c r="AX254" s="13" t="s">
        <v>81</v>
      </c>
      <c r="AY254" s="220" t="s">
        <v>166</v>
      </c>
    </row>
    <row r="255" spans="1:51" s="14" customFormat="1" ht="12">
      <c r="A255" s="14"/>
      <c r="B255" s="226"/>
      <c r="C255" s="14"/>
      <c r="D255" s="210" t="s">
        <v>283</v>
      </c>
      <c r="E255" s="227" t="s">
        <v>1</v>
      </c>
      <c r="F255" s="228" t="s">
        <v>354</v>
      </c>
      <c r="G255" s="14"/>
      <c r="H255" s="229">
        <v>9.03</v>
      </c>
      <c r="I255" s="230"/>
      <c r="J255" s="14"/>
      <c r="K255" s="14"/>
      <c r="L255" s="226"/>
      <c r="M255" s="231"/>
      <c r="N255" s="232"/>
      <c r="O255" s="232"/>
      <c r="P255" s="232"/>
      <c r="Q255" s="232"/>
      <c r="R255" s="232"/>
      <c r="S255" s="232"/>
      <c r="T255" s="23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27" t="s">
        <v>283</v>
      </c>
      <c r="AU255" s="227" t="s">
        <v>90</v>
      </c>
      <c r="AV255" s="14" t="s">
        <v>90</v>
      </c>
      <c r="AW255" s="14" t="s">
        <v>36</v>
      </c>
      <c r="AX255" s="14" t="s">
        <v>81</v>
      </c>
      <c r="AY255" s="227" t="s">
        <v>166</v>
      </c>
    </row>
    <row r="256" spans="1:51" s="14" customFormat="1" ht="12">
      <c r="A256" s="14"/>
      <c r="B256" s="226"/>
      <c r="C256" s="14"/>
      <c r="D256" s="210" t="s">
        <v>283</v>
      </c>
      <c r="E256" s="227" t="s">
        <v>1</v>
      </c>
      <c r="F256" s="228" t="s">
        <v>932</v>
      </c>
      <c r="G256" s="14"/>
      <c r="H256" s="229">
        <v>-3.2</v>
      </c>
      <c r="I256" s="230"/>
      <c r="J256" s="14"/>
      <c r="K256" s="14"/>
      <c r="L256" s="226"/>
      <c r="M256" s="231"/>
      <c r="N256" s="232"/>
      <c r="O256" s="232"/>
      <c r="P256" s="232"/>
      <c r="Q256" s="232"/>
      <c r="R256" s="232"/>
      <c r="S256" s="232"/>
      <c r="T256" s="23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27" t="s">
        <v>283</v>
      </c>
      <c r="AU256" s="227" t="s">
        <v>90</v>
      </c>
      <c r="AV256" s="14" t="s">
        <v>90</v>
      </c>
      <c r="AW256" s="14" t="s">
        <v>36</v>
      </c>
      <c r="AX256" s="14" t="s">
        <v>81</v>
      </c>
      <c r="AY256" s="227" t="s">
        <v>166</v>
      </c>
    </row>
    <row r="257" spans="1:51" s="13" customFormat="1" ht="12">
      <c r="A257" s="13"/>
      <c r="B257" s="219"/>
      <c r="C257" s="13"/>
      <c r="D257" s="210" t="s">
        <v>283</v>
      </c>
      <c r="E257" s="220" t="s">
        <v>1</v>
      </c>
      <c r="F257" s="221" t="s">
        <v>910</v>
      </c>
      <c r="G257" s="13"/>
      <c r="H257" s="220" t="s">
        <v>1</v>
      </c>
      <c r="I257" s="222"/>
      <c r="J257" s="13"/>
      <c r="K257" s="13"/>
      <c r="L257" s="219"/>
      <c r="M257" s="223"/>
      <c r="N257" s="224"/>
      <c r="O257" s="224"/>
      <c r="P257" s="224"/>
      <c r="Q257" s="224"/>
      <c r="R257" s="224"/>
      <c r="S257" s="224"/>
      <c r="T257" s="22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20" t="s">
        <v>283</v>
      </c>
      <c r="AU257" s="220" t="s">
        <v>90</v>
      </c>
      <c r="AV257" s="13" t="s">
        <v>88</v>
      </c>
      <c r="AW257" s="13" t="s">
        <v>36</v>
      </c>
      <c r="AX257" s="13" t="s">
        <v>81</v>
      </c>
      <c r="AY257" s="220" t="s">
        <v>166</v>
      </c>
    </row>
    <row r="258" spans="1:51" s="14" customFormat="1" ht="12">
      <c r="A258" s="14"/>
      <c r="B258" s="226"/>
      <c r="C258" s="14"/>
      <c r="D258" s="210" t="s">
        <v>283</v>
      </c>
      <c r="E258" s="227" t="s">
        <v>1</v>
      </c>
      <c r="F258" s="228" t="s">
        <v>933</v>
      </c>
      <c r="G258" s="14"/>
      <c r="H258" s="229">
        <v>9.114</v>
      </c>
      <c r="I258" s="230"/>
      <c r="J258" s="14"/>
      <c r="K258" s="14"/>
      <c r="L258" s="226"/>
      <c r="M258" s="231"/>
      <c r="N258" s="232"/>
      <c r="O258" s="232"/>
      <c r="P258" s="232"/>
      <c r="Q258" s="232"/>
      <c r="R258" s="232"/>
      <c r="S258" s="232"/>
      <c r="T258" s="23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27" t="s">
        <v>283</v>
      </c>
      <c r="AU258" s="227" t="s">
        <v>90</v>
      </c>
      <c r="AV258" s="14" t="s">
        <v>90</v>
      </c>
      <c r="AW258" s="14" t="s">
        <v>36</v>
      </c>
      <c r="AX258" s="14" t="s">
        <v>81</v>
      </c>
      <c r="AY258" s="227" t="s">
        <v>166</v>
      </c>
    </row>
    <row r="259" spans="1:51" s="14" customFormat="1" ht="12">
      <c r="A259" s="14"/>
      <c r="B259" s="226"/>
      <c r="C259" s="14"/>
      <c r="D259" s="210" t="s">
        <v>283</v>
      </c>
      <c r="E259" s="227" t="s">
        <v>1</v>
      </c>
      <c r="F259" s="228" t="s">
        <v>934</v>
      </c>
      <c r="G259" s="14"/>
      <c r="H259" s="229">
        <v>-1.8</v>
      </c>
      <c r="I259" s="230"/>
      <c r="J259" s="14"/>
      <c r="K259" s="14"/>
      <c r="L259" s="226"/>
      <c r="M259" s="231"/>
      <c r="N259" s="232"/>
      <c r="O259" s="232"/>
      <c r="P259" s="232"/>
      <c r="Q259" s="232"/>
      <c r="R259" s="232"/>
      <c r="S259" s="232"/>
      <c r="T259" s="23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27" t="s">
        <v>283</v>
      </c>
      <c r="AU259" s="227" t="s">
        <v>90</v>
      </c>
      <c r="AV259" s="14" t="s">
        <v>90</v>
      </c>
      <c r="AW259" s="14" t="s">
        <v>36</v>
      </c>
      <c r="AX259" s="14" t="s">
        <v>81</v>
      </c>
      <c r="AY259" s="227" t="s">
        <v>166</v>
      </c>
    </row>
    <row r="260" spans="1:51" s="13" customFormat="1" ht="12">
      <c r="A260" s="13"/>
      <c r="B260" s="219"/>
      <c r="C260" s="13"/>
      <c r="D260" s="210" t="s">
        <v>283</v>
      </c>
      <c r="E260" s="220" t="s">
        <v>1</v>
      </c>
      <c r="F260" s="221" t="s">
        <v>935</v>
      </c>
      <c r="G260" s="13"/>
      <c r="H260" s="220" t="s">
        <v>1</v>
      </c>
      <c r="I260" s="222"/>
      <c r="J260" s="13"/>
      <c r="K260" s="13"/>
      <c r="L260" s="219"/>
      <c r="M260" s="223"/>
      <c r="N260" s="224"/>
      <c r="O260" s="224"/>
      <c r="P260" s="224"/>
      <c r="Q260" s="224"/>
      <c r="R260" s="224"/>
      <c r="S260" s="224"/>
      <c r="T260" s="22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20" t="s">
        <v>283</v>
      </c>
      <c r="AU260" s="220" t="s">
        <v>90</v>
      </c>
      <c r="AV260" s="13" t="s">
        <v>88</v>
      </c>
      <c r="AW260" s="13" t="s">
        <v>36</v>
      </c>
      <c r="AX260" s="13" t="s">
        <v>81</v>
      </c>
      <c r="AY260" s="220" t="s">
        <v>166</v>
      </c>
    </row>
    <row r="261" spans="1:51" s="14" customFormat="1" ht="12">
      <c r="A261" s="14"/>
      <c r="B261" s="226"/>
      <c r="C261" s="14"/>
      <c r="D261" s="210" t="s">
        <v>283</v>
      </c>
      <c r="E261" s="227" t="s">
        <v>1</v>
      </c>
      <c r="F261" s="228" t="s">
        <v>936</v>
      </c>
      <c r="G261" s="14"/>
      <c r="H261" s="229">
        <v>21.736</v>
      </c>
      <c r="I261" s="230"/>
      <c r="J261" s="14"/>
      <c r="K261" s="14"/>
      <c r="L261" s="226"/>
      <c r="M261" s="231"/>
      <c r="N261" s="232"/>
      <c r="O261" s="232"/>
      <c r="P261" s="232"/>
      <c r="Q261" s="232"/>
      <c r="R261" s="232"/>
      <c r="S261" s="232"/>
      <c r="T261" s="23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27" t="s">
        <v>283</v>
      </c>
      <c r="AU261" s="227" t="s">
        <v>90</v>
      </c>
      <c r="AV261" s="14" t="s">
        <v>90</v>
      </c>
      <c r="AW261" s="14" t="s">
        <v>36</v>
      </c>
      <c r="AX261" s="14" t="s">
        <v>81</v>
      </c>
      <c r="AY261" s="227" t="s">
        <v>166</v>
      </c>
    </row>
    <row r="262" spans="1:51" s="14" customFormat="1" ht="12">
      <c r="A262" s="14"/>
      <c r="B262" s="226"/>
      <c r="C262" s="14"/>
      <c r="D262" s="210" t="s">
        <v>283</v>
      </c>
      <c r="E262" s="227" t="s">
        <v>1</v>
      </c>
      <c r="F262" s="228" t="s">
        <v>937</v>
      </c>
      <c r="G262" s="14"/>
      <c r="H262" s="229">
        <v>19.5</v>
      </c>
      <c r="I262" s="230"/>
      <c r="J262" s="14"/>
      <c r="K262" s="14"/>
      <c r="L262" s="226"/>
      <c r="M262" s="231"/>
      <c r="N262" s="232"/>
      <c r="O262" s="232"/>
      <c r="P262" s="232"/>
      <c r="Q262" s="232"/>
      <c r="R262" s="232"/>
      <c r="S262" s="232"/>
      <c r="T262" s="23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27" t="s">
        <v>283</v>
      </c>
      <c r="AU262" s="227" t="s">
        <v>90</v>
      </c>
      <c r="AV262" s="14" t="s">
        <v>90</v>
      </c>
      <c r="AW262" s="14" t="s">
        <v>36</v>
      </c>
      <c r="AX262" s="14" t="s">
        <v>81</v>
      </c>
      <c r="AY262" s="227" t="s">
        <v>166</v>
      </c>
    </row>
    <row r="263" spans="1:51" s="14" customFormat="1" ht="12">
      <c r="A263" s="14"/>
      <c r="B263" s="226"/>
      <c r="C263" s="14"/>
      <c r="D263" s="210" t="s">
        <v>283</v>
      </c>
      <c r="E263" s="227" t="s">
        <v>1</v>
      </c>
      <c r="F263" s="228" t="s">
        <v>938</v>
      </c>
      <c r="G263" s="14"/>
      <c r="H263" s="229">
        <v>-2.8</v>
      </c>
      <c r="I263" s="230"/>
      <c r="J263" s="14"/>
      <c r="K263" s="14"/>
      <c r="L263" s="226"/>
      <c r="M263" s="231"/>
      <c r="N263" s="232"/>
      <c r="O263" s="232"/>
      <c r="P263" s="232"/>
      <c r="Q263" s="232"/>
      <c r="R263" s="232"/>
      <c r="S263" s="232"/>
      <c r="T263" s="23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27" t="s">
        <v>283</v>
      </c>
      <c r="AU263" s="227" t="s">
        <v>90</v>
      </c>
      <c r="AV263" s="14" t="s">
        <v>90</v>
      </c>
      <c r="AW263" s="14" t="s">
        <v>36</v>
      </c>
      <c r="AX263" s="14" t="s">
        <v>81</v>
      </c>
      <c r="AY263" s="227" t="s">
        <v>166</v>
      </c>
    </row>
    <row r="264" spans="1:51" s="14" customFormat="1" ht="12">
      <c r="A264" s="14"/>
      <c r="B264" s="226"/>
      <c r="C264" s="14"/>
      <c r="D264" s="210" t="s">
        <v>283</v>
      </c>
      <c r="E264" s="227" t="s">
        <v>1</v>
      </c>
      <c r="F264" s="228" t="s">
        <v>939</v>
      </c>
      <c r="G264" s="14"/>
      <c r="H264" s="229">
        <v>5.98</v>
      </c>
      <c r="I264" s="230"/>
      <c r="J264" s="14"/>
      <c r="K264" s="14"/>
      <c r="L264" s="226"/>
      <c r="M264" s="231"/>
      <c r="N264" s="232"/>
      <c r="O264" s="232"/>
      <c r="P264" s="232"/>
      <c r="Q264" s="232"/>
      <c r="R264" s="232"/>
      <c r="S264" s="232"/>
      <c r="T264" s="233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27" t="s">
        <v>283</v>
      </c>
      <c r="AU264" s="227" t="s">
        <v>90</v>
      </c>
      <c r="AV264" s="14" t="s">
        <v>90</v>
      </c>
      <c r="AW264" s="14" t="s">
        <v>36</v>
      </c>
      <c r="AX264" s="14" t="s">
        <v>81</v>
      </c>
      <c r="AY264" s="227" t="s">
        <v>166</v>
      </c>
    </row>
    <row r="265" spans="1:51" s="14" customFormat="1" ht="12">
      <c r="A265" s="14"/>
      <c r="B265" s="226"/>
      <c r="C265" s="14"/>
      <c r="D265" s="210" t="s">
        <v>283</v>
      </c>
      <c r="E265" s="227" t="s">
        <v>1</v>
      </c>
      <c r="F265" s="228" t="s">
        <v>605</v>
      </c>
      <c r="G265" s="14"/>
      <c r="H265" s="229">
        <v>-1.6</v>
      </c>
      <c r="I265" s="230"/>
      <c r="J265" s="14"/>
      <c r="K265" s="14"/>
      <c r="L265" s="226"/>
      <c r="M265" s="231"/>
      <c r="N265" s="232"/>
      <c r="O265" s="232"/>
      <c r="P265" s="232"/>
      <c r="Q265" s="232"/>
      <c r="R265" s="232"/>
      <c r="S265" s="232"/>
      <c r="T265" s="23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27" t="s">
        <v>283</v>
      </c>
      <c r="AU265" s="227" t="s">
        <v>90</v>
      </c>
      <c r="AV265" s="14" t="s">
        <v>90</v>
      </c>
      <c r="AW265" s="14" t="s">
        <v>36</v>
      </c>
      <c r="AX265" s="14" t="s">
        <v>81</v>
      </c>
      <c r="AY265" s="227" t="s">
        <v>166</v>
      </c>
    </row>
    <row r="266" spans="1:51" s="14" customFormat="1" ht="12">
      <c r="A266" s="14"/>
      <c r="B266" s="226"/>
      <c r="C266" s="14"/>
      <c r="D266" s="210" t="s">
        <v>283</v>
      </c>
      <c r="E266" s="227" t="s">
        <v>1</v>
      </c>
      <c r="F266" s="228" t="s">
        <v>940</v>
      </c>
      <c r="G266" s="14"/>
      <c r="H266" s="229">
        <v>39.52</v>
      </c>
      <c r="I266" s="230"/>
      <c r="J266" s="14"/>
      <c r="K266" s="14"/>
      <c r="L266" s="226"/>
      <c r="M266" s="231"/>
      <c r="N266" s="232"/>
      <c r="O266" s="232"/>
      <c r="P266" s="232"/>
      <c r="Q266" s="232"/>
      <c r="R266" s="232"/>
      <c r="S266" s="232"/>
      <c r="T266" s="23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27" t="s">
        <v>283</v>
      </c>
      <c r="AU266" s="227" t="s">
        <v>90</v>
      </c>
      <c r="AV266" s="14" t="s">
        <v>90</v>
      </c>
      <c r="AW266" s="14" t="s">
        <v>36</v>
      </c>
      <c r="AX266" s="14" t="s">
        <v>81</v>
      </c>
      <c r="AY266" s="227" t="s">
        <v>166</v>
      </c>
    </row>
    <row r="267" spans="1:51" s="14" customFormat="1" ht="12">
      <c r="A267" s="14"/>
      <c r="B267" s="226"/>
      <c r="C267" s="14"/>
      <c r="D267" s="210" t="s">
        <v>283</v>
      </c>
      <c r="E267" s="227" t="s">
        <v>1</v>
      </c>
      <c r="F267" s="228" t="s">
        <v>941</v>
      </c>
      <c r="G267" s="14"/>
      <c r="H267" s="229">
        <v>14.404</v>
      </c>
      <c r="I267" s="230"/>
      <c r="J267" s="14"/>
      <c r="K267" s="14"/>
      <c r="L267" s="226"/>
      <c r="M267" s="231"/>
      <c r="N267" s="232"/>
      <c r="O267" s="232"/>
      <c r="P267" s="232"/>
      <c r="Q267" s="232"/>
      <c r="R267" s="232"/>
      <c r="S267" s="232"/>
      <c r="T267" s="23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27" t="s">
        <v>283</v>
      </c>
      <c r="AU267" s="227" t="s">
        <v>90</v>
      </c>
      <c r="AV267" s="14" t="s">
        <v>90</v>
      </c>
      <c r="AW267" s="14" t="s">
        <v>36</v>
      </c>
      <c r="AX267" s="14" t="s">
        <v>81</v>
      </c>
      <c r="AY267" s="227" t="s">
        <v>166</v>
      </c>
    </row>
    <row r="268" spans="1:51" s="14" customFormat="1" ht="12">
      <c r="A268" s="14"/>
      <c r="B268" s="226"/>
      <c r="C268" s="14"/>
      <c r="D268" s="210" t="s">
        <v>283</v>
      </c>
      <c r="E268" s="227" t="s">
        <v>1</v>
      </c>
      <c r="F268" s="228" t="s">
        <v>605</v>
      </c>
      <c r="G268" s="14"/>
      <c r="H268" s="229">
        <v>-1.6</v>
      </c>
      <c r="I268" s="230"/>
      <c r="J268" s="14"/>
      <c r="K268" s="14"/>
      <c r="L268" s="226"/>
      <c r="M268" s="231"/>
      <c r="N268" s="232"/>
      <c r="O268" s="232"/>
      <c r="P268" s="232"/>
      <c r="Q268" s="232"/>
      <c r="R268" s="232"/>
      <c r="S268" s="232"/>
      <c r="T268" s="233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27" t="s">
        <v>283</v>
      </c>
      <c r="AU268" s="227" t="s">
        <v>90</v>
      </c>
      <c r="AV268" s="14" t="s">
        <v>90</v>
      </c>
      <c r="AW268" s="14" t="s">
        <v>36</v>
      </c>
      <c r="AX268" s="14" t="s">
        <v>81</v>
      </c>
      <c r="AY268" s="227" t="s">
        <v>166</v>
      </c>
    </row>
    <row r="269" spans="1:51" s="14" customFormat="1" ht="12">
      <c r="A269" s="14"/>
      <c r="B269" s="226"/>
      <c r="C269" s="14"/>
      <c r="D269" s="210" t="s">
        <v>283</v>
      </c>
      <c r="E269" s="227" t="s">
        <v>1</v>
      </c>
      <c r="F269" s="228" t="s">
        <v>942</v>
      </c>
      <c r="G269" s="14"/>
      <c r="H269" s="229">
        <v>17.94</v>
      </c>
      <c r="I269" s="230"/>
      <c r="J269" s="14"/>
      <c r="K269" s="14"/>
      <c r="L269" s="226"/>
      <c r="M269" s="231"/>
      <c r="N269" s="232"/>
      <c r="O269" s="232"/>
      <c r="P269" s="232"/>
      <c r="Q269" s="232"/>
      <c r="R269" s="232"/>
      <c r="S269" s="232"/>
      <c r="T269" s="23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27" t="s">
        <v>283</v>
      </c>
      <c r="AU269" s="227" t="s">
        <v>90</v>
      </c>
      <c r="AV269" s="14" t="s">
        <v>90</v>
      </c>
      <c r="AW269" s="14" t="s">
        <v>36</v>
      </c>
      <c r="AX269" s="14" t="s">
        <v>81</v>
      </c>
      <c r="AY269" s="227" t="s">
        <v>166</v>
      </c>
    </row>
    <row r="270" spans="1:51" s="14" customFormat="1" ht="12">
      <c r="A270" s="14"/>
      <c r="B270" s="226"/>
      <c r="C270" s="14"/>
      <c r="D270" s="210" t="s">
        <v>283</v>
      </c>
      <c r="E270" s="227" t="s">
        <v>1</v>
      </c>
      <c r="F270" s="228" t="s">
        <v>938</v>
      </c>
      <c r="G270" s="14"/>
      <c r="H270" s="229">
        <v>-2.8</v>
      </c>
      <c r="I270" s="230"/>
      <c r="J270" s="14"/>
      <c r="K270" s="14"/>
      <c r="L270" s="226"/>
      <c r="M270" s="231"/>
      <c r="N270" s="232"/>
      <c r="O270" s="232"/>
      <c r="P270" s="232"/>
      <c r="Q270" s="232"/>
      <c r="R270" s="232"/>
      <c r="S270" s="232"/>
      <c r="T270" s="23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27" t="s">
        <v>283</v>
      </c>
      <c r="AU270" s="227" t="s">
        <v>90</v>
      </c>
      <c r="AV270" s="14" t="s">
        <v>90</v>
      </c>
      <c r="AW270" s="14" t="s">
        <v>36</v>
      </c>
      <c r="AX270" s="14" t="s">
        <v>81</v>
      </c>
      <c r="AY270" s="227" t="s">
        <v>166</v>
      </c>
    </row>
    <row r="271" spans="1:51" s="14" customFormat="1" ht="12">
      <c r="A271" s="14"/>
      <c r="B271" s="226"/>
      <c r="C271" s="14"/>
      <c r="D271" s="210" t="s">
        <v>283</v>
      </c>
      <c r="E271" s="227" t="s">
        <v>1</v>
      </c>
      <c r="F271" s="228" t="s">
        <v>943</v>
      </c>
      <c r="G271" s="14"/>
      <c r="H271" s="229">
        <v>22.88</v>
      </c>
      <c r="I271" s="230"/>
      <c r="J271" s="14"/>
      <c r="K271" s="14"/>
      <c r="L271" s="226"/>
      <c r="M271" s="231"/>
      <c r="N271" s="232"/>
      <c r="O271" s="232"/>
      <c r="P271" s="232"/>
      <c r="Q271" s="232"/>
      <c r="R271" s="232"/>
      <c r="S271" s="232"/>
      <c r="T271" s="23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27" t="s">
        <v>283</v>
      </c>
      <c r="AU271" s="227" t="s">
        <v>90</v>
      </c>
      <c r="AV271" s="14" t="s">
        <v>90</v>
      </c>
      <c r="AW271" s="14" t="s">
        <v>36</v>
      </c>
      <c r="AX271" s="14" t="s">
        <v>81</v>
      </c>
      <c r="AY271" s="227" t="s">
        <v>166</v>
      </c>
    </row>
    <row r="272" spans="1:51" s="14" customFormat="1" ht="12">
      <c r="A272" s="14"/>
      <c r="B272" s="226"/>
      <c r="C272" s="14"/>
      <c r="D272" s="210" t="s">
        <v>283</v>
      </c>
      <c r="E272" s="227" t="s">
        <v>1</v>
      </c>
      <c r="F272" s="228" t="s">
        <v>944</v>
      </c>
      <c r="G272" s="14"/>
      <c r="H272" s="229">
        <v>-1.4</v>
      </c>
      <c r="I272" s="230"/>
      <c r="J272" s="14"/>
      <c r="K272" s="14"/>
      <c r="L272" s="226"/>
      <c r="M272" s="231"/>
      <c r="N272" s="232"/>
      <c r="O272" s="232"/>
      <c r="P272" s="232"/>
      <c r="Q272" s="232"/>
      <c r="R272" s="232"/>
      <c r="S272" s="232"/>
      <c r="T272" s="233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27" t="s">
        <v>283</v>
      </c>
      <c r="AU272" s="227" t="s">
        <v>90</v>
      </c>
      <c r="AV272" s="14" t="s">
        <v>90</v>
      </c>
      <c r="AW272" s="14" t="s">
        <v>36</v>
      </c>
      <c r="AX272" s="14" t="s">
        <v>81</v>
      </c>
      <c r="AY272" s="227" t="s">
        <v>166</v>
      </c>
    </row>
    <row r="273" spans="1:51" s="14" customFormat="1" ht="12">
      <c r="A273" s="14"/>
      <c r="B273" s="226"/>
      <c r="C273" s="14"/>
      <c r="D273" s="210" t="s">
        <v>283</v>
      </c>
      <c r="E273" s="227" t="s">
        <v>1</v>
      </c>
      <c r="F273" s="228" t="s">
        <v>945</v>
      </c>
      <c r="G273" s="14"/>
      <c r="H273" s="229">
        <v>5.46</v>
      </c>
      <c r="I273" s="230"/>
      <c r="J273" s="14"/>
      <c r="K273" s="14"/>
      <c r="L273" s="226"/>
      <c r="M273" s="231"/>
      <c r="N273" s="232"/>
      <c r="O273" s="232"/>
      <c r="P273" s="232"/>
      <c r="Q273" s="232"/>
      <c r="R273" s="232"/>
      <c r="S273" s="232"/>
      <c r="T273" s="23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27" t="s">
        <v>283</v>
      </c>
      <c r="AU273" s="227" t="s">
        <v>90</v>
      </c>
      <c r="AV273" s="14" t="s">
        <v>90</v>
      </c>
      <c r="AW273" s="14" t="s">
        <v>36</v>
      </c>
      <c r="AX273" s="14" t="s">
        <v>81</v>
      </c>
      <c r="AY273" s="227" t="s">
        <v>166</v>
      </c>
    </row>
    <row r="274" spans="1:51" s="13" customFormat="1" ht="12">
      <c r="A274" s="13"/>
      <c r="B274" s="219"/>
      <c r="C274" s="13"/>
      <c r="D274" s="210" t="s">
        <v>283</v>
      </c>
      <c r="E274" s="220" t="s">
        <v>1</v>
      </c>
      <c r="F274" s="221" t="s">
        <v>946</v>
      </c>
      <c r="G274" s="13"/>
      <c r="H274" s="220" t="s">
        <v>1</v>
      </c>
      <c r="I274" s="222"/>
      <c r="J274" s="13"/>
      <c r="K274" s="13"/>
      <c r="L274" s="219"/>
      <c r="M274" s="223"/>
      <c r="N274" s="224"/>
      <c r="O274" s="224"/>
      <c r="P274" s="224"/>
      <c r="Q274" s="224"/>
      <c r="R274" s="224"/>
      <c r="S274" s="224"/>
      <c r="T274" s="22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20" t="s">
        <v>283</v>
      </c>
      <c r="AU274" s="220" t="s">
        <v>90</v>
      </c>
      <c r="AV274" s="13" t="s">
        <v>88</v>
      </c>
      <c r="AW274" s="13" t="s">
        <v>36</v>
      </c>
      <c r="AX274" s="13" t="s">
        <v>81</v>
      </c>
      <c r="AY274" s="220" t="s">
        <v>166</v>
      </c>
    </row>
    <row r="275" spans="1:51" s="14" customFormat="1" ht="12">
      <c r="A275" s="14"/>
      <c r="B275" s="226"/>
      <c r="C275" s="14"/>
      <c r="D275" s="210" t="s">
        <v>283</v>
      </c>
      <c r="E275" s="227" t="s">
        <v>1</v>
      </c>
      <c r="F275" s="228" t="s">
        <v>947</v>
      </c>
      <c r="G275" s="14"/>
      <c r="H275" s="229">
        <v>6.56</v>
      </c>
      <c r="I275" s="230"/>
      <c r="J275" s="14"/>
      <c r="K275" s="14"/>
      <c r="L275" s="226"/>
      <c r="M275" s="231"/>
      <c r="N275" s="232"/>
      <c r="O275" s="232"/>
      <c r="P275" s="232"/>
      <c r="Q275" s="232"/>
      <c r="R275" s="232"/>
      <c r="S275" s="232"/>
      <c r="T275" s="23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27" t="s">
        <v>283</v>
      </c>
      <c r="AU275" s="227" t="s">
        <v>90</v>
      </c>
      <c r="AV275" s="14" t="s">
        <v>90</v>
      </c>
      <c r="AW275" s="14" t="s">
        <v>36</v>
      </c>
      <c r="AX275" s="14" t="s">
        <v>81</v>
      </c>
      <c r="AY275" s="227" t="s">
        <v>166</v>
      </c>
    </row>
    <row r="276" spans="1:51" s="15" customFormat="1" ht="12">
      <c r="A276" s="15"/>
      <c r="B276" s="234"/>
      <c r="C276" s="15"/>
      <c r="D276" s="210" t="s">
        <v>283</v>
      </c>
      <c r="E276" s="235" t="s">
        <v>1</v>
      </c>
      <c r="F276" s="236" t="s">
        <v>286</v>
      </c>
      <c r="G276" s="15"/>
      <c r="H276" s="237">
        <v>156.924</v>
      </c>
      <c r="I276" s="238"/>
      <c r="J276" s="15"/>
      <c r="K276" s="15"/>
      <c r="L276" s="234"/>
      <c r="M276" s="239"/>
      <c r="N276" s="240"/>
      <c r="O276" s="240"/>
      <c r="P276" s="240"/>
      <c r="Q276" s="240"/>
      <c r="R276" s="240"/>
      <c r="S276" s="240"/>
      <c r="T276" s="241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35" t="s">
        <v>283</v>
      </c>
      <c r="AU276" s="235" t="s">
        <v>90</v>
      </c>
      <c r="AV276" s="15" t="s">
        <v>165</v>
      </c>
      <c r="AW276" s="15" t="s">
        <v>36</v>
      </c>
      <c r="AX276" s="15" t="s">
        <v>88</v>
      </c>
      <c r="AY276" s="235" t="s">
        <v>166</v>
      </c>
    </row>
    <row r="277" spans="1:65" s="2" customFormat="1" ht="21.75" customHeight="1">
      <c r="A277" s="38"/>
      <c r="B277" s="196"/>
      <c r="C277" s="197" t="s">
        <v>249</v>
      </c>
      <c r="D277" s="197" t="s">
        <v>169</v>
      </c>
      <c r="E277" s="198" t="s">
        <v>948</v>
      </c>
      <c r="F277" s="199" t="s">
        <v>949</v>
      </c>
      <c r="G277" s="200" t="s">
        <v>301</v>
      </c>
      <c r="H277" s="201">
        <v>50.48</v>
      </c>
      <c r="I277" s="202"/>
      <c r="J277" s="203">
        <f>ROUND(I277*H277,2)</f>
        <v>0</v>
      </c>
      <c r="K277" s="199" t="s">
        <v>280</v>
      </c>
      <c r="L277" s="39"/>
      <c r="M277" s="204" t="s">
        <v>1</v>
      </c>
      <c r="N277" s="205" t="s">
        <v>46</v>
      </c>
      <c r="O277" s="77"/>
      <c r="P277" s="206">
        <f>O277*H277</f>
        <v>0</v>
      </c>
      <c r="Q277" s="206">
        <v>0.07571</v>
      </c>
      <c r="R277" s="206">
        <f>Q277*H277</f>
        <v>3.8218408</v>
      </c>
      <c r="S277" s="206">
        <v>0</v>
      </c>
      <c r="T277" s="207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08" t="s">
        <v>165</v>
      </c>
      <c r="AT277" s="208" t="s">
        <v>169</v>
      </c>
      <c r="AU277" s="208" t="s">
        <v>90</v>
      </c>
      <c r="AY277" s="19" t="s">
        <v>166</v>
      </c>
      <c r="BE277" s="209">
        <f>IF(N277="základní",J277,0)</f>
        <v>0</v>
      </c>
      <c r="BF277" s="209">
        <f>IF(N277="snížená",J277,0)</f>
        <v>0</v>
      </c>
      <c r="BG277" s="209">
        <f>IF(N277="zákl. přenesená",J277,0)</f>
        <v>0</v>
      </c>
      <c r="BH277" s="209">
        <f>IF(N277="sníž. přenesená",J277,0)</f>
        <v>0</v>
      </c>
      <c r="BI277" s="209">
        <f>IF(N277="nulová",J277,0)</f>
        <v>0</v>
      </c>
      <c r="BJ277" s="19" t="s">
        <v>88</v>
      </c>
      <c r="BK277" s="209">
        <f>ROUND(I277*H277,2)</f>
        <v>0</v>
      </c>
      <c r="BL277" s="19" t="s">
        <v>165</v>
      </c>
      <c r="BM277" s="208" t="s">
        <v>950</v>
      </c>
    </row>
    <row r="278" spans="1:47" s="2" customFormat="1" ht="12">
      <c r="A278" s="38"/>
      <c r="B278" s="39"/>
      <c r="C278" s="38"/>
      <c r="D278" s="210" t="s">
        <v>174</v>
      </c>
      <c r="E278" s="38"/>
      <c r="F278" s="211" t="s">
        <v>951</v>
      </c>
      <c r="G278" s="38"/>
      <c r="H278" s="38"/>
      <c r="I278" s="132"/>
      <c r="J278" s="38"/>
      <c r="K278" s="38"/>
      <c r="L278" s="39"/>
      <c r="M278" s="212"/>
      <c r="N278" s="213"/>
      <c r="O278" s="77"/>
      <c r="P278" s="77"/>
      <c r="Q278" s="77"/>
      <c r="R278" s="77"/>
      <c r="S278" s="77"/>
      <c r="T278" s="7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9" t="s">
        <v>174</v>
      </c>
      <c r="AU278" s="19" t="s">
        <v>90</v>
      </c>
    </row>
    <row r="279" spans="1:51" s="13" customFormat="1" ht="12">
      <c r="A279" s="13"/>
      <c r="B279" s="219"/>
      <c r="C279" s="13"/>
      <c r="D279" s="210" t="s">
        <v>283</v>
      </c>
      <c r="E279" s="220" t="s">
        <v>1</v>
      </c>
      <c r="F279" s="221" t="s">
        <v>417</v>
      </c>
      <c r="G279" s="13"/>
      <c r="H279" s="220" t="s">
        <v>1</v>
      </c>
      <c r="I279" s="222"/>
      <c r="J279" s="13"/>
      <c r="K279" s="13"/>
      <c r="L279" s="219"/>
      <c r="M279" s="223"/>
      <c r="N279" s="224"/>
      <c r="O279" s="224"/>
      <c r="P279" s="224"/>
      <c r="Q279" s="224"/>
      <c r="R279" s="224"/>
      <c r="S279" s="224"/>
      <c r="T279" s="22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20" t="s">
        <v>283</v>
      </c>
      <c r="AU279" s="220" t="s">
        <v>90</v>
      </c>
      <c r="AV279" s="13" t="s">
        <v>88</v>
      </c>
      <c r="AW279" s="13" t="s">
        <v>36</v>
      </c>
      <c r="AX279" s="13" t="s">
        <v>81</v>
      </c>
      <c r="AY279" s="220" t="s">
        <v>166</v>
      </c>
    </row>
    <row r="280" spans="1:51" s="14" customFormat="1" ht="12">
      <c r="A280" s="14"/>
      <c r="B280" s="226"/>
      <c r="C280" s="14"/>
      <c r="D280" s="210" t="s">
        <v>283</v>
      </c>
      <c r="E280" s="227" t="s">
        <v>1</v>
      </c>
      <c r="F280" s="228" t="s">
        <v>947</v>
      </c>
      <c r="G280" s="14"/>
      <c r="H280" s="229">
        <v>6.56</v>
      </c>
      <c r="I280" s="230"/>
      <c r="J280" s="14"/>
      <c r="K280" s="14"/>
      <c r="L280" s="226"/>
      <c r="M280" s="231"/>
      <c r="N280" s="232"/>
      <c r="O280" s="232"/>
      <c r="P280" s="232"/>
      <c r="Q280" s="232"/>
      <c r="R280" s="232"/>
      <c r="S280" s="232"/>
      <c r="T280" s="23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27" t="s">
        <v>283</v>
      </c>
      <c r="AU280" s="227" t="s">
        <v>90</v>
      </c>
      <c r="AV280" s="14" t="s">
        <v>90</v>
      </c>
      <c r="AW280" s="14" t="s">
        <v>36</v>
      </c>
      <c r="AX280" s="14" t="s">
        <v>81</v>
      </c>
      <c r="AY280" s="227" t="s">
        <v>166</v>
      </c>
    </row>
    <row r="281" spans="1:51" s="13" customFormat="1" ht="12">
      <c r="A281" s="13"/>
      <c r="B281" s="219"/>
      <c r="C281" s="13"/>
      <c r="D281" s="210" t="s">
        <v>283</v>
      </c>
      <c r="E281" s="220" t="s">
        <v>1</v>
      </c>
      <c r="F281" s="221" t="s">
        <v>419</v>
      </c>
      <c r="G281" s="13"/>
      <c r="H281" s="220" t="s">
        <v>1</v>
      </c>
      <c r="I281" s="222"/>
      <c r="J281" s="13"/>
      <c r="K281" s="13"/>
      <c r="L281" s="219"/>
      <c r="M281" s="223"/>
      <c r="N281" s="224"/>
      <c r="O281" s="224"/>
      <c r="P281" s="224"/>
      <c r="Q281" s="224"/>
      <c r="R281" s="224"/>
      <c r="S281" s="224"/>
      <c r="T281" s="22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20" t="s">
        <v>283</v>
      </c>
      <c r="AU281" s="220" t="s">
        <v>90</v>
      </c>
      <c r="AV281" s="13" t="s">
        <v>88</v>
      </c>
      <c r="AW281" s="13" t="s">
        <v>36</v>
      </c>
      <c r="AX281" s="13" t="s">
        <v>81</v>
      </c>
      <c r="AY281" s="220" t="s">
        <v>166</v>
      </c>
    </row>
    <row r="282" spans="1:51" s="14" customFormat="1" ht="12">
      <c r="A282" s="14"/>
      <c r="B282" s="226"/>
      <c r="C282" s="14"/>
      <c r="D282" s="210" t="s">
        <v>283</v>
      </c>
      <c r="E282" s="227" t="s">
        <v>1</v>
      </c>
      <c r="F282" s="228" t="s">
        <v>947</v>
      </c>
      <c r="G282" s="14"/>
      <c r="H282" s="229">
        <v>6.56</v>
      </c>
      <c r="I282" s="230"/>
      <c r="J282" s="14"/>
      <c r="K282" s="14"/>
      <c r="L282" s="226"/>
      <c r="M282" s="231"/>
      <c r="N282" s="232"/>
      <c r="O282" s="232"/>
      <c r="P282" s="232"/>
      <c r="Q282" s="232"/>
      <c r="R282" s="232"/>
      <c r="S282" s="232"/>
      <c r="T282" s="23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27" t="s">
        <v>283</v>
      </c>
      <c r="AU282" s="227" t="s">
        <v>90</v>
      </c>
      <c r="AV282" s="14" t="s">
        <v>90</v>
      </c>
      <c r="AW282" s="14" t="s">
        <v>36</v>
      </c>
      <c r="AX282" s="14" t="s">
        <v>81</v>
      </c>
      <c r="AY282" s="227" t="s">
        <v>166</v>
      </c>
    </row>
    <row r="283" spans="1:51" s="13" customFormat="1" ht="12">
      <c r="A283" s="13"/>
      <c r="B283" s="219"/>
      <c r="C283" s="13"/>
      <c r="D283" s="210" t="s">
        <v>283</v>
      </c>
      <c r="E283" s="220" t="s">
        <v>1</v>
      </c>
      <c r="F283" s="221" t="s">
        <v>952</v>
      </c>
      <c r="G283" s="13"/>
      <c r="H283" s="220" t="s">
        <v>1</v>
      </c>
      <c r="I283" s="222"/>
      <c r="J283" s="13"/>
      <c r="K283" s="13"/>
      <c r="L283" s="219"/>
      <c r="M283" s="223"/>
      <c r="N283" s="224"/>
      <c r="O283" s="224"/>
      <c r="P283" s="224"/>
      <c r="Q283" s="224"/>
      <c r="R283" s="224"/>
      <c r="S283" s="224"/>
      <c r="T283" s="22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20" t="s">
        <v>283</v>
      </c>
      <c r="AU283" s="220" t="s">
        <v>90</v>
      </c>
      <c r="AV283" s="13" t="s">
        <v>88</v>
      </c>
      <c r="AW283" s="13" t="s">
        <v>36</v>
      </c>
      <c r="AX283" s="13" t="s">
        <v>81</v>
      </c>
      <c r="AY283" s="220" t="s">
        <v>166</v>
      </c>
    </row>
    <row r="284" spans="1:51" s="14" customFormat="1" ht="12">
      <c r="A284" s="14"/>
      <c r="B284" s="226"/>
      <c r="C284" s="14"/>
      <c r="D284" s="210" t="s">
        <v>283</v>
      </c>
      <c r="E284" s="227" t="s">
        <v>1</v>
      </c>
      <c r="F284" s="228" t="s">
        <v>953</v>
      </c>
      <c r="G284" s="14"/>
      <c r="H284" s="229">
        <v>27.56</v>
      </c>
      <c r="I284" s="230"/>
      <c r="J284" s="14"/>
      <c r="K284" s="14"/>
      <c r="L284" s="226"/>
      <c r="M284" s="231"/>
      <c r="N284" s="232"/>
      <c r="O284" s="232"/>
      <c r="P284" s="232"/>
      <c r="Q284" s="232"/>
      <c r="R284" s="232"/>
      <c r="S284" s="232"/>
      <c r="T284" s="23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27" t="s">
        <v>283</v>
      </c>
      <c r="AU284" s="227" t="s">
        <v>90</v>
      </c>
      <c r="AV284" s="14" t="s">
        <v>90</v>
      </c>
      <c r="AW284" s="14" t="s">
        <v>36</v>
      </c>
      <c r="AX284" s="14" t="s">
        <v>81</v>
      </c>
      <c r="AY284" s="227" t="s">
        <v>166</v>
      </c>
    </row>
    <row r="285" spans="1:51" s="13" customFormat="1" ht="12">
      <c r="A285" s="13"/>
      <c r="B285" s="219"/>
      <c r="C285" s="13"/>
      <c r="D285" s="210" t="s">
        <v>283</v>
      </c>
      <c r="E285" s="220" t="s">
        <v>1</v>
      </c>
      <c r="F285" s="221" t="s">
        <v>954</v>
      </c>
      <c r="G285" s="13"/>
      <c r="H285" s="220" t="s">
        <v>1</v>
      </c>
      <c r="I285" s="222"/>
      <c r="J285" s="13"/>
      <c r="K285" s="13"/>
      <c r="L285" s="219"/>
      <c r="M285" s="223"/>
      <c r="N285" s="224"/>
      <c r="O285" s="224"/>
      <c r="P285" s="224"/>
      <c r="Q285" s="224"/>
      <c r="R285" s="224"/>
      <c r="S285" s="224"/>
      <c r="T285" s="225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20" t="s">
        <v>283</v>
      </c>
      <c r="AU285" s="220" t="s">
        <v>90</v>
      </c>
      <c r="AV285" s="13" t="s">
        <v>88</v>
      </c>
      <c r="AW285" s="13" t="s">
        <v>36</v>
      </c>
      <c r="AX285" s="13" t="s">
        <v>81</v>
      </c>
      <c r="AY285" s="220" t="s">
        <v>166</v>
      </c>
    </row>
    <row r="286" spans="1:51" s="14" customFormat="1" ht="12">
      <c r="A286" s="14"/>
      <c r="B286" s="226"/>
      <c r="C286" s="14"/>
      <c r="D286" s="210" t="s">
        <v>283</v>
      </c>
      <c r="E286" s="227" t="s">
        <v>1</v>
      </c>
      <c r="F286" s="228" t="s">
        <v>368</v>
      </c>
      <c r="G286" s="14"/>
      <c r="H286" s="229">
        <v>9.8</v>
      </c>
      <c r="I286" s="230"/>
      <c r="J286" s="14"/>
      <c r="K286" s="14"/>
      <c r="L286" s="226"/>
      <c r="M286" s="231"/>
      <c r="N286" s="232"/>
      <c r="O286" s="232"/>
      <c r="P286" s="232"/>
      <c r="Q286" s="232"/>
      <c r="R286" s="232"/>
      <c r="S286" s="232"/>
      <c r="T286" s="233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27" t="s">
        <v>283</v>
      </c>
      <c r="AU286" s="227" t="s">
        <v>90</v>
      </c>
      <c r="AV286" s="14" t="s">
        <v>90</v>
      </c>
      <c r="AW286" s="14" t="s">
        <v>36</v>
      </c>
      <c r="AX286" s="14" t="s">
        <v>81</v>
      </c>
      <c r="AY286" s="227" t="s">
        <v>166</v>
      </c>
    </row>
    <row r="287" spans="1:51" s="15" customFormat="1" ht="12">
      <c r="A287" s="15"/>
      <c r="B287" s="234"/>
      <c r="C287" s="15"/>
      <c r="D287" s="210" t="s">
        <v>283</v>
      </c>
      <c r="E287" s="235" t="s">
        <v>1</v>
      </c>
      <c r="F287" s="236" t="s">
        <v>286</v>
      </c>
      <c r="G287" s="15"/>
      <c r="H287" s="237">
        <v>50.48</v>
      </c>
      <c r="I287" s="238"/>
      <c r="J287" s="15"/>
      <c r="K287" s="15"/>
      <c r="L287" s="234"/>
      <c r="M287" s="239"/>
      <c r="N287" s="240"/>
      <c r="O287" s="240"/>
      <c r="P287" s="240"/>
      <c r="Q287" s="240"/>
      <c r="R287" s="240"/>
      <c r="S287" s="240"/>
      <c r="T287" s="241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35" t="s">
        <v>283</v>
      </c>
      <c r="AU287" s="235" t="s">
        <v>90</v>
      </c>
      <c r="AV287" s="15" t="s">
        <v>165</v>
      </c>
      <c r="AW287" s="15" t="s">
        <v>36</v>
      </c>
      <c r="AX287" s="15" t="s">
        <v>88</v>
      </c>
      <c r="AY287" s="235" t="s">
        <v>166</v>
      </c>
    </row>
    <row r="288" spans="1:65" s="2" customFormat="1" ht="21.75" customHeight="1">
      <c r="A288" s="38"/>
      <c r="B288" s="196"/>
      <c r="C288" s="197" t="s">
        <v>254</v>
      </c>
      <c r="D288" s="197" t="s">
        <v>169</v>
      </c>
      <c r="E288" s="198" t="s">
        <v>955</v>
      </c>
      <c r="F288" s="199" t="s">
        <v>956</v>
      </c>
      <c r="G288" s="200" t="s">
        <v>425</v>
      </c>
      <c r="H288" s="201">
        <v>34.27</v>
      </c>
      <c r="I288" s="202"/>
      <c r="J288" s="203">
        <f>ROUND(I288*H288,2)</f>
        <v>0</v>
      </c>
      <c r="K288" s="199" t="s">
        <v>280</v>
      </c>
      <c r="L288" s="39"/>
      <c r="M288" s="204" t="s">
        <v>1</v>
      </c>
      <c r="N288" s="205" t="s">
        <v>46</v>
      </c>
      <c r="O288" s="77"/>
      <c r="P288" s="206">
        <f>O288*H288</f>
        <v>0</v>
      </c>
      <c r="Q288" s="206">
        <v>8E-05</v>
      </c>
      <c r="R288" s="206">
        <f>Q288*H288</f>
        <v>0.0027416000000000003</v>
      </c>
      <c r="S288" s="206">
        <v>0</v>
      </c>
      <c r="T288" s="207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08" t="s">
        <v>165</v>
      </c>
      <c r="AT288" s="208" t="s">
        <v>169</v>
      </c>
      <c r="AU288" s="208" t="s">
        <v>90</v>
      </c>
      <c r="AY288" s="19" t="s">
        <v>166</v>
      </c>
      <c r="BE288" s="209">
        <f>IF(N288="základní",J288,0)</f>
        <v>0</v>
      </c>
      <c r="BF288" s="209">
        <f>IF(N288="snížená",J288,0)</f>
        <v>0</v>
      </c>
      <c r="BG288" s="209">
        <f>IF(N288="zákl. přenesená",J288,0)</f>
        <v>0</v>
      </c>
      <c r="BH288" s="209">
        <f>IF(N288="sníž. přenesená",J288,0)</f>
        <v>0</v>
      </c>
      <c r="BI288" s="209">
        <f>IF(N288="nulová",J288,0)</f>
        <v>0</v>
      </c>
      <c r="BJ288" s="19" t="s">
        <v>88</v>
      </c>
      <c r="BK288" s="209">
        <f>ROUND(I288*H288,2)</f>
        <v>0</v>
      </c>
      <c r="BL288" s="19" t="s">
        <v>165</v>
      </c>
      <c r="BM288" s="208" t="s">
        <v>957</v>
      </c>
    </row>
    <row r="289" spans="1:47" s="2" customFormat="1" ht="12">
      <c r="A289" s="38"/>
      <c r="B289" s="39"/>
      <c r="C289" s="38"/>
      <c r="D289" s="210" t="s">
        <v>174</v>
      </c>
      <c r="E289" s="38"/>
      <c r="F289" s="211" t="s">
        <v>958</v>
      </c>
      <c r="G289" s="38"/>
      <c r="H289" s="38"/>
      <c r="I289" s="132"/>
      <c r="J289" s="38"/>
      <c r="K289" s="38"/>
      <c r="L289" s="39"/>
      <c r="M289" s="212"/>
      <c r="N289" s="213"/>
      <c r="O289" s="77"/>
      <c r="P289" s="77"/>
      <c r="Q289" s="77"/>
      <c r="R289" s="77"/>
      <c r="S289" s="77"/>
      <c r="T289" s="7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9" t="s">
        <v>174</v>
      </c>
      <c r="AU289" s="19" t="s">
        <v>90</v>
      </c>
    </row>
    <row r="290" spans="1:51" s="13" customFormat="1" ht="12">
      <c r="A290" s="13"/>
      <c r="B290" s="219"/>
      <c r="C290" s="13"/>
      <c r="D290" s="210" t="s">
        <v>283</v>
      </c>
      <c r="E290" s="220" t="s">
        <v>1</v>
      </c>
      <c r="F290" s="221" t="s">
        <v>912</v>
      </c>
      <c r="G290" s="13"/>
      <c r="H290" s="220" t="s">
        <v>1</v>
      </c>
      <c r="I290" s="222"/>
      <c r="J290" s="13"/>
      <c r="K290" s="13"/>
      <c r="L290" s="219"/>
      <c r="M290" s="223"/>
      <c r="N290" s="224"/>
      <c r="O290" s="224"/>
      <c r="P290" s="224"/>
      <c r="Q290" s="224"/>
      <c r="R290" s="224"/>
      <c r="S290" s="224"/>
      <c r="T290" s="22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20" t="s">
        <v>283</v>
      </c>
      <c r="AU290" s="220" t="s">
        <v>90</v>
      </c>
      <c r="AV290" s="13" t="s">
        <v>88</v>
      </c>
      <c r="AW290" s="13" t="s">
        <v>36</v>
      </c>
      <c r="AX290" s="13" t="s">
        <v>81</v>
      </c>
      <c r="AY290" s="220" t="s">
        <v>166</v>
      </c>
    </row>
    <row r="291" spans="1:51" s="14" customFormat="1" ht="12">
      <c r="A291" s="14"/>
      <c r="B291" s="226"/>
      <c r="C291" s="14"/>
      <c r="D291" s="210" t="s">
        <v>283</v>
      </c>
      <c r="E291" s="227" t="s">
        <v>1</v>
      </c>
      <c r="F291" s="228" t="s">
        <v>959</v>
      </c>
      <c r="G291" s="14"/>
      <c r="H291" s="229">
        <v>2.15</v>
      </c>
      <c r="I291" s="230"/>
      <c r="J291" s="14"/>
      <c r="K291" s="14"/>
      <c r="L291" s="226"/>
      <c r="M291" s="231"/>
      <c r="N291" s="232"/>
      <c r="O291" s="232"/>
      <c r="P291" s="232"/>
      <c r="Q291" s="232"/>
      <c r="R291" s="232"/>
      <c r="S291" s="232"/>
      <c r="T291" s="23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27" t="s">
        <v>283</v>
      </c>
      <c r="AU291" s="227" t="s">
        <v>90</v>
      </c>
      <c r="AV291" s="14" t="s">
        <v>90</v>
      </c>
      <c r="AW291" s="14" t="s">
        <v>36</v>
      </c>
      <c r="AX291" s="14" t="s">
        <v>81</v>
      </c>
      <c r="AY291" s="227" t="s">
        <v>166</v>
      </c>
    </row>
    <row r="292" spans="1:51" s="13" customFormat="1" ht="12">
      <c r="A292" s="13"/>
      <c r="B292" s="219"/>
      <c r="C292" s="13"/>
      <c r="D292" s="210" t="s">
        <v>283</v>
      </c>
      <c r="E292" s="220" t="s">
        <v>1</v>
      </c>
      <c r="F292" s="221" t="s">
        <v>910</v>
      </c>
      <c r="G292" s="13"/>
      <c r="H292" s="220" t="s">
        <v>1</v>
      </c>
      <c r="I292" s="222"/>
      <c r="J292" s="13"/>
      <c r="K292" s="13"/>
      <c r="L292" s="219"/>
      <c r="M292" s="223"/>
      <c r="N292" s="224"/>
      <c r="O292" s="224"/>
      <c r="P292" s="224"/>
      <c r="Q292" s="224"/>
      <c r="R292" s="224"/>
      <c r="S292" s="224"/>
      <c r="T292" s="22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20" t="s">
        <v>283</v>
      </c>
      <c r="AU292" s="220" t="s">
        <v>90</v>
      </c>
      <c r="AV292" s="13" t="s">
        <v>88</v>
      </c>
      <c r="AW292" s="13" t="s">
        <v>36</v>
      </c>
      <c r="AX292" s="13" t="s">
        <v>81</v>
      </c>
      <c r="AY292" s="220" t="s">
        <v>166</v>
      </c>
    </row>
    <row r="293" spans="1:51" s="14" customFormat="1" ht="12">
      <c r="A293" s="14"/>
      <c r="B293" s="226"/>
      <c r="C293" s="14"/>
      <c r="D293" s="210" t="s">
        <v>283</v>
      </c>
      <c r="E293" s="227" t="s">
        <v>1</v>
      </c>
      <c r="F293" s="228" t="s">
        <v>960</v>
      </c>
      <c r="G293" s="14"/>
      <c r="H293" s="229">
        <v>2.17</v>
      </c>
      <c r="I293" s="230"/>
      <c r="J293" s="14"/>
      <c r="K293" s="14"/>
      <c r="L293" s="226"/>
      <c r="M293" s="231"/>
      <c r="N293" s="232"/>
      <c r="O293" s="232"/>
      <c r="P293" s="232"/>
      <c r="Q293" s="232"/>
      <c r="R293" s="232"/>
      <c r="S293" s="232"/>
      <c r="T293" s="23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27" t="s">
        <v>283</v>
      </c>
      <c r="AU293" s="227" t="s">
        <v>90</v>
      </c>
      <c r="AV293" s="14" t="s">
        <v>90</v>
      </c>
      <c r="AW293" s="14" t="s">
        <v>36</v>
      </c>
      <c r="AX293" s="14" t="s">
        <v>81</v>
      </c>
      <c r="AY293" s="227" t="s">
        <v>166</v>
      </c>
    </row>
    <row r="294" spans="1:51" s="13" customFormat="1" ht="12">
      <c r="A294" s="13"/>
      <c r="B294" s="219"/>
      <c r="C294" s="13"/>
      <c r="D294" s="210" t="s">
        <v>283</v>
      </c>
      <c r="E294" s="220" t="s">
        <v>1</v>
      </c>
      <c r="F294" s="221" t="s">
        <v>935</v>
      </c>
      <c r="G294" s="13"/>
      <c r="H294" s="220" t="s">
        <v>1</v>
      </c>
      <c r="I294" s="222"/>
      <c r="J294" s="13"/>
      <c r="K294" s="13"/>
      <c r="L294" s="219"/>
      <c r="M294" s="223"/>
      <c r="N294" s="224"/>
      <c r="O294" s="224"/>
      <c r="P294" s="224"/>
      <c r="Q294" s="224"/>
      <c r="R294" s="224"/>
      <c r="S294" s="224"/>
      <c r="T294" s="22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20" t="s">
        <v>283</v>
      </c>
      <c r="AU294" s="220" t="s">
        <v>90</v>
      </c>
      <c r="AV294" s="13" t="s">
        <v>88</v>
      </c>
      <c r="AW294" s="13" t="s">
        <v>36</v>
      </c>
      <c r="AX294" s="13" t="s">
        <v>81</v>
      </c>
      <c r="AY294" s="220" t="s">
        <v>166</v>
      </c>
    </row>
    <row r="295" spans="1:51" s="14" customFormat="1" ht="12">
      <c r="A295" s="14"/>
      <c r="B295" s="226"/>
      <c r="C295" s="14"/>
      <c r="D295" s="210" t="s">
        <v>283</v>
      </c>
      <c r="E295" s="227" t="s">
        <v>1</v>
      </c>
      <c r="F295" s="228" t="s">
        <v>961</v>
      </c>
      <c r="G295" s="14"/>
      <c r="H295" s="229">
        <v>4.18</v>
      </c>
      <c r="I295" s="230"/>
      <c r="J295" s="14"/>
      <c r="K295" s="14"/>
      <c r="L295" s="226"/>
      <c r="M295" s="231"/>
      <c r="N295" s="232"/>
      <c r="O295" s="232"/>
      <c r="P295" s="232"/>
      <c r="Q295" s="232"/>
      <c r="R295" s="232"/>
      <c r="S295" s="232"/>
      <c r="T295" s="23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27" t="s">
        <v>283</v>
      </c>
      <c r="AU295" s="227" t="s">
        <v>90</v>
      </c>
      <c r="AV295" s="14" t="s">
        <v>90</v>
      </c>
      <c r="AW295" s="14" t="s">
        <v>36</v>
      </c>
      <c r="AX295" s="14" t="s">
        <v>81</v>
      </c>
      <c r="AY295" s="227" t="s">
        <v>166</v>
      </c>
    </row>
    <row r="296" spans="1:51" s="14" customFormat="1" ht="12">
      <c r="A296" s="14"/>
      <c r="B296" s="226"/>
      <c r="C296" s="14"/>
      <c r="D296" s="210" t="s">
        <v>283</v>
      </c>
      <c r="E296" s="227" t="s">
        <v>1</v>
      </c>
      <c r="F296" s="228" t="s">
        <v>962</v>
      </c>
      <c r="G296" s="14"/>
      <c r="H296" s="229">
        <v>3.75</v>
      </c>
      <c r="I296" s="230"/>
      <c r="J296" s="14"/>
      <c r="K296" s="14"/>
      <c r="L296" s="226"/>
      <c r="M296" s="231"/>
      <c r="N296" s="232"/>
      <c r="O296" s="232"/>
      <c r="P296" s="232"/>
      <c r="Q296" s="232"/>
      <c r="R296" s="232"/>
      <c r="S296" s="232"/>
      <c r="T296" s="23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27" t="s">
        <v>283</v>
      </c>
      <c r="AU296" s="227" t="s">
        <v>90</v>
      </c>
      <c r="AV296" s="14" t="s">
        <v>90</v>
      </c>
      <c r="AW296" s="14" t="s">
        <v>36</v>
      </c>
      <c r="AX296" s="14" t="s">
        <v>81</v>
      </c>
      <c r="AY296" s="227" t="s">
        <v>166</v>
      </c>
    </row>
    <row r="297" spans="1:51" s="14" customFormat="1" ht="12">
      <c r="A297" s="14"/>
      <c r="B297" s="226"/>
      <c r="C297" s="14"/>
      <c r="D297" s="210" t="s">
        <v>283</v>
      </c>
      <c r="E297" s="227" t="s">
        <v>1</v>
      </c>
      <c r="F297" s="228" t="s">
        <v>963</v>
      </c>
      <c r="G297" s="14"/>
      <c r="H297" s="229">
        <v>1.15</v>
      </c>
      <c r="I297" s="230"/>
      <c r="J297" s="14"/>
      <c r="K297" s="14"/>
      <c r="L297" s="226"/>
      <c r="M297" s="231"/>
      <c r="N297" s="232"/>
      <c r="O297" s="232"/>
      <c r="P297" s="232"/>
      <c r="Q297" s="232"/>
      <c r="R297" s="232"/>
      <c r="S297" s="232"/>
      <c r="T297" s="23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27" t="s">
        <v>283</v>
      </c>
      <c r="AU297" s="227" t="s">
        <v>90</v>
      </c>
      <c r="AV297" s="14" t="s">
        <v>90</v>
      </c>
      <c r="AW297" s="14" t="s">
        <v>36</v>
      </c>
      <c r="AX297" s="14" t="s">
        <v>81</v>
      </c>
      <c r="AY297" s="227" t="s">
        <v>166</v>
      </c>
    </row>
    <row r="298" spans="1:51" s="14" customFormat="1" ht="12">
      <c r="A298" s="14"/>
      <c r="B298" s="226"/>
      <c r="C298" s="14"/>
      <c r="D298" s="210" t="s">
        <v>283</v>
      </c>
      <c r="E298" s="227" t="s">
        <v>1</v>
      </c>
      <c r="F298" s="228" t="s">
        <v>964</v>
      </c>
      <c r="G298" s="14"/>
      <c r="H298" s="229">
        <v>7.6</v>
      </c>
      <c r="I298" s="230"/>
      <c r="J298" s="14"/>
      <c r="K298" s="14"/>
      <c r="L298" s="226"/>
      <c r="M298" s="231"/>
      <c r="N298" s="232"/>
      <c r="O298" s="232"/>
      <c r="P298" s="232"/>
      <c r="Q298" s="232"/>
      <c r="R298" s="232"/>
      <c r="S298" s="232"/>
      <c r="T298" s="23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27" t="s">
        <v>283</v>
      </c>
      <c r="AU298" s="227" t="s">
        <v>90</v>
      </c>
      <c r="AV298" s="14" t="s">
        <v>90</v>
      </c>
      <c r="AW298" s="14" t="s">
        <v>36</v>
      </c>
      <c r="AX298" s="14" t="s">
        <v>81</v>
      </c>
      <c r="AY298" s="227" t="s">
        <v>166</v>
      </c>
    </row>
    <row r="299" spans="1:51" s="14" customFormat="1" ht="12">
      <c r="A299" s="14"/>
      <c r="B299" s="226"/>
      <c r="C299" s="14"/>
      <c r="D299" s="210" t="s">
        <v>283</v>
      </c>
      <c r="E299" s="227" t="s">
        <v>1</v>
      </c>
      <c r="F299" s="228" t="s">
        <v>965</v>
      </c>
      <c r="G299" s="14"/>
      <c r="H299" s="229">
        <v>2.77</v>
      </c>
      <c r="I299" s="230"/>
      <c r="J299" s="14"/>
      <c r="K299" s="14"/>
      <c r="L299" s="226"/>
      <c r="M299" s="231"/>
      <c r="N299" s="232"/>
      <c r="O299" s="232"/>
      <c r="P299" s="232"/>
      <c r="Q299" s="232"/>
      <c r="R299" s="232"/>
      <c r="S299" s="232"/>
      <c r="T299" s="233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27" t="s">
        <v>283</v>
      </c>
      <c r="AU299" s="227" t="s">
        <v>90</v>
      </c>
      <c r="AV299" s="14" t="s">
        <v>90</v>
      </c>
      <c r="AW299" s="14" t="s">
        <v>36</v>
      </c>
      <c r="AX299" s="14" t="s">
        <v>81</v>
      </c>
      <c r="AY299" s="227" t="s">
        <v>166</v>
      </c>
    </row>
    <row r="300" spans="1:51" s="14" customFormat="1" ht="12">
      <c r="A300" s="14"/>
      <c r="B300" s="226"/>
      <c r="C300" s="14"/>
      <c r="D300" s="210" t="s">
        <v>283</v>
      </c>
      <c r="E300" s="227" t="s">
        <v>1</v>
      </c>
      <c r="F300" s="228" t="s">
        <v>966</v>
      </c>
      <c r="G300" s="14"/>
      <c r="H300" s="229">
        <v>3.45</v>
      </c>
      <c r="I300" s="230"/>
      <c r="J300" s="14"/>
      <c r="K300" s="14"/>
      <c r="L300" s="226"/>
      <c r="M300" s="231"/>
      <c r="N300" s="232"/>
      <c r="O300" s="232"/>
      <c r="P300" s="232"/>
      <c r="Q300" s="232"/>
      <c r="R300" s="232"/>
      <c r="S300" s="232"/>
      <c r="T300" s="233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27" t="s">
        <v>283</v>
      </c>
      <c r="AU300" s="227" t="s">
        <v>90</v>
      </c>
      <c r="AV300" s="14" t="s">
        <v>90</v>
      </c>
      <c r="AW300" s="14" t="s">
        <v>36</v>
      </c>
      <c r="AX300" s="14" t="s">
        <v>81</v>
      </c>
      <c r="AY300" s="227" t="s">
        <v>166</v>
      </c>
    </row>
    <row r="301" spans="1:51" s="14" customFormat="1" ht="12">
      <c r="A301" s="14"/>
      <c r="B301" s="226"/>
      <c r="C301" s="14"/>
      <c r="D301" s="210" t="s">
        <v>283</v>
      </c>
      <c r="E301" s="227" t="s">
        <v>1</v>
      </c>
      <c r="F301" s="228" t="s">
        <v>967</v>
      </c>
      <c r="G301" s="14"/>
      <c r="H301" s="229">
        <v>4.4</v>
      </c>
      <c r="I301" s="230"/>
      <c r="J301" s="14"/>
      <c r="K301" s="14"/>
      <c r="L301" s="226"/>
      <c r="M301" s="231"/>
      <c r="N301" s="232"/>
      <c r="O301" s="232"/>
      <c r="P301" s="232"/>
      <c r="Q301" s="232"/>
      <c r="R301" s="232"/>
      <c r="S301" s="232"/>
      <c r="T301" s="23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27" t="s">
        <v>283</v>
      </c>
      <c r="AU301" s="227" t="s">
        <v>90</v>
      </c>
      <c r="AV301" s="14" t="s">
        <v>90</v>
      </c>
      <c r="AW301" s="14" t="s">
        <v>36</v>
      </c>
      <c r="AX301" s="14" t="s">
        <v>81</v>
      </c>
      <c r="AY301" s="227" t="s">
        <v>166</v>
      </c>
    </row>
    <row r="302" spans="1:51" s="14" customFormat="1" ht="12">
      <c r="A302" s="14"/>
      <c r="B302" s="226"/>
      <c r="C302" s="14"/>
      <c r="D302" s="210" t="s">
        <v>283</v>
      </c>
      <c r="E302" s="227" t="s">
        <v>1</v>
      </c>
      <c r="F302" s="228" t="s">
        <v>968</v>
      </c>
      <c r="G302" s="14"/>
      <c r="H302" s="229">
        <v>1.05</v>
      </c>
      <c r="I302" s="230"/>
      <c r="J302" s="14"/>
      <c r="K302" s="14"/>
      <c r="L302" s="226"/>
      <c r="M302" s="231"/>
      <c r="N302" s="232"/>
      <c r="O302" s="232"/>
      <c r="P302" s="232"/>
      <c r="Q302" s="232"/>
      <c r="R302" s="232"/>
      <c r="S302" s="232"/>
      <c r="T302" s="233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27" t="s">
        <v>283</v>
      </c>
      <c r="AU302" s="227" t="s">
        <v>90</v>
      </c>
      <c r="AV302" s="14" t="s">
        <v>90</v>
      </c>
      <c r="AW302" s="14" t="s">
        <v>36</v>
      </c>
      <c r="AX302" s="14" t="s">
        <v>81</v>
      </c>
      <c r="AY302" s="227" t="s">
        <v>166</v>
      </c>
    </row>
    <row r="303" spans="1:51" s="13" customFormat="1" ht="12">
      <c r="A303" s="13"/>
      <c r="B303" s="219"/>
      <c r="C303" s="13"/>
      <c r="D303" s="210" t="s">
        <v>283</v>
      </c>
      <c r="E303" s="220" t="s">
        <v>1</v>
      </c>
      <c r="F303" s="221" t="s">
        <v>946</v>
      </c>
      <c r="G303" s="13"/>
      <c r="H303" s="220" t="s">
        <v>1</v>
      </c>
      <c r="I303" s="222"/>
      <c r="J303" s="13"/>
      <c r="K303" s="13"/>
      <c r="L303" s="219"/>
      <c r="M303" s="223"/>
      <c r="N303" s="224"/>
      <c r="O303" s="224"/>
      <c r="P303" s="224"/>
      <c r="Q303" s="224"/>
      <c r="R303" s="224"/>
      <c r="S303" s="224"/>
      <c r="T303" s="22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20" t="s">
        <v>283</v>
      </c>
      <c r="AU303" s="220" t="s">
        <v>90</v>
      </c>
      <c r="AV303" s="13" t="s">
        <v>88</v>
      </c>
      <c r="AW303" s="13" t="s">
        <v>36</v>
      </c>
      <c r="AX303" s="13" t="s">
        <v>81</v>
      </c>
      <c r="AY303" s="220" t="s">
        <v>166</v>
      </c>
    </row>
    <row r="304" spans="1:51" s="14" customFormat="1" ht="12">
      <c r="A304" s="14"/>
      <c r="B304" s="226"/>
      <c r="C304" s="14"/>
      <c r="D304" s="210" t="s">
        <v>283</v>
      </c>
      <c r="E304" s="227" t="s">
        <v>1</v>
      </c>
      <c r="F304" s="228" t="s">
        <v>969</v>
      </c>
      <c r="G304" s="14"/>
      <c r="H304" s="229">
        <v>1.6</v>
      </c>
      <c r="I304" s="230"/>
      <c r="J304" s="14"/>
      <c r="K304" s="14"/>
      <c r="L304" s="226"/>
      <c r="M304" s="231"/>
      <c r="N304" s="232"/>
      <c r="O304" s="232"/>
      <c r="P304" s="232"/>
      <c r="Q304" s="232"/>
      <c r="R304" s="232"/>
      <c r="S304" s="232"/>
      <c r="T304" s="23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27" t="s">
        <v>283</v>
      </c>
      <c r="AU304" s="227" t="s">
        <v>90</v>
      </c>
      <c r="AV304" s="14" t="s">
        <v>90</v>
      </c>
      <c r="AW304" s="14" t="s">
        <v>36</v>
      </c>
      <c r="AX304" s="14" t="s">
        <v>81</v>
      </c>
      <c r="AY304" s="227" t="s">
        <v>166</v>
      </c>
    </row>
    <row r="305" spans="1:51" s="15" customFormat="1" ht="12">
      <c r="A305" s="15"/>
      <c r="B305" s="234"/>
      <c r="C305" s="15"/>
      <c r="D305" s="210" t="s">
        <v>283</v>
      </c>
      <c r="E305" s="235" t="s">
        <v>1</v>
      </c>
      <c r="F305" s="236" t="s">
        <v>286</v>
      </c>
      <c r="G305" s="15"/>
      <c r="H305" s="237">
        <v>34.27</v>
      </c>
      <c r="I305" s="238"/>
      <c r="J305" s="15"/>
      <c r="K305" s="15"/>
      <c r="L305" s="234"/>
      <c r="M305" s="239"/>
      <c r="N305" s="240"/>
      <c r="O305" s="240"/>
      <c r="P305" s="240"/>
      <c r="Q305" s="240"/>
      <c r="R305" s="240"/>
      <c r="S305" s="240"/>
      <c r="T305" s="241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35" t="s">
        <v>283</v>
      </c>
      <c r="AU305" s="235" t="s">
        <v>90</v>
      </c>
      <c r="AV305" s="15" t="s">
        <v>165</v>
      </c>
      <c r="AW305" s="15" t="s">
        <v>36</v>
      </c>
      <c r="AX305" s="15" t="s">
        <v>88</v>
      </c>
      <c r="AY305" s="235" t="s">
        <v>166</v>
      </c>
    </row>
    <row r="306" spans="1:65" s="2" customFormat="1" ht="21.75" customHeight="1">
      <c r="A306" s="38"/>
      <c r="B306" s="196"/>
      <c r="C306" s="197" t="s">
        <v>433</v>
      </c>
      <c r="D306" s="197" t="s">
        <v>169</v>
      </c>
      <c r="E306" s="198" t="s">
        <v>970</v>
      </c>
      <c r="F306" s="199" t="s">
        <v>971</v>
      </c>
      <c r="G306" s="200" t="s">
        <v>425</v>
      </c>
      <c r="H306" s="201">
        <v>12</v>
      </c>
      <c r="I306" s="202"/>
      <c r="J306" s="203">
        <f>ROUND(I306*H306,2)</f>
        <v>0</v>
      </c>
      <c r="K306" s="199" t="s">
        <v>280</v>
      </c>
      <c r="L306" s="39"/>
      <c r="M306" s="204" t="s">
        <v>1</v>
      </c>
      <c r="N306" s="205" t="s">
        <v>46</v>
      </c>
      <c r="O306" s="77"/>
      <c r="P306" s="206">
        <f>O306*H306</f>
        <v>0</v>
      </c>
      <c r="Q306" s="206">
        <v>0.00012</v>
      </c>
      <c r="R306" s="206">
        <f>Q306*H306</f>
        <v>0.00144</v>
      </c>
      <c r="S306" s="206">
        <v>0</v>
      </c>
      <c r="T306" s="207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08" t="s">
        <v>165</v>
      </c>
      <c r="AT306" s="208" t="s">
        <v>169</v>
      </c>
      <c r="AU306" s="208" t="s">
        <v>90</v>
      </c>
      <c r="AY306" s="19" t="s">
        <v>166</v>
      </c>
      <c r="BE306" s="209">
        <f>IF(N306="základní",J306,0)</f>
        <v>0</v>
      </c>
      <c r="BF306" s="209">
        <f>IF(N306="snížená",J306,0)</f>
        <v>0</v>
      </c>
      <c r="BG306" s="209">
        <f>IF(N306="zákl. přenesená",J306,0)</f>
        <v>0</v>
      </c>
      <c r="BH306" s="209">
        <f>IF(N306="sníž. přenesená",J306,0)</f>
        <v>0</v>
      </c>
      <c r="BI306" s="209">
        <f>IF(N306="nulová",J306,0)</f>
        <v>0</v>
      </c>
      <c r="BJ306" s="19" t="s">
        <v>88</v>
      </c>
      <c r="BK306" s="209">
        <f>ROUND(I306*H306,2)</f>
        <v>0</v>
      </c>
      <c r="BL306" s="19" t="s">
        <v>165</v>
      </c>
      <c r="BM306" s="208" t="s">
        <v>972</v>
      </c>
    </row>
    <row r="307" spans="1:47" s="2" customFormat="1" ht="12">
      <c r="A307" s="38"/>
      <c r="B307" s="39"/>
      <c r="C307" s="38"/>
      <c r="D307" s="210" t="s">
        <v>174</v>
      </c>
      <c r="E307" s="38"/>
      <c r="F307" s="211" t="s">
        <v>973</v>
      </c>
      <c r="G307" s="38"/>
      <c r="H307" s="38"/>
      <c r="I307" s="132"/>
      <c r="J307" s="38"/>
      <c r="K307" s="38"/>
      <c r="L307" s="39"/>
      <c r="M307" s="212"/>
      <c r="N307" s="213"/>
      <c r="O307" s="77"/>
      <c r="P307" s="77"/>
      <c r="Q307" s="77"/>
      <c r="R307" s="77"/>
      <c r="S307" s="77"/>
      <c r="T307" s="7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9" t="s">
        <v>174</v>
      </c>
      <c r="AU307" s="19" t="s">
        <v>90</v>
      </c>
    </row>
    <row r="308" spans="1:51" s="13" customFormat="1" ht="12">
      <c r="A308" s="13"/>
      <c r="B308" s="219"/>
      <c r="C308" s="13"/>
      <c r="D308" s="210" t="s">
        <v>283</v>
      </c>
      <c r="E308" s="220" t="s">
        <v>1</v>
      </c>
      <c r="F308" s="221" t="s">
        <v>417</v>
      </c>
      <c r="G308" s="13"/>
      <c r="H308" s="220" t="s">
        <v>1</v>
      </c>
      <c r="I308" s="222"/>
      <c r="J308" s="13"/>
      <c r="K308" s="13"/>
      <c r="L308" s="219"/>
      <c r="M308" s="223"/>
      <c r="N308" s="224"/>
      <c r="O308" s="224"/>
      <c r="P308" s="224"/>
      <c r="Q308" s="224"/>
      <c r="R308" s="224"/>
      <c r="S308" s="224"/>
      <c r="T308" s="22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20" t="s">
        <v>283</v>
      </c>
      <c r="AU308" s="220" t="s">
        <v>90</v>
      </c>
      <c r="AV308" s="13" t="s">
        <v>88</v>
      </c>
      <c r="AW308" s="13" t="s">
        <v>36</v>
      </c>
      <c r="AX308" s="13" t="s">
        <v>81</v>
      </c>
      <c r="AY308" s="220" t="s">
        <v>166</v>
      </c>
    </row>
    <row r="309" spans="1:51" s="14" customFormat="1" ht="12">
      <c r="A309" s="14"/>
      <c r="B309" s="226"/>
      <c r="C309" s="14"/>
      <c r="D309" s="210" t="s">
        <v>283</v>
      </c>
      <c r="E309" s="227" t="s">
        <v>1</v>
      </c>
      <c r="F309" s="228" t="s">
        <v>969</v>
      </c>
      <c r="G309" s="14"/>
      <c r="H309" s="229">
        <v>1.6</v>
      </c>
      <c r="I309" s="230"/>
      <c r="J309" s="14"/>
      <c r="K309" s="14"/>
      <c r="L309" s="226"/>
      <c r="M309" s="231"/>
      <c r="N309" s="232"/>
      <c r="O309" s="232"/>
      <c r="P309" s="232"/>
      <c r="Q309" s="232"/>
      <c r="R309" s="232"/>
      <c r="S309" s="232"/>
      <c r="T309" s="233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27" t="s">
        <v>283</v>
      </c>
      <c r="AU309" s="227" t="s">
        <v>90</v>
      </c>
      <c r="AV309" s="14" t="s">
        <v>90</v>
      </c>
      <c r="AW309" s="14" t="s">
        <v>36</v>
      </c>
      <c r="AX309" s="14" t="s">
        <v>81</v>
      </c>
      <c r="AY309" s="227" t="s">
        <v>166</v>
      </c>
    </row>
    <row r="310" spans="1:51" s="13" customFormat="1" ht="12">
      <c r="A310" s="13"/>
      <c r="B310" s="219"/>
      <c r="C310" s="13"/>
      <c r="D310" s="210" t="s">
        <v>283</v>
      </c>
      <c r="E310" s="220" t="s">
        <v>1</v>
      </c>
      <c r="F310" s="221" t="s">
        <v>419</v>
      </c>
      <c r="G310" s="13"/>
      <c r="H310" s="220" t="s">
        <v>1</v>
      </c>
      <c r="I310" s="222"/>
      <c r="J310" s="13"/>
      <c r="K310" s="13"/>
      <c r="L310" s="219"/>
      <c r="M310" s="223"/>
      <c r="N310" s="224"/>
      <c r="O310" s="224"/>
      <c r="P310" s="224"/>
      <c r="Q310" s="224"/>
      <c r="R310" s="224"/>
      <c r="S310" s="224"/>
      <c r="T310" s="22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20" t="s">
        <v>283</v>
      </c>
      <c r="AU310" s="220" t="s">
        <v>90</v>
      </c>
      <c r="AV310" s="13" t="s">
        <v>88</v>
      </c>
      <c r="AW310" s="13" t="s">
        <v>36</v>
      </c>
      <c r="AX310" s="13" t="s">
        <v>81</v>
      </c>
      <c r="AY310" s="220" t="s">
        <v>166</v>
      </c>
    </row>
    <row r="311" spans="1:51" s="14" customFormat="1" ht="12">
      <c r="A311" s="14"/>
      <c r="B311" s="226"/>
      <c r="C311" s="14"/>
      <c r="D311" s="210" t="s">
        <v>283</v>
      </c>
      <c r="E311" s="227" t="s">
        <v>1</v>
      </c>
      <c r="F311" s="228" t="s">
        <v>969</v>
      </c>
      <c r="G311" s="14"/>
      <c r="H311" s="229">
        <v>1.6</v>
      </c>
      <c r="I311" s="230"/>
      <c r="J311" s="14"/>
      <c r="K311" s="14"/>
      <c r="L311" s="226"/>
      <c r="M311" s="231"/>
      <c r="N311" s="232"/>
      <c r="O311" s="232"/>
      <c r="P311" s="232"/>
      <c r="Q311" s="232"/>
      <c r="R311" s="232"/>
      <c r="S311" s="232"/>
      <c r="T311" s="233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27" t="s">
        <v>283</v>
      </c>
      <c r="AU311" s="227" t="s">
        <v>90</v>
      </c>
      <c r="AV311" s="14" t="s">
        <v>90</v>
      </c>
      <c r="AW311" s="14" t="s">
        <v>36</v>
      </c>
      <c r="AX311" s="14" t="s">
        <v>81</v>
      </c>
      <c r="AY311" s="227" t="s">
        <v>166</v>
      </c>
    </row>
    <row r="312" spans="1:51" s="13" customFormat="1" ht="12">
      <c r="A312" s="13"/>
      <c r="B312" s="219"/>
      <c r="C312" s="13"/>
      <c r="D312" s="210" t="s">
        <v>283</v>
      </c>
      <c r="E312" s="220" t="s">
        <v>1</v>
      </c>
      <c r="F312" s="221" t="s">
        <v>952</v>
      </c>
      <c r="G312" s="13"/>
      <c r="H312" s="220" t="s">
        <v>1</v>
      </c>
      <c r="I312" s="222"/>
      <c r="J312" s="13"/>
      <c r="K312" s="13"/>
      <c r="L312" s="219"/>
      <c r="M312" s="223"/>
      <c r="N312" s="224"/>
      <c r="O312" s="224"/>
      <c r="P312" s="224"/>
      <c r="Q312" s="224"/>
      <c r="R312" s="224"/>
      <c r="S312" s="224"/>
      <c r="T312" s="22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20" t="s">
        <v>283</v>
      </c>
      <c r="AU312" s="220" t="s">
        <v>90</v>
      </c>
      <c r="AV312" s="13" t="s">
        <v>88</v>
      </c>
      <c r="AW312" s="13" t="s">
        <v>36</v>
      </c>
      <c r="AX312" s="13" t="s">
        <v>81</v>
      </c>
      <c r="AY312" s="220" t="s">
        <v>166</v>
      </c>
    </row>
    <row r="313" spans="1:51" s="14" customFormat="1" ht="12">
      <c r="A313" s="14"/>
      <c r="B313" s="226"/>
      <c r="C313" s="14"/>
      <c r="D313" s="210" t="s">
        <v>283</v>
      </c>
      <c r="E313" s="227" t="s">
        <v>1</v>
      </c>
      <c r="F313" s="228" t="s">
        <v>974</v>
      </c>
      <c r="G313" s="14"/>
      <c r="H313" s="229">
        <v>5.3</v>
      </c>
      <c r="I313" s="230"/>
      <c r="J313" s="14"/>
      <c r="K313" s="14"/>
      <c r="L313" s="226"/>
      <c r="M313" s="231"/>
      <c r="N313" s="232"/>
      <c r="O313" s="232"/>
      <c r="P313" s="232"/>
      <c r="Q313" s="232"/>
      <c r="R313" s="232"/>
      <c r="S313" s="232"/>
      <c r="T313" s="23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27" t="s">
        <v>283</v>
      </c>
      <c r="AU313" s="227" t="s">
        <v>90</v>
      </c>
      <c r="AV313" s="14" t="s">
        <v>90</v>
      </c>
      <c r="AW313" s="14" t="s">
        <v>36</v>
      </c>
      <c r="AX313" s="14" t="s">
        <v>81</v>
      </c>
      <c r="AY313" s="227" t="s">
        <v>166</v>
      </c>
    </row>
    <row r="314" spans="1:51" s="13" customFormat="1" ht="12">
      <c r="A314" s="13"/>
      <c r="B314" s="219"/>
      <c r="C314" s="13"/>
      <c r="D314" s="210" t="s">
        <v>283</v>
      </c>
      <c r="E314" s="220" t="s">
        <v>1</v>
      </c>
      <c r="F314" s="221" t="s">
        <v>954</v>
      </c>
      <c r="G314" s="13"/>
      <c r="H314" s="220" t="s">
        <v>1</v>
      </c>
      <c r="I314" s="222"/>
      <c r="J314" s="13"/>
      <c r="K314" s="13"/>
      <c r="L314" s="219"/>
      <c r="M314" s="223"/>
      <c r="N314" s="224"/>
      <c r="O314" s="224"/>
      <c r="P314" s="224"/>
      <c r="Q314" s="224"/>
      <c r="R314" s="224"/>
      <c r="S314" s="224"/>
      <c r="T314" s="22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20" t="s">
        <v>283</v>
      </c>
      <c r="AU314" s="220" t="s">
        <v>90</v>
      </c>
      <c r="AV314" s="13" t="s">
        <v>88</v>
      </c>
      <c r="AW314" s="13" t="s">
        <v>36</v>
      </c>
      <c r="AX314" s="13" t="s">
        <v>81</v>
      </c>
      <c r="AY314" s="220" t="s">
        <v>166</v>
      </c>
    </row>
    <row r="315" spans="1:51" s="14" customFormat="1" ht="12">
      <c r="A315" s="14"/>
      <c r="B315" s="226"/>
      <c r="C315" s="14"/>
      <c r="D315" s="210" t="s">
        <v>283</v>
      </c>
      <c r="E315" s="227" t="s">
        <v>1</v>
      </c>
      <c r="F315" s="228" t="s">
        <v>975</v>
      </c>
      <c r="G315" s="14"/>
      <c r="H315" s="229">
        <v>3.5</v>
      </c>
      <c r="I315" s="230"/>
      <c r="J315" s="14"/>
      <c r="K315" s="14"/>
      <c r="L315" s="226"/>
      <c r="M315" s="231"/>
      <c r="N315" s="232"/>
      <c r="O315" s="232"/>
      <c r="P315" s="232"/>
      <c r="Q315" s="232"/>
      <c r="R315" s="232"/>
      <c r="S315" s="232"/>
      <c r="T315" s="23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27" t="s">
        <v>283</v>
      </c>
      <c r="AU315" s="227" t="s">
        <v>90</v>
      </c>
      <c r="AV315" s="14" t="s">
        <v>90</v>
      </c>
      <c r="AW315" s="14" t="s">
        <v>36</v>
      </c>
      <c r="AX315" s="14" t="s">
        <v>81</v>
      </c>
      <c r="AY315" s="227" t="s">
        <v>166</v>
      </c>
    </row>
    <row r="316" spans="1:51" s="15" customFormat="1" ht="12">
      <c r="A316" s="15"/>
      <c r="B316" s="234"/>
      <c r="C316" s="15"/>
      <c r="D316" s="210" t="s">
        <v>283</v>
      </c>
      <c r="E316" s="235" t="s">
        <v>1</v>
      </c>
      <c r="F316" s="236" t="s">
        <v>286</v>
      </c>
      <c r="G316" s="15"/>
      <c r="H316" s="237">
        <v>12</v>
      </c>
      <c r="I316" s="238"/>
      <c r="J316" s="15"/>
      <c r="K316" s="15"/>
      <c r="L316" s="234"/>
      <c r="M316" s="239"/>
      <c r="N316" s="240"/>
      <c r="O316" s="240"/>
      <c r="P316" s="240"/>
      <c r="Q316" s="240"/>
      <c r="R316" s="240"/>
      <c r="S316" s="240"/>
      <c r="T316" s="241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35" t="s">
        <v>283</v>
      </c>
      <c r="AU316" s="235" t="s">
        <v>90</v>
      </c>
      <c r="AV316" s="15" t="s">
        <v>165</v>
      </c>
      <c r="AW316" s="15" t="s">
        <v>36</v>
      </c>
      <c r="AX316" s="15" t="s">
        <v>88</v>
      </c>
      <c r="AY316" s="235" t="s">
        <v>166</v>
      </c>
    </row>
    <row r="317" spans="1:65" s="2" customFormat="1" ht="21.75" customHeight="1">
      <c r="A317" s="38"/>
      <c r="B317" s="196"/>
      <c r="C317" s="197" t="s">
        <v>438</v>
      </c>
      <c r="D317" s="197" t="s">
        <v>169</v>
      </c>
      <c r="E317" s="198" t="s">
        <v>976</v>
      </c>
      <c r="F317" s="199" t="s">
        <v>977</v>
      </c>
      <c r="G317" s="200" t="s">
        <v>425</v>
      </c>
      <c r="H317" s="201">
        <v>112</v>
      </c>
      <c r="I317" s="202"/>
      <c r="J317" s="203">
        <f>ROUND(I317*H317,2)</f>
        <v>0</v>
      </c>
      <c r="K317" s="199" t="s">
        <v>280</v>
      </c>
      <c r="L317" s="39"/>
      <c r="M317" s="204" t="s">
        <v>1</v>
      </c>
      <c r="N317" s="205" t="s">
        <v>46</v>
      </c>
      <c r="O317" s="77"/>
      <c r="P317" s="206">
        <f>O317*H317</f>
        <v>0</v>
      </c>
      <c r="Q317" s="206">
        <v>0.00013</v>
      </c>
      <c r="R317" s="206">
        <f>Q317*H317</f>
        <v>0.014559999999999998</v>
      </c>
      <c r="S317" s="206">
        <v>0</v>
      </c>
      <c r="T317" s="207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08" t="s">
        <v>165</v>
      </c>
      <c r="AT317" s="208" t="s">
        <v>169</v>
      </c>
      <c r="AU317" s="208" t="s">
        <v>90</v>
      </c>
      <c r="AY317" s="19" t="s">
        <v>166</v>
      </c>
      <c r="BE317" s="209">
        <f>IF(N317="základní",J317,0)</f>
        <v>0</v>
      </c>
      <c r="BF317" s="209">
        <f>IF(N317="snížená",J317,0)</f>
        <v>0</v>
      </c>
      <c r="BG317" s="209">
        <f>IF(N317="zákl. přenesená",J317,0)</f>
        <v>0</v>
      </c>
      <c r="BH317" s="209">
        <f>IF(N317="sníž. přenesená",J317,0)</f>
        <v>0</v>
      </c>
      <c r="BI317" s="209">
        <f>IF(N317="nulová",J317,0)</f>
        <v>0</v>
      </c>
      <c r="BJ317" s="19" t="s">
        <v>88</v>
      </c>
      <c r="BK317" s="209">
        <f>ROUND(I317*H317,2)</f>
        <v>0</v>
      </c>
      <c r="BL317" s="19" t="s">
        <v>165</v>
      </c>
      <c r="BM317" s="208" t="s">
        <v>978</v>
      </c>
    </row>
    <row r="318" spans="1:47" s="2" customFormat="1" ht="12">
      <c r="A318" s="38"/>
      <c r="B318" s="39"/>
      <c r="C318" s="38"/>
      <c r="D318" s="210" t="s">
        <v>174</v>
      </c>
      <c r="E318" s="38"/>
      <c r="F318" s="211" t="s">
        <v>979</v>
      </c>
      <c r="G318" s="38"/>
      <c r="H318" s="38"/>
      <c r="I318" s="132"/>
      <c r="J318" s="38"/>
      <c r="K318" s="38"/>
      <c r="L318" s="39"/>
      <c r="M318" s="212"/>
      <c r="N318" s="213"/>
      <c r="O318" s="77"/>
      <c r="P318" s="77"/>
      <c r="Q318" s="77"/>
      <c r="R318" s="77"/>
      <c r="S318" s="77"/>
      <c r="T318" s="7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9" t="s">
        <v>174</v>
      </c>
      <c r="AU318" s="19" t="s">
        <v>90</v>
      </c>
    </row>
    <row r="319" spans="1:51" s="13" customFormat="1" ht="12">
      <c r="A319" s="13"/>
      <c r="B319" s="219"/>
      <c r="C319" s="13"/>
      <c r="D319" s="210" t="s">
        <v>283</v>
      </c>
      <c r="E319" s="220" t="s">
        <v>1</v>
      </c>
      <c r="F319" s="221" t="s">
        <v>980</v>
      </c>
      <c r="G319" s="13"/>
      <c r="H319" s="220" t="s">
        <v>1</v>
      </c>
      <c r="I319" s="222"/>
      <c r="J319" s="13"/>
      <c r="K319" s="13"/>
      <c r="L319" s="219"/>
      <c r="M319" s="223"/>
      <c r="N319" s="224"/>
      <c r="O319" s="224"/>
      <c r="P319" s="224"/>
      <c r="Q319" s="224"/>
      <c r="R319" s="224"/>
      <c r="S319" s="224"/>
      <c r="T319" s="225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20" t="s">
        <v>283</v>
      </c>
      <c r="AU319" s="220" t="s">
        <v>90</v>
      </c>
      <c r="AV319" s="13" t="s">
        <v>88</v>
      </c>
      <c r="AW319" s="13" t="s">
        <v>36</v>
      </c>
      <c r="AX319" s="13" t="s">
        <v>81</v>
      </c>
      <c r="AY319" s="220" t="s">
        <v>166</v>
      </c>
    </row>
    <row r="320" spans="1:51" s="14" customFormat="1" ht="12">
      <c r="A320" s="14"/>
      <c r="B320" s="226"/>
      <c r="C320" s="14"/>
      <c r="D320" s="210" t="s">
        <v>283</v>
      </c>
      <c r="E320" s="227" t="s">
        <v>1</v>
      </c>
      <c r="F320" s="228" t="s">
        <v>981</v>
      </c>
      <c r="G320" s="14"/>
      <c r="H320" s="229">
        <v>16.8</v>
      </c>
      <c r="I320" s="230"/>
      <c r="J320" s="14"/>
      <c r="K320" s="14"/>
      <c r="L320" s="226"/>
      <c r="M320" s="231"/>
      <c r="N320" s="232"/>
      <c r="O320" s="232"/>
      <c r="P320" s="232"/>
      <c r="Q320" s="232"/>
      <c r="R320" s="232"/>
      <c r="S320" s="232"/>
      <c r="T320" s="233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27" t="s">
        <v>283</v>
      </c>
      <c r="AU320" s="227" t="s">
        <v>90</v>
      </c>
      <c r="AV320" s="14" t="s">
        <v>90</v>
      </c>
      <c r="AW320" s="14" t="s">
        <v>36</v>
      </c>
      <c r="AX320" s="14" t="s">
        <v>81</v>
      </c>
      <c r="AY320" s="227" t="s">
        <v>166</v>
      </c>
    </row>
    <row r="321" spans="1:51" s="13" customFormat="1" ht="12">
      <c r="A321" s="13"/>
      <c r="B321" s="219"/>
      <c r="C321" s="13"/>
      <c r="D321" s="210" t="s">
        <v>283</v>
      </c>
      <c r="E321" s="220" t="s">
        <v>1</v>
      </c>
      <c r="F321" s="221" t="s">
        <v>935</v>
      </c>
      <c r="G321" s="13"/>
      <c r="H321" s="220" t="s">
        <v>1</v>
      </c>
      <c r="I321" s="222"/>
      <c r="J321" s="13"/>
      <c r="K321" s="13"/>
      <c r="L321" s="219"/>
      <c r="M321" s="223"/>
      <c r="N321" s="224"/>
      <c r="O321" s="224"/>
      <c r="P321" s="224"/>
      <c r="Q321" s="224"/>
      <c r="R321" s="224"/>
      <c r="S321" s="224"/>
      <c r="T321" s="22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20" t="s">
        <v>283</v>
      </c>
      <c r="AU321" s="220" t="s">
        <v>90</v>
      </c>
      <c r="AV321" s="13" t="s">
        <v>88</v>
      </c>
      <c r="AW321" s="13" t="s">
        <v>36</v>
      </c>
      <c r="AX321" s="13" t="s">
        <v>81</v>
      </c>
      <c r="AY321" s="220" t="s">
        <v>166</v>
      </c>
    </row>
    <row r="322" spans="1:51" s="14" customFormat="1" ht="12">
      <c r="A322" s="14"/>
      <c r="B322" s="226"/>
      <c r="C322" s="14"/>
      <c r="D322" s="210" t="s">
        <v>283</v>
      </c>
      <c r="E322" s="227" t="s">
        <v>1</v>
      </c>
      <c r="F322" s="228" t="s">
        <v>982</v>
      </c>
      <c r="G322" s="14"/>
      <c r="H322" s="229">
        <v>16.4</v>
      </c>
      <c r="I322" s="230"/>
      <c r="J322" s="14"/>
      <c r="K322" s="14"/>
      <c r="L322" s="226"/>
      <c r="M322" s="231"/>
      <c r="N322" s="232"/>
      <c r="O322" s="232"/>
      <c r="P322" s="232"/>
      <c r="Q322" s="232"/>
      <c r="R322" s="232"/>
      <c r="S322" s="232"/>
      <c r="T322" s="233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27" t="s">
        <v>283</v>
      </c>
      <c r="AU322" s="227" t="s">
        <v>90</v>
      </c>
      <c r="AV322" s="14" t="s">
        <v>90</v>
      </c>
      <c r="AW322" s="14" t="s">
        <v>36</v>
      </c>
      <c r="AX322" s="14" t="s">
        <v>81</v>
      </c>
      <c r="AY322" s="227" t="s">
        <v>166</v>
      </c>
    </row>
    <row r="323" spans="1:51" s="14" customFormat="1" ht="12">
      <c r="A323" s="14"/>
      <c r="B323" s="226"/>
      <c r="C323" s="14"/>
      <c r="D323" s="210" t="s">
        <v>283</v>
      </c>
      <c r="E323" s="227" t="s">
        <v>1</v>
      </c>
      <c r="F323" s="228" t="s">
        <v>983</v>
      </c>
      <c r="G323" s="14"/>
      <c r="H323" s="229">
        <v>57.2</v>
      </c>
      <c r="I323" s="230"/>
      <c r="J323" s="14"/>
      <c r="K323" s="14"/>
      <c r="L323" s="226"/>
      <c r="M323" s="231"/>
      <c r="N323" s="232"/>
      <c r="O323" s="232"/>
      <c r="P323" s="232"/>
      <c r="Q323" s="232"/>
      <c r="R323" s="232"/>
      <c r="S323" s="232"/>
      <c r="T323" s="233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27" t="s">
        <v>283</v>
      </c>
      <c r="AU323" s="227" t="s">
        <v>90</v>
      </c>
      <c r="AV323" s="14" t="s">
        <v>90</v>
      </c>
      <c r="AW323" s="14" t="s">
        <v>36</v>
      </c>
      <c r="AX323" s="14" t="s">
        <v>81</v>
      </c>
      <c r="AY323" s="227" t="s">
        <v>166</v>
      </c>
    </row>
    <row r="324" spans="1:51" s="13" customFormat="1" ht="12">
      <c r="A324" s="13"/>
      <c r="B324" s="219"/>
      <c r="C324" s="13"/>
      <c r="D324" s="210" t="s">
        <v>283</v>
      </c>
      <c r="E324" s="220" t="s">
        <v>1</v>
      </c>
      <c r="F324" s="221" t="s">
        <v>946</v>
      </c>
      <c r="G324" s="13"/>
      <c r="H324" s="220" t="s">
        <v>1</v>
      </c>
      <c r="I324" s="222"/>
      <c r="J324" s="13"/>
      <c r="K324" s="13"/>
      <c r="L324" s="219"/>
      <c r="M324" s="223"/>
      <c r="N324" s="224"/>
      <c r="O324" s="224"/>
      <c r="P324" s="224"/>
      <c r="Q324" s="224"/>
      <c r="R324" s="224"/>
      <c r="S324" s="224"/>
      <c r="T324" s="22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20" t="s">
        <v>283</v>
      </c>
      <c r="AU324" s="220" t="s">
        <v>90</v>
      </c>
      <c r="AV324" s="13" t="s">
        <v>88</v>
      </c>
      <c r="AW324" s="13" t="s">
        <v>36</v>
      </c>
      <c r="AX324" s="13" t="s">
        <v>81</v>
      </c>
      <c r="AY324" s="220" t="s">
        <v>166</v>
      </c>
    </row>
    <row r="325" spans="1:51" s="14" customFormat="1" ht="12">
      <c r="A325" s="14"/>
      <c r="B325" s="226"/>
      <c r="C325" s="14"/>
      <c r="D325" s="210" t="s">
        <v>283</v>
      </c>
      <c r="E325" s="227" t="s">
        <v>1</v>
      </c>
      <c r="F325" s="228" t="s">
        <v>984</v>
      </c>
      <c r="G325" s="14"/>
      <c r="H325" s="229">
        <v>8.2</v>
      </c>
      <c r="I325" s="230"/>
      <c r="J325" s="14"/>
      <c r="K325" s="14"/>
      <c r="L325" s="226"/>
      <c r="M325" s="231"/>
      <c r="N325" s="232"/>
      <c r="O325" s="232"/>
      <c r="P325" s="232"/>
      <c r="Q325" s="232"/>
      <c r="R325" s="232"/>
      <c r="S325" s="232"/>
      <c r="T325" s="233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27" t="s">
        <v>283</v>
      </c>
      <c r="AU325" s="227" t="s">
        <v>90</v>
      </c>
      <c r="AV325" s="14" t="s">
        <v>90</v>
      </c>
      <c r="AW325" s="14" t="s">
        <v>36</v>
      </c>
      <c r="AX325" s="14" t="s">
        <v>81</v>
      </c>
      <c r="AY325" s="227" t="s">
        <v>166</v>
      </c>
    </row>
    <row r="326" spans="1:51" s="13" customFormat="1" ht="12">
      <c r="A326" s="13"/>
      <c r="B326" s="219"/>
      <c r="C326" s="13"/>
      <c r="D326" s="210" t="s">
        <v>283</v>
      </c>
      <c r="E326" s="220" t="s">
        <v>1</v>
      </c>
      <c r="F326" s="221" t="s">
        <v>985</v>
      </c>
      <c r="G326" s="13"/>
      <c r="H326" s="220" t="s">
        <v>1</v>
      </c>
      <c r="I326" s="222"/>
      <c r="J326" s="13"/>
      <c r="K326" s="13"/>
      <c r="L326" s="219"/>
      <c r="M326" s="223"/>
      <c r="N326" s="224"/>
      <c r="O326" s="224"/>
      <c r="P326" s="224"/>
      <c r="Q326" s="224"/>
      <c r="R326" s="224"/>
      <c r="S326" s="224"/>
      <c r="T326" s="22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20" t="s">
        <v>283</v>
      </c>
      <c r="AU326" s="220" t="s">
        <v>90</v>
      </c>
      <c r="AV326" s="13" t="s">
        <v>88</v>
      </c>
      <c r="AW326" s="13" t="s">
        <v>36</v>
      </c>
      <c r="AX326" s="13" t="s">
        <v>81</v>
      </c>
      <c r="AY326" s="220" t="s">
        <v>166</v>
      </c>
    </row>
    <row r="327" spans="1:51" s="14" customFormat="1" ht="12">
      <c r="A327" s="14"/>
      <c r="B327" s="226"/>
      <c r="C327" s="14"/>
      <c r="D327" s="210" t="s">
        <v>283</v>
      </c>
      <c r="E327" s="227" t="s">
        <v>1</v>
      </c>
      <c r="F327" s="228" t="s">
        <v>986</v>
      </c>
      <c r="G327" s="14"/>
      <c r="H327" s="229">
        <v>5.6</v>
      </c>
      <c r="I327" s="230"/>
      <c r="J327" s="14"/>
      <c r="K327" s="14"/>
      <c r="L327" s="226"/>
      <c r="M327" s="231"/>
      <c r="N327" s="232"/>
      <c r="O327" s="232"/>
      <c r="P327" s="232"/>
      <c r="Q327" s="232"/>
      <c r="R327" s="232"/>
      <c r="S327" s="232"/>
      <c r="T327" s="233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27" t="s">
        <v>283</v>
      </c>
      <c r="AU327" s="227" t="s">
        <v>90</v>
      </c>
      <c r="AV327" s="14" t="s">
        <v>90</v>
      </c>
      <c r="AW327" s="14" t="s">
        <v>36</v>
      </c>
      <c r="AX327" s="14" t="s">
        <v>81</v>
      </c>
      <c r="AY327" s="227" t="s">
        <v>166</v>
      </c>
    </row>
    <row r="328" spans="1:51" s="13" customFormat="1" ht="12">
      <c r="A328" s="13"/>
      <c r="B328" s="219"/>
      <c r="C328" s="13"/>
      <c r="D328" s="210" t="s">
        <v>283</v>
      </c>
      <c r="E328" s="220" t="s">
        <v>1</v>
      </c>
      <c r="F328" s="221" t="s">
        <v>987</v>
      </c>
      <c r="G328" s="13"/>
      <c r="H328" s="220" t="s">
        <v>1</v>
      </c>
      <c r="I328" s="222"/>
      <c r="J328" s="13"/>
      <c r="K328" s="13"/>
      <c r="L328" s="219"/>
      <c r="M328" s="223"/>
      <c r="N328" s="224"/>
      <c r="O328" s="224"/>
      <c r="P328" s="224"/>
      <c r="Q328" s="224"/>
      <c r="R328" s="224"/>
      <c r="S328" s="224"/>
      <c r="T328" s="22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20" t="s">
        <v>283</v>
      </c>
      <c r="AU328" s="220" t="s">
        <v>90</v>
      </c>
      <c r="AV328" s="13" t="s">
        <v>88</v>
      </c>
      <c r="AW328" s="13" t="s">
        <v>36</v>
      </c>
      <c r="AX328" s="13" t="s">
        <v>81</v>
      </c>
      <c r="AY328" s="220" t="s">
        <v>166</v>
      </c>
    </row>
    <row r="329" spans="1:51" s="14" customFormat="1" ht="12">
      <c r="A329" s="14"/>
      <c r="B329" s="226"/>
      <c r="C329" s="14"/>
      <c r="D329" s="210" t="s">
        <v>283</v>
      </c>
      <c r="E329" s="227" t="s">
        <v>1</v>
      </c>
      <c r="F329" s="228" t="s">
        <v>988</v>
      </c>
      <c r="G329" s="14"/>
      <c r="H329" s="229">
        <v>7.8</v>
      </c>
      <c r="I329" s="230"/>
      <c r="J329" s="14"/>
      <c r="K329" s="14"/>
      <c r="L329" s="226"/>
      <c r="M329" s="231"/>
      <c r="N329" s="232"/>
      <c r="O329" s="232"/>
      <c r="P329" s="232"/>
      <c r="Q329" s="232"/>
      <c r="R329" s="232"/>
      <c r="S329" s="232"/>
      <c r="T329" s="233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27" t="s">
        <v>283</v>
      </c>
      <c r="AU329" s="227" t="s">
        <v>90</v>
      </c>
      <c r="AV329" s="14" t="s">
        <v>90</v>
      </c>
      <c r="AW329" s="14" t="s">
        <v>36</v>
      </c>
      <c r="AX329" s="14" t="s">
        <v>81</v>
      </c>
      <c r="AY329" s="227" t="s">
        <v>166</v>
      </c>
    </row>
    <row r="330" spans="1:51" s="15" customFormat="1" ht="12">
      <c r="A330" s="15"/>
      <c r="B330" s="234"/>
      <c r="C330" s="15"/>
      <c r="D330" s="210" t="s">
        <v>283</v>
      </c>
      <c r="E330" s="235" t="s">
        <v>1</v>
      </c>
      <c r="F330" s="236" t="s">
        <v>286</v>
      </c>
      <c r="G330" s="15"/>
      <c r="H330" s="237">
        <v>112</v>
      </c>
      <c r="I330" s="238"/>
      <c r="J330" s="15"/>
      <c r="K330" s="15"/>
      <c r="L330" s="234"/>
      <c r="M330" s="239"/>
      <c r="N330" s="240"/>
      <c r="O330" s="240"/>
      <c r="P330" s="240"/>
      <c r="Q330" s="240"/>
      <c r="R330" s="240"/>
      <c r="S330" s="240"/>
      <c r="T330" s="241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35" t="s">
        <v>283</v>
      </c>
      <c r="AU330" s="235" t="s">
        <v>90</v>
      </c>
      <c r="AV330" s="15" t="s">
        <v>165</v>
      </c>
      <c r="AW330" s="15" t="s">
        <v>36</v>
      </c>
      <c r="AX330" s="15" t="s">
        <v>88</v>
      </c>
      <c r="AY330" s="235" t="s">
        <v>166</v>
      </c>
    </row>
    <row r="331" spans="1:65" s="2" customFormat="1" ht="21.75" customHeight="1">
      <c r="A331" s="38"/>
      <c r="B331" s="196"/>
      <c r="C331" s="197" t="s">
        <v>7</v>
      </c>
      <c r="D331" s="197" t="s">
        <v>169</v>
      </c>
      <c r="E331" s="198" t="s">
        <v>989</v>
      </c>
      <c r="F331" s="199" t="s">
        <v>990</v>
      </c>
      <c r="G331" s="200" t="s">
        <v>301</v>
      </c>
      <c r="H331" s="201">
        <v>6.32</v>
      </c>
      <c r="I331" s="202"/>
      <c r="J331" s="203">
        <f>ROUND(I331*H331,2)</f>
        <v>0</v>
      </c>
      <c r="K331" s="199" t="s">
        <v>280</v>
      </c>
      <c r="L331" s="39"/>
      <c r="M331" s="204" t="s">
        <v>1</v>
      </c>
      <c r="N331" s="205" t="s">
        <v>46</v>
      </c>
      <c r="O331" s="77"/>
      <c r="P331" s="206">
        <f>O331*H331</f>
        <v>0</v>
      </c>
      <c r="Q331" s="206">
        <v>0.12335</v>
      </c>
      <c r="R331" s="206">
        <f>Q331*H331</f>
        <v>0.779572</v>
      </c>
      <c r="S331" s="206">
        <v>0</v>
      </c>
      <c r="T331" s="207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08" t="s">
        <v>165</v>
      </c>
      <c r="AT331" s="208" t="s">
        <v>169</v>
      </c>
      <c r="AU331" s="208" t="s">
        <v>90</v>
      </c>
      <c r="AY331" s="19" t="s">
        <v>166</v>
      </c>
      <c r="BE331" s="209">
        <f>IF(N331="základní",J331,0)</f>
        <v>0</v>
      </c>
      <c r="BF331" s="209">
        <f>IF(N331="snížená",J331,0)</f>
        <v>0</v>
      </c>
      <c r="BG331" s="209">
        <f>IF(N331="zákl. přenesená",J331,0)</f>
        <v>0</v>
      </c>
      <c r="BH331" s="209">
        <f>IF(N331="sníž. přenesená",J331,0)</f>
        <v>0</v>
      </c>
      <c r="BI331" s="209">
        <f>IF(N331="nulová",J331,0)</f>
        <v>0</v>
      </c>
      <c r="BJ331" s="19" t="s">
        <v>88</v>
      </c>
      <c r="BK331" s="209">
        <f>ROUND(I331*H331,2)</f>
        <v>0</v>
      </c>
      <c r="BL331" s="19" t="s">
        <v>165</v>
      </c>
      <c r="BM331" s="208" t="s">
        <v>991</v>
      </c>
    </row>
    <row r="332" spans="1:47" s="2" customFormat="1" ht="12">
      <c r="A332" s="38"/>
      <c r="B332" s="39"/>
      <c r="C332" s="38"/>
      <c r="D332" s="210" t="s">
        <v>174</v>
      </c>
      <c r="E332" s="38"/>
      <c r="F332" s="211" t="s">
        <v>992</v>
      </c>
      <c r="G332" s="38"/>
      <c r="H332" s="38"/>
      <c r="I332" s="132"/>
      <c r="J332" s="38"/>
      <c r="K332" s="38"/>
      <c r="L332" s="39"/>
      <c r="M332" s="212"/>
      <c r="N332" s="213"/>
      <c r="O332" s="77"/>
      <c r="P332" s="77"/>
      <c r="Q332" s="77"/>
      <c r="R332" s="77"/>
      <c r="S332" s="77"/>
      <c r="T332" s="7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9" t="s">
        <v>174</v>
      </c>
      <c r="AU332" s="19" t="s">
        <v>90</v>
      </c>
    </row>
    <row r="333" spans="1:51" s="13" customFormat="1" ht="12">
      <c r="A333" s="13"/>
      <c r="B333" s="219"/>
      <c r="C333" s="13"/>
      <c r="D333" s="210" t="s">
        <v>283</v>
      </c>
      <c r="E333" s="220" t="s">
        <v>1</v>
      </c>
      <c r="F333" s="221" t="s">
        <v>548</v>
      </c>
      <c r="G333" s="13"/>
      <c r="H333" s="220" t="s">
        <v>1</v>
      </c>
      <c r="I333" s="222"/>
      <c r="J333" s="13"/>
      <c r="K333" s="13"/>
      <c r="L333" s="219"/>
      <c r="M333" s="223"/>
      <c r="N333" s="224"/>
      <c r="O333" s="224"/>
      <c r="P333" s="224"/>
      <c r="Q333" s="224"/>
      <c r="R333" s="224"/>
      <c r="S333" s="224"/>
      <c r="T333" s="22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20" t="s">
        <v>283</v>
      </c>
      <c r="AU333" s="220" t="s">
        <v>90</v>
      </c>
      <c r="AV333" s="13" t="s">
        <v>88</v>
      </c>
      <c r="AW333" s="13" t="s">
        <v>36</v>
      </c>
      <c r="AX333" s="13" t="s">
        <v>81</v>
      </c>
      <c r="AY333" s="220" t="s">
        <v>166</v>
      </c>
    </row>
    <row r="334" spans="1:51" s="13" customFormat="1" ht="12">
      <c r="A334" s="13"/>
      <c r="B334" s="219"/>
      <c r="C334" s="13"/>
      <c r="D334" s="210" t="s">
        <v>283</v>
      </c>
      <c r="E334" s="220" t="s">
        <v>1</v>
      </c>
      <c r="F334" s="221" t="s">
        <v>338</v>
      </c>
      <c r="G334" s="13"/>
      <c r="H334" s="220" t="s">
        <v>1</v>
      </c>
      <c r="I334" s="222"/>
      <c r="J334" s="13"/>
      <c r="K334" s="13"/>
      <c r="L334" s="219"/>
      <c r="M334" s="223"/>
      <c r="N334" s="224"/>
      <c r="O334" s="224"/>
      <c r="P334" s="224"/>
      <c r="Q334" s="224"/>
      <c r="R334" s="224"/>
      <c r="S334" s="224"/>
      <c r="T334" s="225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20" t="s">
        <v>283</v>
      </c>
      <c r="AU334" s="220" t="s">
        <v>90</v>
      </c>
      <c r="AV334" s="13" t="s">
        <v>88</v>
      </c>
      <c r="AW334" s="13" t="s">
        <v>36</v>
      </c>
      <c r="AX334" s="13" t="s">
        <v>81</v>
      </c>
      <c r="AY334" s="220" t="s">
        <v>166</v>
      </c>
    </row>
    <row r="335" spans="1:51" s="14" customFormat="1" ht="12">
      <c r="A335" s="14"/>
      <c r="B335" s="226"/>
      <c r="C335" s="14"/>
      <c r="D335" s="210" t="s">
        <v>283</v>
      </c>
      <c r="E335" s="227" t="s">
        <v>1</v>
      </c>
      <c r="F335" s="228" t="s">
        <v>993</v>
      </c>
      <c r="G335" s="14"/>
      <c r="H335" s="229">
        <v>0.22</v>
      </c>
      <c r="I335" s="230"/>
      <c r="J335" s="14"/>
      <c r="K335" s="14"/>
      <c r="L335" s="226"/>
      <c r="M335" s="231"/>
      <c r="N335" s="232"/>
      <c r="O335" s="232"/>
      <c r="P335" s="232"/>
      <c r="Q335" s="232"/>
      <c r="R335" s="232"/>
      <c r="S335" s="232"/>
      <c r="T335" s="233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27" t="s">
        <v>283</v>
      </c>
      <c r="AU335" s="227" t="s">
        <v>90</v>
      </c>
      <c r="AV335" s="14" t="s">
        <v>90</v>
      </c>
      <c r="AW335" s="14" t="s">
        <v>36</v>
      </c>
      <c r="AX335" s="14" t="s">
        <v>81</v>
      </c>
      <c r="AY335" s="227" t="s">
        <v>166</v>
      </c>
    </row>
    <row r="336" spans="1:51" s="13" customFormat="1" ht="12">
      <c r="A336" s="13"/>
      <c r="B336" s="219"/>
      <c r="C336" s="13"/>
      <c r="D336" s="210" t="s">
        <v>283</v>
      </c>
      <c r="E336" s="220" t="s">
        <v>1</v>
      </c>
      <c r="F336" s="221" t="s">
        <v>340</v>
      </c>
      <c r="G336" s="13"/>
      <c r="H336" s="220" t="s">
        <v>1</v>
      </c>
      <c r="I336" s="222"/>
      <c r="J336" s="13"/>
      <c r="K336" s="13"/>
      <c r="L336" s="219"/>
      <c r="M336" s="223"/>
      <c r="N336" s="224"/>
      <c r="O336" s="224"/>
      <c r="P336" s="224"/>
      <c r="Q336" s="224"/>
      <c r="R336" s="224"/>
      <c r="S336" s="224"/>
      <c r="T336" s="22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20" t="s">
        <v>283</v>
      </c>
      <c r="AU336" s="220" t="s">
        <v>90</v>
      </c>
      <c r="AV336" s="13" t="s">
        <v>88</v>
      </c>
      <c r="AW336" s="13" t="s">
        <v>36</v>
      </c>
      <c r="AX336" s="13" t="s">
        <v>81</v>
      </c>
      <c r="AY336" s="220" t="s">
        <v>166</v>
      </c>
    </row>
    <row r="337" spans="1:51" s="14" customFormat="1" ht="12">
      <c r="A337" s="14"/>
      <c r="B337" s="226"/>
      <c r="C337" s="14"/>
      <c r="D337" s="210" t="s">
        <v>283</v>
      </c>
      <c r="E337" s="227" t="s">
        <v>1</v>
      </c>
      <c r="F337" s="228" t="s">
        <v>994</v>
      </c>
      <c r="G337" s="14"/>
      <c r="H337" s="229">
        <v>1.76</v>
      </c>
      <c r="I337" s="230"/>
      <c r="J337" s="14"/>
      <c r="K337" s="14"/>
      <c r="L337" s="226"/>
      <c r="M337" s="231"/>
      <c r="N337" s="232"/>
      <c r="O337" s="232"/>
      <c r="P337" s="232"/>
      <c r="Q337" s="232"/>
      <c r="R337" s="232"/>
      <c r="S337" s="232"/>
      <c r="T337" s="233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27" t="s">
        <v>283</v>
      </c>
      <c r="AU337" s="227" t="s">
        <v>90</v>
      </c>
      <c r="AV337" s="14" t="s">
        <v>90</v>
      </c>
      <c r="AW337" s="14" t="s">
        <v>36</v>
      </c>
      <c r="AX337" s="14" t="s">
        <v>81</v>
      </c>
      <c r="AY337" s="227" t="s">
        <v>166</v>
      </c>
    </row>
    <row r="338" spans="1:51" s="13" customFormat="1" ht="12">
      <c r="A338" s="13"/>
      <c r="B338" s="219"/>
      <c r="C338" s="13"/>
      <c r="D338" s="210" t="s">
        <v>283</v>
      </c>
      <c r="E338" s="220" t="s">
        <v>1</v>
      </c>
      <c r="F338" s="221" t="s">
        <v>995</v>
      </c>
      <c r="G338" s="13"/>
      <c r="H338" s="220" t="s">
        <v>1</v>
      </c>
      <c r="I338" s="222"/>
      <c r="J338" s="13"/>
      <c r="K338" s="13"/>
      <c r="L338" s="219"/>
      <c r="M338" s="223"/>
      <c r="N338" s="224"/>
      <c r="O338" s="224"/>
      <c r="P338" s="224"/>
      <c r="Q338" s="224"/>
      <c r="R338" s="224"/>
      <c r="S338" s="224"/>
      <c r="T338" s="22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20" t="s">
        <v>283</v>
      </c>
      <c r="AU338" s="220" t="s">
        <v>90</v>
      </c>
      <c r="AV338" s="13" t="s">
        <v>88</v>
      </c>
      <c r="AW338" s="13" t="s">
        <v>36</v>
      </c>
      <c r="AX338" s="13" t="s">
        <v>81</v>
      </c>
      <c r="AY338" s="220" t="s">
        <v>166</v>
      </c>
    </row>
    <row r="339" spans="1:51" s="14" customFormat="1" ht="12">
      <c r="A339" s="14"/>
      <c r="B339" s="226"/>
      <c r="C339" s="14"/>
      <c r="D339" s="210" t="s">
        <v>283</v>
      </c>
      <c r="E339" s="227" t="s">
        <v>1</v>
      </c>
      <c r="F339" s="228" t="s">
        <v>996</v>
      </c>
      <c r="G339" s="14"/>
      <c r="H339" s="229">
        <v>3.68</v>
      </c>
      <c r="I339" s="230"/>
      <c r="J339" s="14"/>
      <c r="K339" s="14"/>
      <c r="L339" s="226"/>
      <c r="M339" s="231"/>
      <c r="N339" s="232"/>
      <c r="O339" s="232"/>
      <c r="P339" s="232"/>
      <c r="Q339" s="232"/>
      <c r="R339" s="232"/>
      <c r="S339" s="232"/>
      <c r="T339" s="233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27" t="s">
        <v>283</v>
      </c>
      <c r="AU339" s="227" t="s">
        <v>90</v>
      </c>
      <c r="AV339" s="14" t="s">
        <v>90</v>
      </c>
      <c r="AW339" s="14" t="s">
        <v>36</v>
      </c>
      <c r="AX339" s="14" t="s">
        <v>81</v>
      </c>
      <c r="AY339" s="227" t="s">
        <v>166</v>
      </c>
    </row>
    <row r="340" spans="1:51" s="13" customFormat="1" ht="12">
      <c r="A340" s="13"/>
      <c r="B340" s="219"/>
      <c r="C340" s="13"/>
      <c r="D340" s="210" t="s">
        <v>283</v>
      </c>
      <c r="E340" s="220" t="s">
        <v>1</v>
      </c>
      <c r="F340" s="221" t="s">
        <v>318</v>
      </c>
      <c r="G340" s="13"/>
      <c r="H340" s="220" t="s">
        <v>1</v>
      </c>
      <c r="I340" s="222"/>
      <c r="J340" s="13"/>
      <c r="K340" s="13"/>
      <c r="L340" s="219"/>
      <c r="M340" s="223"/>
      <c r="N340" s="224"/>
      <c r="O340" s="224"/>
      <c r="P340" s="224"/>
      <c r="Q340" s="224"/>
      <c r="R340" s="224"/>
      <c r="S340" s="224"/>
      <c r="T340" s="22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20" t="s">
        <v>283</v>
      </c>
      <c r="AU340" s="220" t="s">
        <v>90</v>
      </c>
      <c r="AV340" s="13" t="s">
        <v>88</v>
      </c>
      <c r="AW340" s="13" t="s">
        <v>36</v>
      </c>
      <c r="AX340" s="13" t="s">
        <v>81</v>
      </c>
      <c r="AY340" s="220" t="s">
        <v>166</v>
      </c>
    </row>
    <row r="341" spans="1:51" s="14" customFormat="1" ht="12">
      <c r="A341" s="14"/>
      <c r="B341" s="226"/>
      <c r="C341" s="14"/>
      <c r="D341" s="210" t="s">
        <v>283</v>
      </c>
      <c r="E341" s="227" t="s">
        <v>1</v>
      </c>
      <c r="F341" s="228" t="s">
        <v>997</v>
      </c>
      <c r="G341" s="14"/>
      <c r="H341" s="229">
        <v>0.66</v>
      </c>
      <c r="I341" s="230"/>
      <c r="J341" s="14"/>
      <c r="K341" s="14"/>
      <c r="L341" s="226"/>
      <c r="M341" s="231"/>
      <c r="N341" s="232"/>
      <c r="O341" s="232"/>
      <c r="P341" s="232"/>
      <c r="Q341" s="232"/>
      <c r="R341" s="232"/>
      <c r="S341" s="232"/>
      <c r="T341" s="233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27" t="s">
        <v>283</v>
      </c>
      <c r="AU341" s="227" t="s">
        <v>90</v>
      </c>
      <c r="AV341" s="14" t="s">
        <v>90</v>
      </c>
      <c r="AW341" s="14" t="s">
        <v>36</v>
      </c>
      <c r="AX341" s="14" t="s">
        <v>81</v>
      </c>
      <c r="AY341" s="227" t="s">
        <v>166</v>
      </c>
    </row>
    <row r="342" spans="1:51" s="15" customFormat="1" ht="12">
      <c r="A342" s="15"/>
      <c r="B342" s="234"/>
      <c r="C342" s="15"/>
      <c r="D342" s="210" t="s">
        <v>283</v>
      </c>
      <c r="E342" s="235" t="s">
        <v>1</v>
      </c>
      <c r="F342" s="236" t="s">
        <v>286</v>
      </c>
      <c r="G342" s="15"/>
      <c r="H342" s="237">
        <v>6.32</v>
      </c>
      <c r="I342" s="238"/>
      <c r="J342" s="15"/>
      <c r="K342" s="15"/>
      <c r="L342" s="234"/>
      <c r="M342" s="239"/>
      <c r="N342" s="240"/>
      <c r="O342" s="240"/>
      <c r="P342" s="240"/>
      <c r="Q342" s="240"/>
      <c r="R342" s="240"/>
      <c r="S342" s="240"/>
      <c r="T342" s="241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35" t="s">
        <v>283</v>
      </c>
      <c r="AU342" s="235" t="s">
        <v>90</v>
      </c>
      <c r="AV342" s="15" t="s">
        <v>165</v>
      </c>
      <c r="AW342" s="15" t="s">
        <v>36</v>
      </c>
      <c r="AX342" s="15" t="s">
        <v>88</v>
      </c>
      <c r="AY342" s="235" t="s">
        <v>166</v>
      </c>
    </row>
    <row r="343" spans="1:65" s="2" customFormat="1" ht="16.5" customHeight="1">
      <c r="A343" s="38"/>
      <c r="B343" s="196"/>
      <c r="C343" s="197" t="s">
        <v>452</v>
      </c>
      <c r="D343" s="197" t="s">
        <v>169</v>
      </c>
      <c r="E343" s="198" t="s">
        <v>998</v>
      </c>
      <c r="F343" s="199" t="s">
        <v>999</v>
      </c>
      <c r="G343" s="200" t="s">
        <v>301</v>
      </c>
      <c r="H343" s="201">
        <v>27.04</v>
      </c>
      <c r="I343" s="202"/>
      <c r="J343" s="203">
        <f>ROUND(I343*H343,2)</f>
        <v>0</v>
      </c>
      <c r="K343" s="199" t="s">
        <v>280</v>
      </c>
      <c r="L343" s="39"/>
      <c r="M343" s="204" t="s">
        <v>1</v>
      </c>
      <c r="N343" s="205" t="s">
        <v>46</v>
      </c>
      <c r="O343" s="77"/>
      <c r="P343" s="206">
        <f>O343*H343</f>
        <v>0</v>
      </c>
      <c r="Q343" s="206">
        <v>0.07991</v>
      </c>
      <c r="R343" s="206">
        <f>Q343*H343</f>
        <v>2.1607664</v>
      </c>
      <c r="S343" s="206">
        <v>0</v>
      </c>
      <c r="T343" s="207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08" t="s">
        <v>165</v>
      </c>
      <c r="AT343" s="208" t="s">
        <v>169</v>
      </c>
      <c r="AU343" s="208" t="s">
        <v>90</v>
      </c>
      <c r="AY343" s="19" t="s">
        <v>166</v>
      </c>
      <c r="BE343" s="209">
        <f>IF(N343="základní",J343,0)</f>
        <v>0</v>
      </c>
      <c r="BF343" s="209">
        <f>IF(N343="snížená",J343,0)</f>
        <v>0</v>
      </c>
      <c r="BG343" s="209">
        <f>IF(N343="zákl. přenesená",J343,0)</f>
        <v>0</v>
      </c>
      <c r="BH343" s="209">
        <f>IF(N343="sníž. přenesená",J343,0)</f>
        <v>0</v>
      </c>
      <c r="BI343" s="209">
        <f>IF(N343="nulová",J343,0)</f>
        <v>0</v>
      </c>
      <c r="BJ343" s="19" t="s">
        <v>88</v>
      </c>
      <c r="BK343" s="209">
        <f>ROUND(I343*H343,2)</f>
        <v>0</v>
      </c>
      <c r="BL343" s="19" t="s">
        <v>165</v>
      </c>
      <c r="BM343" s="208" t="s">
        <v>1000</v>
      </c>
    </row>
    <row r="344" spans="1:47" s="2" customFormat="1" ht="12">
      <c r="A344" s="38"/>
      <c r="B344" s="39"/>
      <c r="C344" s="38"/>
      <c r="D344" s="210" t="s">
        <v>174</v>
      </c>
      <c r="E344" s="38"/>
      <c r="F344" s="211" t="s">
        <v>1001</v>
      </c>
      <c r="G344" s="38"/>
      <c r="H344" s="38"/>
      <c r="I344" s="132"/>
      <c r="J344" s="38"/>
      <c r="K344" s="38"/>
      <c r="L344" s="39"/>
      <c r="M344" s="212"/>
      <c r="N344" s="213"/>
      <c r="O344" s="77"/>
      <c r="P344" s="77"/>
      <c r="Q344" s="77"/>
      <c r="R344" s="77"/>
      <c r="S344" s="77"/>
      <c r="T344" s="7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9" t="s">
        <v>174</v>
      </c>
      <c r="AU344" s="19" t="s">
        <v>90</v>
      </c>
    </row>
    <row r="345" spans="1:51" s="13" customFormat="1" ht="12">
      <c r="A345" s="13"/>
      <c r="B345" s="219"/>
      <c r="C345" s="13"/>
      <c r="D345" s="210" t="s">
        <v>283</v>
      </c>
      <c r="E345" s="220" t="s">
        <v>1</v>
      </c>
      <c r="F345" s="221" t="s">
        <v>417</v>
      </c>
      <c r="G345" s="13"/>
      <c r="H345" s="220" t="s">
        <v>1</v>
      </c>
      <c r="I345" s="222"/>
      <c r="J345" s="13"/>
      <c r="K345" s="13"/>
      <c r="L345" s="219"/>
      <c r="M345" s="223"/>
      <c r="N345" s="224"/>
      <c r="O345" s="224"/>
      <c r="P345" s="224"/>
      <c r="Q345" s="224"/>
      <c r="R345" s="224"/>
      <c r="S345" s="224"/>
      <c r="T345" s="22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20" t="s">
        <v>283</v>
      </c>
      <c r="AU345" s="220" t="s">
        <v>90</v>
      </c>
      <c r="AV345" s="13" t="s">
        <v>88</v>
      </c>
      <c r="AW345" s="13" t="s">
        <v>36</v>
      </c>
      <c r="AX345" s="13" t="s">
        <v>81</v>
      </c>
      <c r="AY345" s="220" t="s">
        <v>166</v>
      </c>
    </row>
    <row r="346" spans="1:51" s="14" customFormat="1" ht="12">
      <c r="A346" s="14"/>
      <c r="B346" s="226"/>
      <c r="C346" s="14"/>
      <c r="D346" s="210" t="s">
        <v>283</v>
      </c>
      <c r="E346" s="227" t="s">
        <v>1</v>
      </c>
      <c r="F346" s="228" t="s">
        <v>1002</v>
      </c>
      <c r="G346" s="14"/>
      <c r="H346" s="229">
        <v>13</v>
      </c>
      <c r="I346" s="230"/>
      <c r="J346" s="14"/>
      <c r="K346" s="14"/>
      <c r="L346" s="226"/>
      <c r="M346" s="231"/>
      <c r="N346" s="232"/>
      <c r="O346" s="232"/>
      <c r="P346" s="232"/>
      <c r="Q346" s="232"/>
      <c r="R346" s="232"/>
      <c r="S346" s="232"/>
      <c r="T346" s="23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27" t="s">
        <v>283</v>
      </c>
      <c r="AU346" s="227" t="s">
        <v>90</v>
      </c>
      <c r="AV346" s="14" t="s">
        <v>90</v>
      </c>
      <c r="AW346" s="14" t="s">
        <v>36</v>
      </c>
      <c r="AX346" s="14" t="s">
        <v>81</v>
      </c>
      <c r="AY346" s="227" t="s">
        <v>166</v>
      </c>
    </row>
    <row r="347" spans="1:51" s="13" customFormat="1" ht="12">
      <c r="A347" s="13"/>
      <c r="B347" s="219"/>
      <c r="C347" s="13"/>
      <c r="D347" s="210" t="s">
        <v>283</v>
      </c>
      <c r="E347" s="220" t="s">
        <v>1</v>
      </c>
      <c r="F347" s="221" t="s">
        <v>367</v>
      </c>
      <c r="G347" s="13"/>
      <c r="H347" s="220" t="s">
        <v>1</v>
      </c>
      <c r="I347" s="222"/>
      <c r="J347" s="13"/>
      <c r="K347" s="13"/>
      <c r="L347" s="219"/>
      <c r="M347" s="223"/>
      <c r="N347" s="224"/>
      <c r="O347" s="224"/>
      <c r="P347" s="224"/>
      <c r="Q347" s="224"/>
      <c r="R347" s="224"/>
      <c r="S347" s="224"/>
      <c r="T347" s="22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20" t="s">
        <v>283</v>
      </c>
      <c r="AU347" s="220" t="s">
        <v>90</v>
      </c>
      <c r="AV347" s="13" t="s">
        <v>88</v>
      </c>
      <c r="AW347" s="13" t="s">
        <v>36</v>
      </c>
      <c r="AX347" s="13" t="s">
        <v>81</v>
      </c>
      <c r="AY347" s="220" t="s">
        <v>166</v>
      </c>
    </row>
    <row r="348" spans="1:51" s="14" customFormat="1" ht="12">
      <c r="A348" s="14"/>
      <c r="B348" s="226"/>
      <c r="C348" s="14"/>
      <c r="D348" s="210" t="s">
        <v>283</v>
      </c>
      <c r="E348" s="227" t="s">
        <v>1</v>
      </c>
      <c r="F348" s="228" t="s">
        <v>1003</v>
      </c>
      <c r="G348" s="14"/>
      <c r="H348" s="229">
        <v>4.68</v>
      </c>
      <c r="I348" s="230"/>
      <c r="J348" s="14"/>
      <c r="K348" s="14"/>
      <c r="L348" s="226"/>
      <c r="M348" s="231"/>
      <c r="N348" s="232"/>
      <c r="O348" s="232"/>
      <c r="P348" s="232"/>
      <c r="Q348" s="232"/>
      <c r="R348" s="232"/>
      <c r="S348" s="232"/>
      <c r="T348" s="233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27" t="s">
        <v>283</v>
      </c>
      <c r="AU348" s="227" t="s">
        <v>90</v>
      </c>
      <c r="AV348" s="14" t="s">
        <v>90</v>
      </c>
      <c r="AW348" s="14" t="s">
        <v>36</v>
      </c>
      <c r="AX348" s="14" t="s">
        <v>81</v>
      </c>
      <c r="AY348" s="227" t="s">
        <v>166</v>
      </c>
    </row>
    <row r="349" spans="1:51" s="13" customFormat="1" ht="12">
      <c r="A349" s="13"/>
      <c r="B349" s="219"/>
      <c r="C349" s="13"/>
      <c r="D349" s="210" t="s">
        <v>283</v>
      </c>
      <c r="E349" s="220" t="s">
        <v>1</v>
      </c>
      <c r="F349" s="221" t="s">
        <v>1004</v>
      </c>
      <c r="G349" s="13"/>
      <c r="H349" s="220" t="s">
        <v>1</v>
      </c>
      <c r="I349" s="222"/>
      <c r="J349" s="13"/>
      <c r="K349" s="13"/>
      <c r="L349" s="219"/>
      <c r="M349" s="223"/>
      <c r="N349" s="224"/>
      <c r="O349" s="224"/>
      <c r="P349" s="224"/>
      <c r="Q349" s="224"/>
      <c r="R349" s="224"/>
      <c r="S349" s="224"/>
      <c r="T349" s="225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20" t="s">
        <v>283</v>
      </c>
      <c r="AU349" s="220" t="s">
        <v>90</v>
      </c>
      <c r="AV349" s="13" t="s">
        <v>88</v>
      </c>
      <c r="AW349" s="13" t="s">
        <v>36</v>
      </c>
      <c r="AX349" s="13" t="s">
        <v>81</v>
      </c>
      <c r="AY349" s="220" t="s">
        <v>166</v>
      </c>
    </row>
    <row r="350" spans="1:51" s="14" customFormat="1" ht="12">
      <c r="A350" s="14"/>
      <c r="B350" s="226"/>
      <c r="C350" s="14"/>
      <c r="D350" s="210" t="s">
        <v>283</v>
      </c>
      <c r="E350" s="227" t="s">
        <v>1</v>
      </c>
      <c r="F350" s="228" t="s">
        <v>1003</v>
      </c>
      <c r="G350" s="14"/>
      <c r="H350" s="229">
        <v>4.68</v>
      </c>
      <c r="I350" s="230"/>
      <c r="J350" s="14"/>
      <c r="K350" s="14"/>
      <c r="L350" s="226"/>
      <c r="M350" s="231"/>
      <c r="N350" s="232"/>
      <c r="O350" s="232"/>
      <c r="P350" s="232"/>
      <c r="Q350" s="232"/>
      <c r="R350" s="232"/>
      <c r="S350" s="232"/>
      <c r="T350" s="233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27" t="s">
        <v>283</v>
      </c>
      <c r="AU350" s="227" t="s">
        <v>90</v>
      </c>
      <c r="AV350" s="14" t="s">
        <v>90</v>
      </c>
      <c r="AW350" s="14" t="s">
        <v>36</v>
      </c>
      <c r="AX350" s="14" t="s">
        <v>81</v>
      </c>
      <c r="AY350" s="227" t="s">
        <v>166</v>
      </c>
    </row>
    <row r="351" spans="1:51" s="13" customFormat="1" ht="12">
      <c r="A351" s="13"/>
      <c r="B351" s="219"/>
      <c r="C351" s="13"/>
      <c r="D351" s="210" t="s">
        <v>283</v>
      </c>
      <c r="E351" s="220" t="s">
        <v>1</v>
      </c>
      <c r="F351" s="221" t="s">
        <v>1005</v>
      </c>
      <c r="G351" s="13"/>
      <c r="H351" s="220" t="s">
        <v>1</v>
      </c>
      <c r="I351" s="222"/>
      <c r="J351" s="13"/>
      <c r="K351" s="13"/>
      <c r="L351" s="219"/>
      <c r="M351" s="223"/>
      <c r="N351" s="224"/>
      <c r="O351" s="224"/>
      <c r="P351" s="224"/>
      <c r="Q351" s="224"/>
      <c r="R351" s="224"/>
      <c r="S351" s="224"/>
      <c r="T351" s="225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20" t="s">
        <v>283</v>
      </c>
      <c r="AU351" s="220" t="s">
        <v>90</v>
      </c>
      <c r="AV351" s="13" t="s">
        <v>88</v>
      </c>
      <c r="AW351" s="13" t="s">
        <v>36</v>
      </c>
      <c r="AX351" s="13" t="s">
        <v>81</v>
      </c>
      <c r="AY351" s="220" t="s">
        <v>166</v>
      </c>
    </row>
    <row r="352" spans="1:51" s="14" customFormat="1" ht="12">
      <c r="A352" s="14"/>
      <c r="B352" s="226"/>
      <c r="C352" s="14"/>
      <c r="D352" s="210" t="s">
        <v>283</v>
      </c>
      <c r="E352" s="227" t="s">
        <v>1</v>
      </c>
      <c r="F352" s="228" t="s">
        <v>1003</v>
      </c>
      <c r="G352" s="14"/>
      <c r="H352" s="229">
        <v>4.68</v>
      </c>
      <c r="I352" s="230"/>
      <c r="J352" s="14"/>
      <c r="K352" s="14"/>
      <c r="L352" s="226"/>
      <c r="M352" s="231"/>
      <c r="N352" s="232"/>
      <c r="O352" s="232"/>
      <c r="P352" s="232"/>
      <c r="Q352" s="232"/>
      <c r="R352" s="232"/>
      <c r="S352" s="232"/>
      <c r="T352" s="23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27" t="s">
        <v>283</v>
      </c>
      <c r="AU352" s="227" t="s">
        <v>90</v>
      </c>
      <c r="AV352" s="14" t="s">
        <v>90</v>
      </c>
      <c r="AW352" s="14" t="s">
        <v>36</v>
      </c>
      <c r="AX352" s="14" t="s">
        <v>81</v>
      </c>
      <c r="AY352" s="227" t="s">
        <v>166</v>
      </c>
    </row>
    <row r="353" spans="1:51" s="15" customFormat="1" ht="12">
      <c r="A353" s="15"/>
      <c r="B353" s="234"/>
      <c r="C353" s="15"/>
      <c r="D353" s="210" t="s">
        <v>283</v>
      </c>
      <c r="E353" s="235" t="s">
        <v>1</v>
      </c>
      <c r="F353" s="236" t="s">
        <v>286</v>
      </c>
      <c r="G353" s="15"/>
      <c r="H353" s="237">
        <v>27.04</v>
      </c>
      <c r="I353" s="238"/>
      <c r="J353" s="15"/>
      <c r="K353" s="15"/>
      <c r="L353" s="234"/>
      <c r="M353" s="239"/>
      <c r="N353" s="240"/>
      <c r="O353" s="240"/>
      <c r="P353" s="240"/>
      <c r="Q353" s="240"/>
      <c r="R353" s="240"/>
      <c r="S353" s="240"/>
      <c r="T353" s="241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35" t="s">
        <v>283</v>
      </c>
      <c r="AU353" s="235" t="s">
        <v>90</v>
      </c>
      <c r="AV353" s="15" t="s">
        <v>165</v>
      </c>
      <c r="AW353" s="15" t="s">
        <v>36</v>
      </c>
      <c r="AX353" s="15" t="s">
        <v>88</v>
      </c>
      <c r="AY353" s="235" t="s">
        <v>166</v>
      </c>
    </row>
    <row r="354" spans="1:65" s="2" customFormat="1" ht="21.75" customHeight="1">
      <c r="A354" s="38"/>
      <c r="B354" s="196"/>
      <c r="C354" s="197" t="s">
        <v>459</v>
      </c>
      <c r="D354" s="197" t="s">
        <v>169</v>
      </c>
      <c r="E354" s="198" t="s">
        <v>1006</v>
      </c>
      <c r="F354" s="199" t="s">
        <v>1007</v>
      </c>
      <c r="G354" s="200" t="s">
        <v>301</v>
      </c>
      <c r="H354" s="201">
        <v>12.05</v>
      </c>
      <c r="I354" s="202"/>
      <c r="J354" s="203">
        <f>ROUND(I354*H354,2)</f>
        <v>0</v>
      </c>
      <c r="K354" s="199" t="s">
        <v>280</v>
      </c>
      <c r="L354" s="39"/>
      <c r="M354" s="204" t="s">
        <v>1</v>
      </c>
      <c r="N354" s="205" t="s">
        <v>46</v>
      </c>
      <c r="O354" s="77"/>
      <c r="P354" s="206">
        <f>O354*H354</f>
        <v>0</v>
      </c>
      <c r="Q354" s="206">
        <v>0.00785</v>
      </c>
      <c r="R354" s="206">
        <f>Q354*H354</f>
        <v>0.0945925</v>
      </c>
      <c r="S354" s="206">
        <v>0</v>
      </c>
      <c r="T354" s="207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08" t="s">
        <v>165</v>
      </c>
      <c r="AT354" s="208" t="s">
        <v>169</v>
      </c>
      <c r="AU354" s="208" t="s">
        <v>90</v>
      </c>
      <c r="AY354" s="19" t="s">
        <v>166</v>
      </c>
      <c r="BE354" s="209">
        <f>IF(N354="základní",J354,0)</f>
        <v>0</v>
      </c>
      <c r="BF354" s="209">
        <f>IF(N354="snížená",J354,0)</f>
        <v>0</v>
      </c>
      <c r="BG354" s="209">
        <f>IF(N354="zákl. přenesená",J354,0)</f>
        <v>0</v>
      </c>
      <c r="BH354" s="209">
        <f>IF(N354="sníž. přenesená",J354,0)</f>
        <v>0</v>
      </c>
      <c r="BI354" s="209">
        <f>IF(N354="nulová",J354,0)</f>
        <v>0</v>
      </c>
      <c r="BJ354" s="19" t="s">
        <v>88</v>
      </c>
      <c r="BK354" s="209">
        <f>ROUND(I354*H354,2)</f>
        <v>0</v>
      </c>
      <c r="BL354" s="19" t="s">
        <v>165</v>
      </c>
      <c r="BM354" s="208" t="s">
        <v>1008</v>
      </c>
    </row>
    <row r="355" spans="1:47" s="2" customFormat="1" ht="12">
      <c r="A355" s="38"/>
      <c r="B355" s="39"/>
      <c r="C355" s="38"/>
      <c r="D355" s="210" t="s">
        <v>174</v>
      </c>
      <c r="E355" s="38"/>
      <c r="F355" s="211" t="s">
        <v>1009</v>
      </c>
      <c r="G355" s="38"/>
      <c r="H355" s="38"/>
      <c r="I355" s="132"/>
      <c r="J355" s="38"/>
      <c r="K355" s="38"/>
      <c r="L355" s="39"/>
      <c r="M355" s="212"/>
      <c r="N355" s="213"/>
      <c r="O355" s="77"/>
      <c r="P355" s="77"/>
      <c r="Q355" s="77"/>
      <c r="R355" s="77"/>
      <c r="S355" s="77"/>
      <c r="T355" s="7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9" t="s">
        <v>174</v>
      </c>
      <c r="AU355" s="19" t="s">
        <v>90</v>
      </c>
    </row>
    <row r="356" spans="1:51" s="13" customFormat="1" ht="12">
      <c r="A356" s="13"/>
      <c r="B356" s="219"/>
      <c r="C356" s="13"/>
      <c r="D356" s="210" t="s">
        <v>283</v>
      </c>
      <c r="E356" s="220" t="s">
        <v>1</v>
      </c>
      <c r="F356" s="221" t="s">
        <v>338</v>
      </c>
      <c r="G356" s="13"/>
      <c r="H356" s="220" t="s">
        <v>1</v>
      </c>
      <c r="I356" s="222"/>
      <c r="J356" s="13"/>
      <c r="K356" s="13"/>
      <c r="L356" s="219"/>
      <c r="M356" s="223"/>
      <c r="N356" s="224"/>
      <c r="O356" s="224"/>
      <c r="P356" s="224"/>
      <c r="Q356" s="224"/>
      <c r="R356" s="224"/>
      <c r="S356" s="224"/>
      <c r="T356" s="225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20" t="s">
        <v>283</v>
      </c>
      <c r="AU356" s="220" t="s">
        <v>90</v>
      </c>
      <c r="AV356" s="13" t="s">
        <v>88</v>
      </c>
      <c r="AW356" s="13" t="s">
        <v>36</v>
      </c>
      <c r="AX356" s="13" t="s">
        <v>81</v>
      </c>
      <c r="AY356" s="220" t="s">
        <v>166</v>
      </c>
    </row>
    <row r="357" spans="1:51" s="14" customFormat="1" ht="12">
      <c r="A357" s="14"/>
      <c r="B357" s="226"/>
      <c r="C357" s="14"/>
      <c r="D357" s="210" t="s">
        <v>283</v>
      </c>
      <c r="E357" s="227" t="s">
        <v>1</v>
      </c>
      <c r="F357" s="228" t="s">
        <v>1010</v>
      </c>
      <c r="G357" s="14"/>
      <c r="H357" s="229">
        <v>3.4</v>
      </c>
      <c r="I357" s="230"/>
      <c r="J357" s="14"/>
      <c r="K357" s="14"/>
      <c r="L357" s="226"/>
      <c r="M357" s="231"/>
      <c r="N357" s="232"/>
      <c r="O357" s="232"/>
      <c r="P357" s="232"/>
      <c r="Q357" s="232"/>
      <c r="R357" s="232"/>
      <c r="S357" s="232"/>
      <c r="T357" s="233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27" t="s">
        <v>283</v>
      </c>
      <c r="AU357" s="227" t="s">
        <v>90</v>
      </c>
      <c r="AV357" s="14" t="s">
        <v>90</v>
      </c>
      <c r="AW357" s="14" t="s">
        <v>36</v>
      </c>
      <c r="AX357" s="14" t="s">
        <v>81</v>
      </c>
      <c r="AY357" s="227" t="s">
        <v>166</v>
      </c>
    </row>
    <row r="358" spans="1:51" s="13" customFormat="1" ht="12">
      <c r="A358" s="13"/>
      <c r="B358" s="219"/>
      <c r="C358" s="13"/>
      <c r="D358" s="210" t="s">
        <v>283</v>
      </c>
      <c r="E358" s="220" t="s">
        <v>1</v>
      </c>
      <c r="F358" s="221" t="s">
        <v>314</v>
      </c>
      <c r="G358" s="13"/>
      <c r="H358" s="220" t="s">
        <v>1</v>
      </c>
      <c r="I358" s="222"/>
      <c r="J358" s="13"/>
      <c r="K358" s="13"/>
      <c r="L358" s="219"/>
      <c r="M358" s="223"/>
      <c r="N358" s="224"/>
      <c r="O358" s="224"/>
      <c r="P358" s="224"/>
      <c r="Q358" s="224"/>
      <c r="R358" s="224"/>
      <c r="S358" s="224"/>
      <c r="T358" s="225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20" t="s">
        <v>283</v>
      </c>
      <c r="AU358" s="220" t="s">
        <v>90</v>
      </c>
      <c r="AV358" s="13" t="s">
        <v>88</v>
      </c>
      <c r="AW358" s="13" t="s">
        <v>36</v>
      </c>
      <c r="AX358" s="13" t="s">
        <v>81</v>
      </c>
      <c r="AY358" s="220" t="s">
        <v>166</v>
      </c>
    </row>
    <row r="359" spans="1:51" s="14" customFormat="1" ht="12">
      <c r="A359" s="14"/>
      <c r="B359" s="226"/>
      <c r="C359" s="14"/>
      <c r="D359" s="210" t="s">
        <v>283</v>
      </c>
      <c r="E359" s="227" t="s">
        <v>1</v>
      </c>
      <c r="F359" s="228" t="s">
        <v>1011</v>
      </c>
      <c r="G359" s="14"/>
      <c r="H359" s="229">
        <v>0.45</v>
      </c>
      <c r="I359" s="230"/>
      <c r="J359" s="14"/>
      <c r="K359" s="14"/>
      <c r="L359" s="226"/>
      <c r="M359" s="231"/>
      <c r="N359" s="232"/>
      <c r="O359" s="232"/>
      <c r="P359" s="232"/>
      <c r="Q359" s="232"/>
      <c r="R359" s="232"/>
      <c r="S359" s="232"/>
      <c r="T359" s="233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27" t="s">
        <v>283</v>
      </c>
      <c r="AU359" s="227" t="s">
        <v>90</v>
      </c>
      <c r="AV359" s="14" t="s">
        <v>90</v>
      </c>
      <c r="AW359" s="14" t="s">
        <v>36</v>
      </c>
      <c r="AX359" s="14" t="s">
        <v>81</v>
      </c>
      <c r="AY359" s="227" t="s">
        <v>166</v>
      </c>
    </row>
    <row r="360" spans="1:51" s="13" customFormat="1" ht="12">
      <c r="A360" s="13"/>
      <c r="B360" s="219"/>
      <c r="C360" s="13"/>
      <c r="D360" s="210" t="s">
        <v>283</v>
      </c>
      <c r="E360" s="220" t="s">
        <v>1</v>
      </c>
      <c r="F360" s="221" t="s">
        <v>1012</v>
      </c>
      <c r="G360" s="13"/>
      <c r="H360" s="220" t="s">
        <v>1</v>
      </c>
      <c r="I360" s="222"/>
      <c r="J360" s="13"/>
      <c r="K360" s="13"/>
      <c r="L360" s="219"/>
      <c r="M360" s="223"/>
      <c r="N360" s="224"/>
      <c r="O360" s="224"/>
      <c r="P360" s="224"/>
      <c r="Q360" s="224"/>
      <c r="R360" s="224"/>
      <c r="S360" s="224"/>
      <c r="T360" s="22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20" t="s">
        <v>283</v>
      </c>
      <c r="AU360" s="220" t="s">
        <v>90</v>
      </c>
      <c r="AV360" s="13" t="s">
        <v>88</v>
      </c>
      <c r="AW360" s="13" t="s">
        <v>36</v>
      </c>
      <c r="AX360" s="13" t="s">
        <v>81</v>
      </c>
      <c r="AY360" s="220" t="s">
        <v>166</v>
      </c>
    </row>
    <row r="361" spans="1:51" s="14" customFormat="1" ht="12">
      <c r="A361" s="14"/>
      <c r="B361" s="226"/>
      <c r="C361" s="14"/>
      <c r="D361" s="210" t="s">
        <v>283</v>
      </c>
      <c r="E361" s="227" t="s">
        <v>1</v>
      </c>
      <c r="F361" s="228" t="s">
        <v>1011</v>
      </c>
      <c r="G361" s="14"/>
      <c r="H361" s="229">
        <v>0.45</v>
      </c>
      <c r="I361" s="230"/>
      <c r="J361" s="14"/>
      <c r="K361" s="14"/>
      <c r="L361" s="226"/>
      <c r="M361" s="231"/>
      <c r="N361" s="232"/>
      <c r="O361" s="232"/>
      <c r="P361" s="232"/>
      <c r="Q361" s="232"/>
      <c r="R361" s="232"/>
      <c r="S361" s="232"/>
      <c r="T361" s="233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27" t="s">
        <v>283</v>
      </c>
      <c r="AU361" s="227" t="s">
        <v>90</v>
      </c>
      <c r="AV361" s="14" t="s">
        <v>90</v>
      </c>
      <c r="AW361" s="14" t="s">
        <v>36</v>
      </c>
      <c r="AX361" s="14" t="s">
        <v>81</v>
      </c>
      <c r="AY361" s="227" t="s">
        <v>166</v>
      </c>
    </row>
    <row r="362" spans="1:51" s="13" customFormat="1" ht="12">
      <c r="A362" s="13"/>
      <c r="B362" s="219"/>
      <c r="C362" s="13"/>
      <c r="D362" s="210" t="s">
        <v>283</v>
      </c>
      <c r="E362" s="220" t="s">
        <v>1</v>
      </c>
      <c r="F362" s="221" t="s">
        <v>1013</v>
      </c>
      <c r="G362" s="13"/>
      <c r="H362" s="220" t="s">
        <v>1</v>
      </c>
      <c r="I362" s="222"/>
      <c r="J362" s="13"/>
      <c r="K362" s="13"/>
      <c r="L362" s="219"/>
      <c r="M362" s="223"/>
      <c r="N362" s="224"/>
      <c r="O362" s="224"/>
      <c r="P362" s="224"/>
      <c r="Q362" s="224"/>
      <c r="R362" s="224"/>
      <c r="S362" s="224"/>
      <c r="T362" s="22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20" t="s">
        <v>283</v>
      </c>
      <c r="AU362" s="220" t="s">
        <v>90</v>
      </c>
      <c r="AV362" s="13" t="s">
        <v>88</v>
      </c>
      <c r="AW362" s="13" t="s">
        <v>36</v>
      </c>
      <c r="AX362" s="13" t="s">
        <v>81</v>
      </c>
      <c r="AY362" s="220" t="s">
        <v>166</v>
      </c>
    </row>
    <row r="363" spans="1:51" s="14" customFormat="1" ht="12">
      <c r="A363" s="14"/>
      <c r="B363" s="226"/>
      <c r="C363" s="14"/>
      <c r="D363" s="210" t="s">
        <v>283</v>
      </c>
      <c r="E363" s="227" t="s">
        <v>1</v>
      </c>
      <c r="F363" s="228" t="s">
        <v>1014</v>
      </c>
      <c r="G363" s="14"/>
      <c r="H363" s="229">
        <v>1.7</v>
      </c>
      <c r="I363" s="230"/>
      <c r="J363" s="14"/>
      <c r="K363" s="14"/>
      <c r="L363" s="226"/>
      <c r="M363" s="231"/>
      <c r="N363" s="232"/>
      <c r="O363" s="232"/>
      <c r="P363" s="232"/>
      <c r="Q363" s="232"/>
      <c r="R363" s="232"/>
      <c r="S363" s="232"/>
      <c r="T363" s="233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27" t="s">
        <v>283</v>
      </c>
      <c r="AU363" s="227" t="s">
        <v>90</v>
      </c>
      <c r="AV363" s="14" t="s">
        <v>90</v>
      </c>
      <c r="AW363" s="14" t="s">
        <v>36</v>
      </c>
      <c r="AX363" s="14" t="s">
        <v>81</v>
      </c>
      <c r="AY363" s="227" t="s">
        <v>166</v>
      </c>
    </row>
    <row r="364" spans="1:51" s="13" customFormat="1" ht="12">
      <c r="A364" s="13"/>
      <c r="B364" s="219"/>
      <c r="C364" s="13"/>
      <c r="D364" s="210" t="s">
        <v>283</v>
      </c>
      <c r="E364" s="220" t="s">
        <v>1</v>
      </c>
      <c r="F364" s="221" t="s">
        <v>910</v>
      </c>
      <c r="G364" s="13"/>
      <c r="H364" s="220" t="s">
        <v>1</v>
      </c>
      <c r="I364" s="222"/>
      <c r="J364" s="13"/>
      <c r="K364" s="13"/>
      <c r="L364" s="219"/>
      <c r="M364" s="223"/>
      <c r="N364" s="224"/>
      <c r="O364" s="224"/>
      <c r="P364" s="224"/>
      <c r="Q364" s="224"/>
      <c r="R364" s="224"/>
      <c r="S364" s="224"/>
      <c r="T364" s="22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20" t="s">
        <v>283</v>
      </c>
      <c r="AU364" s="220" t="s">
        <v>90</v>
      </c>
      <c r="AV364" s="13" t="s">
        <v>88</v>
      </c>
      <c r="AW364" s="13" t="s">
        <v>36</v>
      </c>
      <c r="AX364" s="13" t="s">
        <v>81</v>
      </c>
      <c r="AY364" s="220" t="s">
        <v>166</v>
      </c>
    </row>
    <row r="365" spans="1:51" s="14" customFormat="1" ht="12">
      <c r="A365" s="14"/>
      <c r="B365" s="226"/>
      <c r="C365" s="14"/>
      <c r="D365" s="210" t="s">
        <v>283</v>
      </c>
      <c r="E365" s="227" t="s">
        <v>1</v>
      </c>
      <c r="F365" s="228" t="s">
        <v>1015</v>
      </c>
      <c r="G365" s="14"/>
      <c r="H365" s="229">
        <v>0.65</v>
      </c>
      <c r="I365" s="230"/>
      <c r="J365" s="14"/>
      <c r="K365" s="14"/>
      <c r="L365" s="226"/>
      <c r="M365" s="231"/>
      <c r="N365" s="232"/>
      <c r="O365" s="232"/>
      <c r="P365" s="232"/>
      <c r="Q365" s="232"/>
      <c r="R365" s="232"/>
      <c r="S365" s="232"/>
      <c r="T365" s="233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27" t="s">
        <v>283</v>
      </c>
      <c r="AU365" s="227" t="s">
        <v>90</v>
      </c>
      <c r="AV365" s="14" t="s">
        <v>90</v>
      </c>
      <c r="AW365" s="14" t="s">
        <v>36</v>
      </c>
      <c r="AX365" s="14" t="s">
        <v>81</v>
      </c>
      <c r="AY365" s="227" t="s">
        <v>166</v>
      </c>
    </row>
    <row r="366" spans="1:51" s="13" customFormat="1" ht="12">
      <c r="A366" s="13"/>
      <c r="B366" s="219"/>
      <c r="C366" s="13"/>
      <c r="D366" s="210" t="s">
        <v>283</v>
      </c>
      <c r="E366" s="220" t="s">
        <v>1</v>
      </c>
      <c r="F366" s="221" t="s">
        <v>912</v>
      </c>
      <c r="G366" s="13"/>
      <c r="H366" s="220" t="s">
        <v>1</v>
      </c>
      <c r="I366" s="222"/>
      <c r="J366" s="13"/>
      <c r="K366" s="13"/>
      <c r="L366" s="219"/>
      <c r="M366" s="223"/>
      <c r="N366" s="224"/>
      <c r="O366" s="224"/>
      <c r="P366" s="224"/>
      <c r="Q366" s="224"/>
      <c r="R366" s="224"/>
      <c r="S366" s="224"/>
      <c r="T366" s="22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20" t="s">
        <v>283</v>
      </c>
      <c r="AU366" s="220" t="s">
        <v>90</v>
      </c>
      <c r="AV366" s="13" t="s">
        <v>88</v>
      </c>
      <c r="AW366" s="13" t="s">
        <v>36</v>
      </c>
      <c r="AX366" s="13" t="s">
        <v>81</v>
      </c>
      <c r="AY366" s="220" t="s">
        <v>166</v>
      </c>
    </row>
    <row r="367" spans="1:51" s="14" customFormat="1" ht="12">
      <c r="A367" s="14"/>
      <c r="B367" s="226"/>
      <c r="C367" s="14"/>
      <c r="D367" s="210" t="s">
        <v>283</v>
      </c>
      <c r="E367" s="227" t="s">
        <v>1</v>
      </c>
      <c r="F367" s="228" t="s">
        <v>1016</v>
      </c>
      <c r="G367" s="14"/>
      <c r="H367" s="229">
        <v>1.25</v>
      </c>
      <c r="I367" s="230"/>
      <c r="J367" s="14"/>
      <c r="K367" s="14"/>
      <c r="L367" s="226"/>
      <c r="M367" s="231"/>
      <c r="N367" s="232"/>
      <c r="O367" s="232"/>
      <c r="P367" s="232"/>
      <c r="Q367" s="232"/>
      <c r="R367" s="232"/>
      <c r="S367" s="232"/>
      <c r="T367" s="233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27" t="s">
        <v>283</v>
      </c>
      <c r="AU367" s="227" t="s">
        <v>90</v>
      </c>
      <c r="AV367" s="14" t="s">
        <v>90</v>
      </c>
      <c r="AW367" s="14" t="s">
        <v>36</v>
      </c>
      <c r="AX367" s="14" t="s">
        <v>81</v>
      </c>
      <c r="AY367" s="227" t="s">
        <v>166</v>
      </c>
    </row>
    <row r="368" spans="1:51" s="13" customFormat="1" ht="12">
      <c r="A368" s="13"/>
      <c r="B368" s="219"/>
      <c r="C368" s="13"/>
      <c r="D368" s="210" t="s">
        <v>283</v>
      </c>
      <c r="E368" s="220" t="s">
        <v>1</v>
      </c>
      <c r="F368" s="221" t="s">
        <v>914</v>
      </c>
      <c r="G368" s="13"/>
      <c r="H368" s="220" t="s">
        <v>1</v>
      </c>
      <c r="I368" s="222"/>
      <c r="J368" s="13"/>
      <c r="K368" s="13"/>
      <c r="L368" s="219"/>
      <c r="M368" s="223"/>
      <c r="N368" s="224"/>
      <c r="O368" s="224"/>
      <c r="P368" s="224"/>
      <c r="Q368" s="224"/>
      <c r="R368" s="224"/>
      <c r="S368" s="224"/>
      <c r="T368" s="22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20" t="s">
        <v>283</v>
      </c>
      <c r="AU368" s="220" t="s">
        <v>90</v>
      </c>
      <c r="AV368" s="13" t="s">
        <v>88</v>
      </c>
      <c r="AW368" s="13" t="s">
        <v>36</v>
      </c>
      <c r="AX368" s="13" t="s">
        <v>81</v>
      </c>
      <c r="AY368" s="220" t="s">
        <v>166</v>
      </c>
    </row>
    <row r="369" spans="1:51" s="14" customFormat="1" ht="12">
      <c r="A369" s="14"/>
      <c r="B369" s="226"/>
      <c r="C369" s="14"/>
      <c r="D369" s="210" t="s">
        <v>283</v>
      </c>
      <c r="E369" s="227" t="s">
        <v>1</v>
      </c>
      <c r="F369" s="228" t="s">
        <v>1017</v>
      </c>
      <c r="G369" s="14"/>
      <c r="H369" s="229">
        <v>0.55</v>
      </c>
      <c r="I369" s="230"/>
      <c r="J369" s="14"/>
      <c r="K369" s="14"/>
      <c r="L369" s="226"/>
      <c r="M369" s="231"/>
      <c r="N369" s="232"/>
      <c r="O369" s="232"/>
      <c r="P369" s="232"/>
      <c r="Q369" s="232"/>
      <c r="R369" s="232"/>
      <c r="S369" s="232"/>
      <c r="T369" s="233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27" t="s">
        <v>283</v>
      </c>
      <c r="AU369" s="227" t="s">
        <v>90</v>
      </c>
      <c r="AV369" s="14" t="s">
        <v>90</v>
      </c>
      <c r="AW369" s="14" t="s">
        <v>36</v>
      </c>
      <c r="AX369" s="14" t="s">
        <v>81</v>
      </c>
      <c r="AY369" s="227" t="s">
        <v>166</v>
      </c>
    </row>
    <row r="370" spans="1:51" s="13" customFormat="1" ht="12">
      <c r="A370" s="13"/>
      <c r="B370" s="219"/>
      <c r="C370" s="13"/>
      <c r="D370" s="210" t="s">
        <v>283</v>
      </c>
      <c r="E370" s="220" t="s">
        <v>1</v>
      </c>
      <c r="F370" s="221" t="s">
        <v>445</v>
      </c>
      <c r="G370" s="13"/>
      <c r="H370" s="220" t="s">
        <v>1</v>
      </c>
      <c r="I370" s="222"/>
      <c r="J370" s="13"/>
      <c r="K370" s="13"/>
      <c r="L370" s="219"/>
      <c r="M370" s="223"/>
      <c r="N370" s="224"/>
      <c r="O370" s="224"/>
      <c r="P370" s="224"/>
      <c r="Q370" s="224"/>
      <c r="R370" s="224"/>
      <c r="S370" s="224"/>
      <c r="T370" s="22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20" t="s">
        <v>283</v>
      </c>
      <c r="AU370" s="220" t="s">
        <v>90</v>
      </c>
      <c r="AV370" s="13" t="s">
        <v>88</v>
      </c>
      <c r="AW370" s="13" t="s">
        <v>36</v>
      </c>
      <c r="AX370" s="13" t="s">
        <v>81</v>
      </c>
      <c r="AY370" s="220" t="s">
        <v>166</v>
      </c>
    </row>
    <row r="371" spans="1:51" s="14" customFormat="1" ht="12">
      <c r="A371" s="14"/>
      <c r="B371" s="226"/>
      <c r="C371" s="14"/>
      <c r="D371" s="210" t="s">
        <v>283</v>
      </c>
      <c r="E371" s="227" t="s">
        <v>1</v>
      </c>
      <c r="F371" s="228" t="s">
        <v>1016</v>
      </c>
      <c r="G371" s="14"/>
      <c r="H371" s="229">
        <v>1.25</v>
      </c>
      <c r="I371" s="230"/>
      <c r="J371" s="14"/>
      <c r="K371" s="14"/>
      <c r="L371" s="226"/>
      <c r="M371" s="231"/>
      <c r="N371" s="232"/>
      <c r="O371" s="232"/>
      <c r="P371" s="232"/>
      <c r="Q371" s="232"/>
      <c r="R371" s="232"/>
      <c r="S371" s="232"/>
      <c r="T371" s="233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27" t="s">
        <v>283</v>
      </c>
      <c r="AU371" s="227" t="s">
        <v>90</v>
      </c>
      <c r="AV371" s="14" t="s">
        <v>90</v>
      </c>
      <c r="AW371" s="14" t="s">
        <v>36</v>
      </c>
      <c r="AX371" s="14" t="s">
        <v>81</v>
      </c>
      <c r="AY371" s="227" t="s">
        <v>166</v>
      </c>
    </row>
    <row r="372" spans="1:51" s="13" customFormat="1" ht="12">
      <c r="A372" s="13"/>
      <c r="B372" s="219"/>
      <c r="C372" s="13"/>
      <c r="D372" s="210" t="s">
        <v>283</v>
      </c>
      <c r="E372" s="220" t="s">
        <v>1</v>
      </c>
      <c r="F372" s="221" t="s">
        <v>916</v>
      </c>
      <c r="G372" s="13"/>
      <c r="H372" s="220" t="s">
        <v>1</v>
      </c>
      <c r="I372" s="222"/>
      <c r="J372" s="13"/>
      <c r="K372" s="13"/>
      <c r="L372" s="219"/>
      <c r="M372" s="223"/>
      <c r="N372" s="224"/>
      <c r="O372" s="224"/>
      <c r="P372" s="224"/>
      <c r="Q372" s="224"/>
      <c r="R372" s="224"/>
      <c r="S372" s="224"/>
      <c r="T372" s="22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20" t="s">
        <v>283</v>
      </c>
      <c r="AU372" s="220" t="s">
        <v>90</v>
      </c>
      <c r="AV372" s="13" t="s">
        <v>88</v>
      </c>
      <c r="AW372" s="13" t="s">
        <v>36</v>
      </c>
      <c r="AX372" s="13" t="s">
        <v>81</v>
      </c>
      <c r="AY372" s="220" t="s">
        <v>166</v>
      </c>
    </row>
    <row r="373" spans="1:51" s="14" customFormat="1" ht="12">
      <c r="A373" s="14"/>
      <c r="B373" s="226"/>
      <c r="C373" s="14"/>
      <c r="D373" s="210" t="s">
        <v>283</v>
      </c>
      <c r="E373" s="227" t="s">
        <v>1</v>
      </c>
      <c r="F373" s="228" t="s">
        <v>1017</v>
      </c>
      <c r="G373" s="14"/>
      <c r="H373" s="229">
        <v>0.55</v>
      </c>
      <c r="I373" s="230"/>
      <c r="J373" s="14"/>
      <c r="K373" s="14"/>
      <c r="L373" s="226"/>
      <c r="M373" s="231"/>
      <c r="N373" s="232"/>
      <c r="O373" s="232"/>
      <c r="P373" s="232"/>
      <c r="Q373" s="232"/>
      <c r="R373" s="232"/>
      <c r="S373" s="232"/>
      <c r="T373" s="233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27" t="s">
        <v>283</v>
      </c>
      <c r="AU373" s="227" t="s">
        <v>90</v>
      </c>
      <c r="AV373" s="14" t="s">
        <v>90</v>
      </c>
      <c r="AW373" s="14" t="s">
        <v>36</v>
      </c>
      <c r="AX373" s="14" t="s">
        <v>81</v>
      </c>
      <c r="AY373" s="227" t="s">
        <v>166</v>
      </c>
    </row>
    <row r="374" spans="1:51" s="13" customFormat="1" ht="12">
      <c r="A374" s="13"/>
      <c r="B374" s="219"/>
      <c r="C374" s="13"/>
      <c r="D374" s="210" t="s">
        <v>283</v>
      </c>
      <c r="E374" s="220" t="s">
        <v>1</v>
      </c>
      <c r="F374" s="221" t="s">
        <v>325</v>
      </c>
      <c r="G374" s="13"/>
      <c r="H374" s="220" t="s">
        <v>1</v>
      </c>
      <c r="I374" s="222"/>
      <c r="J374" s="13"/>
      <c r="K374" s="13"/>
      <c r="L374" s="219"/>
      <c r="M374" s="223"/>
      <c r="N374" s="224"/>
      <c r="O374" s="224"/>
      <c r="P374" s="224"/>
      <c r="Q374" s="224"/>
      <c r="R374" s="224"/>
      <c r="S374" s="224"/>
      <c r="T374" s="22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20" t="s">
        <v>283</v>
      </c>
      <c r="AU374" s="220" t="s">
        <v>90</v>
      </c>
      <c r="AV374" s="13" t="s">
        <v>88</v>
      </c>
      <c r="AW374" s="13" t="s">
        <v>36</v>
      </c>
      <c r="AX374" s="13" t="s">
        <v>81</v>
      </c>
      <c r="AY374" s="220" t="s">
        <v>166</v>
      </c>
    </row>
    <row r="375" spans="1:51" s="14" customFormat="1" ht="12">
      <c r="A375" s="14"/>
      <c r="B375" s="226"/>
      <c r="C375" s="14"/>
      <c r="D375" s="210" t="s">
        <v>283</v>
      </c>
      <c r="E375" s="227" t="s">
        <v>1</v>
      </c>
      <c r="F375" s="228" t="s">
        <v>1018</v>
      </c>
      <c r="G375" s="14"/>
      <c r="H375" s="229">
        <v>1.8</v>
      </c>
      <c r="I375" s="230"/>
      <c r="J375" s="14"/>
      <c r="K375" s="14"/>
      <c r="L375" s="226"/>
      <c r="M375" s="231"/>
      <c r="N375" s="232"/>
      <c r="O375" s="232"/>
      <c r="P375" s="232"/>
      <c r="Q375" s="232"/>
      <c r="R375" s="232"/>
      <c r="S375" s="232"/>
      <c r="T375" s="233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27" t="s">
        <v>283</v>
      </c>
      <c r="AU375" s="227" t="s">
        <v>90</v>
      </c>
      <c r="AV375" s="14" t="s">
        <v>90</v>
      </c>
      <c r="AW375" s="14" t="s">
        <v>36</v>
      </c>
      <c r="AX375" s="14" t="s">
        <v>81</v>
      </c>
      <c r="AY375" s="227" t="s">
        <v>166</v>
      </c>
    </row>
    <row r="376" spans="1:51" s="15" customFormat="1" ht="12">
      <c r="A376" s="15"/>
      <c r="B376" s="234"/>
      <c r="C376" s="15"/>
      <c r="D376" s="210" t="s">
        <v>283</v>
      </c>
      <c r="E376" s="235" t="s">
        <v>1</v>
      </c>
      <c r="F376" s="236" t="s">
        <v>286</v>
      </c>
      <c r="G376" s="15"/>
      <c r="H376" s="237">
        <v>12.05</v>
      </c>
      <c r="I376" s="238"/>
      <c r="J376" s="15"/>
      <c r="K376" s="15"/>
      <c r="L376" s="234"/>
      <c r="M376" s="239"/>
      <c r="N376" s="240"/>
      <c r="O376" s="240"/>
      <c r="P376" s="240"/>
      <c r="Q376" s="240"/>
      <c r="R376" s="240"/>
      <c r="S376" s="240"/>
      <c r="T376" s="241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35" t="s">
        <v>283</v>
      </c>
      <c r="AU376" s="235" t="s">
        <v>90</v>
      </c>
      <c r="AV376" s="15" t="s">
        <v>165</v>
      </c>
      <c r="AW376" s="15" t="s">
        <v>36</v>
      </c>
      <c r="AX376" s="15" t="s">
        <v>88</v>
      </c>
      <c r="AY376" s="235" t="s">
        <v>166</v>
      </c>
    </row>
    <row r="377" spans="1:65" s="2" customFormat="1" ht="16.5" customHeight="1">
      <c r="A377" s="38"/>
      <c r="B377" s="196"/>
      <c r="C377" s="197" t="s">
        <v>469</v>
      </c>
      <c r="D377" s="197" t="s">
        <v>169</v>
      </c>
      <c r="E377" s="198" t="s">
        <v>1019</v>
      </c>
      <c r="F377" s="199" t="s">
        <v>1020</v>
      </c>
      <c r="G377" s="200" t="s">
        <v>301</v>
      </c>
      <c r="H377" s="201">
        <v>4.545</v>
      </c>
      <c r="I377" s="202"/>
      <c r="J377" s="203">
        <f>ROUND(I377*H377,2)</f>
        <v>0</v>
      </c>
      <c r="K377" s="199" t="s">
        <v>280</v>
      </c>
      <c r="L377" s="39"/>
      <c r="M377" s="204" t="s">
        <v>1</v>
      </c>
      <c r="N377" s="205" t="s">
        <v>46</v>
      </c>
      <c r="O377" s="77"/>
      <c r="P377" s="206">
        <f>O377*H377</f>
        <v>0</v>
      </c>
      <c r="Q377" s="206">
        <v>0.26723</v>
      </c>
      <c r="R377" s="206">
        <f>Q377*H377</f>
        <v>1.2145603500000002</v>
      </c>
      <c r="S377" s="206">
        <v>0</v>
      </c>
      <c r="T377" s="207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08" t="s">
        <v>165</v>
      </c>
      <c r="AT377" s="208" t="s">
        <v>169</v>
      </c>
      <c r="AU377" s="208" t="s">
        <v>90</v>
      </c>
      <c r="AY377" s="19" t="s">
        <v>166</v>
      </c>
      <c r="BE377" s="209">
        <f>IF(N377="základní",J377,0)</f>
        <v>0</v>
      </c>
      <c r="BF377" s="209">
        <f>IF(N377="snížená",J377,0)</f>
        <v>0</v>
      </c>
      <c r="BG377" s="209">
        <f>IF(N377="zákl. přenesená",J377,0)</f>
        <v>0</v>
      </c>
      <c r="BH377" s="209">
        <f>IF(N377="sníž. přenesená",J377,0)</f>
        <v>0</v>
      </c>
      <c r="BI377" s="209">
        <f>IF(N377="nulová",J377,0)</f>
        <v>0</v>
      </c>
      <c r="BJ377" s="19" t="s">
        <v>88</v>
      </c>
      <c r="BK377" s="209">
        <f>ROUND(I377*H377,2)</f>
        <v>0</v>
      </c>
      <c r="BL377" s="19" t="s">
        <v>165</v>
      </c>
      <c r="BM377" s="208" t="s">
        <v>1021</v>
      </c>
    </row>
    <row r="378" spans="1:47" s="2" customFormat="1" ht="12">
      <c r="A378" s="38"/>
      <c r="B378" s="39"/>
      <c r="C378" s="38"/>
      <c r="D378" s="210" t="s">
        <v>174</v>
      </c>
      <c r="E378" s="38"/>
      <c r="F378" s="211" t="s">
        <v>1022</v>
      </c>
      <c r="G378" s="38"/>
      <c r="H378" s="38"/>
      <c r="I378" s="132"/>
      <c r="J378" s="38"/>
      <c r="K378" s="38"/>
      <c r="L378" s="39"/>
      <c r="M378" s="212"/>
      <c r="N378" s="213"/>
      <c r="O378" s="77"/>
      <c r="P378" s="77"/>
      <c r="Q378" s="77"/>
      <c r="R378" s="77"/>
      <c r="S378" s="77"/>
      <c r="T378" s="7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9" t="s">
        <v>174</v>
      </c>
      <c r="AU378" s="19" t="s">
        <v>90</v>
      </c>
    </row>
    <row r="379" spans="1:51" s="13" customFormat="1" ht="12">
      <c r="A379" s="13"/>
      <c r="B379" s="219"/>
      <c r="C379" s="13"/>
      <c r="D379" s="210" t="s">
        <v>283</v>
      </c>
      <c r="E379" s="220" t="s">
        <v>1</v>
      </c>
      <c r="F379" s="221" t="s">
        <v>1023</v>
      </c>
      <c r="G379" s="13"/>
      <c r="H379" s="220" t="s">
        <v>1</v>
      </c>
      <c r="I379" s="222"/>
      <c r="J379" s="13"/>
      <c r="K379" s="13"/>
      <c r="L379" s="219"/>
      <c r="M379" s="223"/>
      <c r="N379" s="224"/>
      <c r="O379" s="224"/>
      <c r="P379" s="224"/>
      <c r="Q379" s="224"/>
      <c r="R379" s="224"/>
      <c r="S379" s="224"/>
      <c r="T379" s="22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20" t="s">
        <v>283</v>
      </c>
      <c r="AU379" s="220" t="s">
        <v>90</v>
      </c>
      <c r="AV379" s="13" t="s">
        <v>88</v>
      </c>
      <c r="AW379" s="13" t="s">
        <v>36</v>
      </c>
      <c r="AX379" s="13" t="s">
        <v>81</v>
      </c>
      <c r="AY379" s="220" t="s">
        <v>166</v>
      </c>
    </row>
    <row r="380" spans="1:51" s="14" customFormat="1" ht="12">
      <c r="A380" s="14"/>
      <c r="B380" s="226"/>
      <c r="C380" s="14"/>
      <c r="D380" s="210" t="s">
        <v>283</v>
      </c>
      <c r="E380" s="227" t="s">
        <v>1</v>
      </c>
      <c r="F380" s="228" t="s">
        <v>1024</v>
      </c>
      <c r="G380" s="14"/>
      <c r="H380" s="229">
        <v>0.81</v>
      </c>
      <c r="I380" s="230"/>
      <c r="J380" s="14"/>
      <c r="K380" s="14"/>
      <c r="L380" s="226"/>
      <c r="M380" s="231"/>
      <c r="N380" s="232"/>
      <c r="O380" s="232"/>
      <c r="P380" s="232"/>
      <c r="Q380" s="232"/>
      <c r="R380" s="232"/>
      <c r="S380" s="232"/>
      <c r="T380" s="233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27" t="s">
        <v>283</v>
      </c>
      <c r="AU380" s="227" t="s">
        <v>90</v>
      </c>
      <c r="AV380" s="14" t="s">
        <v>90</v>
      </c>
      <c r="AW380" s="14" t="s">
        <v>36</v>
      </c>
      <c r="AX380" s="14" t="s">
        <v>81</v>
      </c>
      <c r="AY380" s="227" t="s">
        <v>166</v>
      </c>
    </row>
    <row r="381" spans="1:51" s="13" customFormat="1" ht="12">
      <c r="A381" s="13"/>
      <c r="B381" s="219"/>
      <c r="C381" s="13"/>
      <c r="D381" s="210" t="s">
        <v>283</v>
      </c>
      <c r="E381" s="220" t="s">
        <v>1</v>
      </c>
      <c r="F381" s="221" t="s">
        <v>1025</v>
      </c>
      <c r="G381" s="13"/>
      <c r="H381" s="220" t="s">
        <v>1</v>
      </c>
      <c r="I381" s="222"/>
      <c r="J381" s="13"/>
      <c r="K381" s="13"/>
      <c r="L381" s="219"/>
      <c r="M381" s="223"/>
      <c r="N381" s="224"/>
      <c r="O381" s="224"/>
      <c r="P381" s="224"/>
      <c r="Q381" s="224"/>
      <c r="R381" s="224"/>
      <c r="S381" s="224"/>
      <c r="T381" s="225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20" t="s">
        <v>283</v>
      </c>
      <c r="AU381" s="220" t="s">
        <v>90</v>
      </c>
      <c r="AV381" s="13" t="s">
        <v>88</v>
      </c>
      <c r="AW381" s="13" t="s">
        <v>36</v>
      </c>
      <c r="AX381" s="13" t="s">
        <v>81</v>
      </c>
      <c r="AY381" s="220" t="s">
        <v>166</v>
      </c>
    </row>
    <row r="382" spans="1:51" s="14" customFormat="1" ht="12">
      <c r="A382" s="14"/>
      <c r="B382" s="226"/>
      <c r="C382" s="14"/>
      <c r="D382" s="210" t="s">
        <v>283</v>
      </c>
      <c r="E382" s="227" t="s">
        <v>1</v>
      </c>
      <c r="F382" s="228" t="s">
        <v>1026</v>
      </c>
      <c r="G382" s="14"/>
      <c r="H382" s="229">
        <v>0.795</v>
      </c>
      <c r="I382" s="230"/>
      <c r="J382" s="14"/>
      <c r="K382" s="14"/>
      <c r="L382" s="226"/>
      <c r="M382" s="231"/>
      <c r="N382" s="232"/>
      <c r="O382" s="232"/>
      <c r="P382" s="232"/>
      <c r="Q382" s="232"/>
      <c r="R382" s="232"/>
      <c r="S382" s="232"/>
      <c r="T382" s="233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27" t="s">
        <v>283</v>
      </c>
      <c r="AU382" s="227" t="s">
        <v>90</v>
      </c>
      <c r="AV382" s="14" t="s">
        <v>90</v>
      </c>
      <c r="AW382" s="14" t="s">
        <v>36</v>
      </c>
      <c r="AX382" s="14" t="s">
        <v>81</v>
      </c>
      <c r="AY382" s="227" t="s">
        <v>166</v>
      </c>
    </row>
    <row r="383" spans="1:51" s="13" customFormat="1" ht="12">
      <c r="A383" s="13"/>
      <c r="B383" s="219"/>
      <c r="C383" s="13"/>
      <c r="D383" s="210" t="s">
        <v>283</v>
      </c>
      <c r="E383" s="220" t="s">
        <v>1</v>
      </c>
      <c r="F383" s="221" t="s">
        <v>1027</v>
      </c>
      <c r="G383" s="13"/>
      <c r="H383" s="220" t="s">
        <v>1</v>
      </c>
      <c r="I383" s="222"/>
      <c r="J383" s="13"/>
      <c r="K383" s="13"/>
      <c r="L383" s="219"/>
      <c r="M383" s="223"/>
      <c r="N383" s="224"/>
      <c r="O383" s="224"/>
      <c r="P383" s="224"/>
      <c r="Q383" s="224"/>
      <c r="R383" s="224"/>
      <c r="S383" s="224"/>
      <c r="T383" s="22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20" t="s">
        <v>283</v>
      </c>
      <c r="AU383" s="220" t="s">
        <v>90</v>
      </c>
      <c r="AV383" s="13" t="s">
        <v>88</v>
      </c>
      <c r="AW383" s="13" t="s">
        <v>36</v>
      </c>
      <c r="AX383" s="13" t="s">
        <v>81</v>
      </c>
      <c r="AY383" s="220" t="s">
        <v>166</v>
      </c>
    </row>
    <row r="384" spans="1:51" s="14" customFormat="1" ht="12">
      <c r="A384" s="14"/>
      <c r="B384" s="226"/>
      <c r="C384" s="14"/>
      <c r="D384" s="210" t="s">
        <v>283</v>
      </c>
      <c r="E384" s="227" t="s">
        <v>1</v>
      </c>
      <c r="F384" s="228" t="s">
        <v>446</v>
      </c>
      <c r="G384" s="14"/>
      <c r="H384" s="229">
        <v>2.94</v>
      </c>
      <c r="I384" s="230"/>
      <c r="J384" s="14"/>
      <c r="K384" s="14"/>
      <c r="L384" s="226"/>
      <c r="M384" s="231"/>
      <c r="N384" s="232"/>
      <c r="O384" s="232"/>
      <c r="P384" s="232"/>
      <c r="Q384" s="232"/>
      <c r="R384" s="232"/>
      <c r="S384" s="232"/>
      <c r="T384" s="233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27" t="s">
        <v>283</v>
      </c>
      <c r="AU384" s="227" t="s">
        <v>90</v>
      </c>
      <c r="AV384" s="14" t="s">
        <v>90</v>
      </c>
      <c r="AW384" s="14" t="s">
        <v>36</v>
      </c>
      <c r="AX384" s="14" t="s">
        <v>81</v>
      </c>
      <c r="AY384" s="227" t="s">
        <v>166</v>
      </c>
    </row>
    <row r="385" spans="1:51" s="15" customFormat="1" ht="12">
      <c r="A385" s="15"/>
      <c r="B385" s="234"/>
      <c r="C385" s="15"/>
      <c r="D385" s="210" t="s">
        <v>283</v>
      </c>
      <c r="E385" s="235" t="s">
        <v>1</v>
      </c>
      <c r="F385" s="236" t="s">
        <v>286</v>
      </c>
      <c r="G385" s="15"/>
      <c r="H385" s="237">
        <v>4.545</v>
      </c>
      <c r="I385" s="238"/>
      <c r="J385" s="15"/>
      <c r="K385" s="15"/>
      <c r="L385" s="234"/>
      <c r="M385" s="239"/>
      <c r="N385" s="240"/>
      <c r="O385" s="240"/>
      <c r="P385" s="240"/>
      <c r="Q385" s="240"/>
      <c r="R385" s="240"/>
      <c r="S385" s="240"/>
      <c r="T385" s="241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35" t="s">
        <v>283</v>
      </c>
      <c r="AU385" s="235" t="s">
        <v>90</v>
      </c>
      <c r="AV385" s="15" t="s">
        <v>165</v>
      </c>
      <c r="AW385" s="15" t="s">
        <v>36</v>
      </c>
      <c r="AX385" s="15" t="s">
        <v>88</v>
      </c>
      <c r="AY385" s="235" t="s">
        <v>166</v>
      </c>
    </row>
    <row r="386" spans="1:63" s="12" customFormat="1" ht="22.8" customHeight="1">
      <c r="A386" s="12"/>
      <c r="B386" s="183"/>
      <c r="C386" s="12"/>
      <c r="D386" s="184" t="s">
        <v>80</v>
      </c>
      <c r="E386" s="194" t="s">
        <v>194</v>
      </c>
      <c r="F386" s="194" t="s">
        <v>309</v>
      </c>
      <c r="G386" s="12"/>
      <c r="H386" s="12"/>
      <c r="I386" s="186"/>
      <c r="J386" s="195">
        <f>BK386</f>
        <v>0</v>
      </c>
      <c r="K386" s="12"/>
      <c r="L386" s="183"/>
      <c r="M386" s="188"/>
      <c r="N386" s="189"/>
      <c r="O386" s="189"/>
      <c r="P386" s="190">
        <f>P387+P499+P505+P561</f>
        <v>0</v>
      </c>
      <c r="Q386" s="189"/>
      <c r="R386" s="190">
        <f>R387+R499+R505+R561</f>
        <v>51.94797329</v>
      </c>
      <c r="S386" s="189"/>
      <c r="T386" s="191">
        <f>T387+T499+T505+T561</f>
        <v>0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184" t="s">
        <v>88</v>
      </c>
      <c r="AT386" s="192" t="s">
        <v>80</v>
      </c>
      <c r="AU386" s="192" t="s">
        <v>88</v>
      </c>
      <c r="AY386" s="184" t="s">
        <v>166</v>
      </c>
      <c r="BK386" s="193">
        <f>BK387+BK499+BK505+BK561</f>
        <v>0</v>
      </c>
    </row>
    <row r="387" spans="1:63" s="12" customFormat="1" ht="20.85" customHeight="1">
      <c r="A387" s="12"/>
      <c r="B387" s="183"/>
      <c r="C387" s="12"/>
      <c r="D387" s="184" t="s">
        <v>80</v>
      </c>
      <c r="E387" s="194" t="s">
        <v>747</v>
      </c>
      <c r="F387" s="194" t="s">
        <v>1028</v>
      </c>
      <c r="G387" s="12"/>
      <c r="H387" s="12"/>
      <c r="I387" s="186"/>
      <c r="J387" s="195">
        <f>BK387</f>
        <v>0</v>
      </c>
      <c r="K387" s="12"/>
      <c r="L387" s="183"/>
      <c r="M387" s="188"/>
      <c r="N387" s="189"/>
      <c r="O387" s="189"/>
      <c r="P387" s="190">
        <f>SUM(P388:P498)</f>
        <v>0</v>
      </c>
      <c r="Q387" s="189"/>
      <c r="R387" s="190">
        <f>SUM(R388:R498)</f>
        <v>26.654742529999996</v>
      </c>
      <c r="S387" s="189"/>
      <c r="T387" s="191">
        <f>SUM(T388:T498)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184" t="s">
        <v>88</v>
      </c>
      <c r="AT387" s="192" t="s">
        <v>80</v>
      </c>
      <c r="AU387" s="192" t="s">
        <v>90</v>
      </c>
      <c r="AY387" s="184" t="s">
        <v>166</v>
      </c>
      <c r="BK387" s="193">
        <f>SUM(BK388:BK498)</f>
        <v>0</v>
      </c>
    </row>
    <row r="388" spans="1:65" s="2" customFormat="1" ht="21.75" customHeight="1">
      <c r="A388" s="38"/>
      <c r="B388" s="196"/>
      <c r="C388" s="197" t="s">
        <v>475</v>
      </c>
      <c r="D388" s="197" t="s">
        <v>169</v>
      </c>
      <c r="E388" s="198" t="s">
        <v>1029</v>
      </c>
      <c r="F388" s="199" t="s">
        <v>1030</v>
      </c>
      <c r="G388" s="200" t="s">
        <v>301</v>
      </c>
      <c r="H388" s="201">
        <v>4.853</v>
      </c>
      <c r="I388" s="202"/>
      <c r="J388" s="203">
        <f>ROUND(I388*H388,2)</f>
        <v>0</v>
      </c>
      <c r="K388" s="199" t="s">
        <v>280</v>
      </c>
      <c r="L388" s="39"/>
      <c r="M388" s="204" t="s">
        <v>1</v>
      </c>
      <c r="N388" s="205" t="s">
        <v>46</v>
      </c>
      <c r="O388" s="77"/>
      <c r="P388" s="206">
        <f>O388*H388</f>
        <v>0</v>
      </c>
      <c r="Q388" s="206">
        <v>0.0382</v>
      </c>
      <c r="R388" s="206">
        <f>Q388*H388</f>
        <v>0.18538459999999998</v>
      </c>
      <c r="S388" s="206">
        <v>0</v>
      </c>
      <c r="T388" s="207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08" t="s">
        <v>165</v>
      </c>
      <c r="AT388" s="208" t="s">
        <v>169</v>
      </c>
      <c r="AU388" s="208" t="s">
        <v>180</v>
      </c>
      <c r="AY388" s="19" t="s">
        <v>166</v>
      </c>
      <c r="BE388" s="209">
        <f>IF(N388="základní",J388,0)</f>
        <v>0</v>
      </c>
      <c r="BF388" s="209">
        <f>IF(N388="snížená",J388,0)</f>
        <v>0</v>
      </c>
      <c r="BG388" s="209">
        <f>IF(N388="zákl. přenesená",J388,0)</f>
        <v>0</v>
      </c>
      <c r="BH388" s="209">
        <f>IF(N388="sníž. přenesená",J388,0)</f>
        <v>0</v>
      </c>
      <c r="BI388" s="209">
        <f>IF(N388="nulová",J388,0)</f>
        <v>0</v>
      </c>
      <c r="BJ388" s="19" t="s">
        <v>88</v>
      </c>
      <c r="BK388" s="209">
        <f>ROUND(I388*H388,2)</f>
        <v>0</v>
      </c>
      <c r="BL388" s="19" t="s">
        <v>165</v>
      </c>
      <c r="BM388" s="208" t="s">
        <v>1031</v>
      </c>
    </row>
    <row r="389" spans="1:47" s="2" customFormat="1" ht="12">
      <c r="A389" s="38"/>
      <c r="B389" s="39"/>
      <c r="C389" s="38"/>
      <c r="D389" s="210" t="s">
        <v>174</v>
      </c>
      <c r="E389" s="38"/>
      <c r="F389" s="211" t="s">
        <v>1032</v>
      </c>
      <c r="G389" s="38"/>
      <c r="H389" s="38"/>
      <c r="I389" s="132"/>
      <c r="J389" s="38"/>
      <c r="K389" s="38"/>
      <c r="L389" s="39"/>
      <c r="M389" s="212"/>
      <c r="N389" s="213"/>
      <c r="O389" s="77"/>
      <c r="P389" s="77"/>
      <c r="Q389" s="77"/>
      <c r="R389" s="77"/>
      <c r="S389" s="77"/>
      <c r="T389" s="7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9" t="s">
        <v>174</v>
      </c>
      <c r="AU389" s="19" t="s">
        <v>180</v>
      </c>
    </row>
    <row r="390" spans="1:51" s="13" customFormat="1" ht="12">
      <c r="A390" s="13"/>
      <c r="B390" s="219"/>
      <c r="C390" s="13"/>
      <c r="D390" s="210" t="s">
        <v>283</v>
      </c>
      <c r="E390" s="220" t="s">
        <v>1</v>
      </c>
      <c r="F390" s="221" t="s">
        <v>1033</v>
      </c>
      <c r="G390" s="13"/>
      <c r="H390" s="220" t="s">
        <v>1</v>
      </c>
      <c r="I390" s="222"/>
      <c r="J390" s="13"/>
      <c r="K390" s="13"/>
      <c r="L390" s="219"/>
      <c r="M390" s="223"/>
      <c r="N390" s="224"/>
      <c r="O390" s="224"/>
      <c r="P390" s="224"/>
      <c r="Q390" s="224"/>
      <c r="R390" s="224"/>
      <c r="S390" s="224"/>
      <c r="T390" s="225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20" t="s">
        <v>283</v>
      </c>
      <c r="AU390" s="220" t="s">
        <v>180</v>
      </c>
      <c r="AV390" s="13" t="s">
        <v>88</v>
      </c>
      <c r="AW390" s="13" t="s">
        <v>36</v>
      </c>
      <c r="AX390" s="13" t="s">
        <v>81</v>
      </c>
      <c r="AY390" s="220" t="s">
        <v>166</v>
      </c>
    </row>
    <row r="391" spans="1:51" s="13" customFormat="1" ht="12">
      <c r="A391" s="13"/>
      <c r="B391" s="219"/>
      <c r="C391" s="13"/>
      <c r="D391" s="210" t="s">
        <v>283</v>
      </c>
      <c r="E391" s="220" t="s">
        <v>1</v>
      </c>
      <c r="F391" s="221" t="s">
        <v>338</v>
      </c>
      <c r="G391" s="13"/>
      <c r="H391" s="220" t="s">
        <v>1</v>
      </c>
      <c r="I391" s="222"/>
      <c r="J391" s="13"/>
      <c r="K391" s="13"/>
      <c r="L391" s="219"/>
      <c r="M391" s="223"/>
      <c r="N391" s="224"/>
      <c r="O391" s="224"/>
      <c r="P391" s="224"/>
      <c r="Q391" s="224"/>
      <c r="R391" s="224"/>
      <c r="S391" s="224"/>
      <c r="T391" s="225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20" t="s">
        <v>283</v>
      </c>
      <c r="AU391" s="220" t="s">
        <v>180</v>
      </c>
      <c r="AV391" s="13" t="s">
        <v>88</v>
      </c>
      <c r="AW391" s="13" t="s">
        <v>36</v>
      </c>
      <c r="AX391" s="13" t="s">
        <v>81</v>
      </c>
      <c r="AY391" s="220" t="s">
        <v>166</v>
      </c>
    </row>
    <row r="392" spans="1:51" s="14" customFormat="1" ht="12">
      <c r="A392" s="14"/>
      <c r="B392" s="226"/>
      <c r="C392" s="14"/>
      <c r="D392" s="210" t="s">
        <v>283</v>
      </c>
      <c r="E392" s="227" t="s">
        <v>1</v>
      </c>
      <c r="F392" s="228" t="s">
        <v>1034</v>
      </c>
      <c r="G392" s="14"/>
      <c r="H392" s="229">
        <v>0.24</v>
      </c>
      <c r="I392" s="230"/>
      <c r="J392" s="14"/>
      <c r="K392" s="14"/>
      <c r="L392" s="226"/>
      <c r="M392" s="231"/>
      <c r="N392" s="232"/>
      <c r="O392" s="232"/>
      <c r="P392" s="232"/>
      <c r="Q392" s="232"/>
      <c r="R392" s="232"/>
      <c r="S392" s="232"/>
      <c r="T392" s="233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27" t="s">
        <v>283</v>
      </c>
      <c r="AU392" s="227" t="s">
        <v>180</v>
      </c>
      <c r="AV392" s="14" t="s">
        <v>90</v>
      </c>
      <c r="AW392" s="14" t="s">
        <v>36</v>
      </c>
      <c r="AX392" s="14" t="s">
        <v>81</v>
      </c>
      <c r="AY392" s="227" t="s">
        <v>166</v>
      </c>
    </row>
    <row r="393" spans="1:51" s="13" customFormat="1" ht="12">
      <c r="A393" s="13"/>
      <c r="B393" s="219"/>
      <c r="C393" s="13"/>
      <c r="D393" s="210" t="s">
        <v>283</v>
      </c>
      <c r="E393" s="220" t="s">
        <v>1</v>
      </c>
      <c r="F393" s="221" t="s">
        <v>413</v>
      </c>
      <c r="G393" s="13"/>
      <c r="H393" s="220" t="s">
        <v>1</v>
      </c>
      <c r="I393" s="222"/>
      <c r="J393" s="13"/>
      <c r="K393" s="13"/>
      <c r="L393" s="219"/>
      <c r="M393" s="223"/>
      <c r="N393" s="224"/>
      <c r="O393" s="224"/>
      <c r="P393" s="224"/>
      <c r="Q393" s="224"/>
      <c r="R393" s="224"/>
      <c r="S393" s="224"/>
      <c r="T393" s="22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20" t="s">
        <v>283</v>
      </c>
      <c r="AU393" s="220" t="s">
        <v>180</v>
      </c>
      <c r="AV393" s="13" t="s">
        <v>88</v>
      </c>
      <c r="AW393" s="13" t="s">
        <v>36</v>
      </c>
      <c r="AX393" s="13" t="s">
        <v>81</v>
      </c>
      <c r="AY393" s="220" t="s">
        <v>166</v>
      </c>
    </row>
    <row r="394" spans="1:51" s="14" customFormat="1" ht="12">
      <c r="A394" s="14"/>
      <c r="B394" s="226"/>
      <c r="C394" s="14"/>
      <c r="D394" s="210" t="s">
        <v>283</v>
      </c>
      <c r="E394" s="227" t="s">
        <v>1</v>
      </c>
      <c r="F394" s="228" t="s">
        <v>1035</v>
      </c>
      <c r="G394" s="14"/>
      <c r="H394" s="229">
        <v>0.638</v>
      </c>
      <c r="I394" s="230"/>
      <c r="J394" s="14"/>
      <c r="K394" s="14"/>
      <c r="L394" s="226"/>
      <c r="M394" s="231"/>
      <c r="N394" s="232"/>
      <c r="O394" s="232"/>
      <c r="P394" s="232"/>
      <c r="Q394" s="232"/>
      <c r="R394" s="232"/>
      <c r="S394" s="232"/>
      <c r="T394" s="233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27" t="s">
        <v>283</v>
      </c>
      <c r="AU394" s="227" t="s">
        <v>180</v>
      </c>
      <c r="AV394" s="14" t="s">
        <v>90</v>
      </c>
      <c r="AW394" s="14" t="s">
        <v>36</v>
      </c>
      <c r="AX394" s="14" t="s">
        <v>81</v>
      </c>
      <c r="AY394" s="227" t="s">
        <v>166</v>
      </c>
    </row>
    <row r="395" spans="1:51" s="13" customFormat="1" ht="12">
      <c r="A395" s="13"/>
      <c r="B395" s="219"/>
      <c r="C395" s="13"/>
      <c r="D395" s="210" t="s">
        <v>283</v>
      </c>
      <c r="E395" s="220" t="s">
        <v>1</v>
      </c>
      <c r="F395" s="221" t="s">
        <v>415</v>
      </c>
      <c r="G395" s="13"/>
      <c r="H395" s="220" t="s">
        <v>1</v>
      </c>
      <c r="I395" s="222"/>
      <c r="J395" s="13"/>
      <c r="K395" s="13"/>
      <c r="L395" s="219"/>
      <c r="M395" s="223"/>
      <c r="N395" s="224"/>
      <c r="O395" s="224"/>
      <c r="P395" s="224"/>
      <c r="Q395" s="224"/>
      <c r="R395" s="224"/>
      <c r="S395" s="224"/>
      <c r="T395" s="225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20" t="s">
        <v>283</v>
      </c>
      <c r="AU395" s="220" t="s">
        <v>180</v>
      </c>
      <c r="AV395" s="13" t="s">
        <v>88</v>
      </c>
      <c r="AW395" s="13" t="s">
        <v>36</v>
      </c>
      <c r="AX395" s="13" t="s">
        <v>81</v>
      </c>
      <c r="AY395" s="220" t="s">
        <v>166</v>
      </c>
    </row>
    <row r="396" spans="1:51" s="14" customFormat="1" ht="12">
      <c r="A396" s="14"/>
      <c r="B396" s="226"/>
      <c r="C396" s="14"/>
      <c r="D396" s="210" t="s">
        <v>283</v>
      </c>
      <c r="E396" s="227" t="s">
        <v>1</v>
      </c>
      <c r="F396" s="228" t="s">
        <v>1036</v>
      </c>
      <c r="G396" s="14"/>
      <c r="H396" s="229">
        <v>0.645</v>
      </c>
      <c r="I396" s="230"/>
      <c r="J396" s="14"/>
      <c r="K396" s="14"/>
      <c r="L396" s="226"/>
      <c r="M396" s="231"/>
      <c r="N396" s="232"/>
      <c r="O396" s="232"/>
      <c r="P396" s="232"/>
      <c r="Q396" s="232"/>
      <c r="R396" s="232"/>
      <c r="S396" s="232"/>
      <c r="T396" s="233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27" t="s">
        <v>283</v>
      </c>
      <c r="AU396" s="227" t="s">
        <v>180</v>
      </c>
      <c r="AV396" s="14" t="s">
        <v>90</v>
      </c>
      <c r="AW396" s="14" t="s">
        <v>36</v>
      </c>
      <c r="AX396" s="14" t="s">
        <v>81</v>
      </c>
      <c r="AY396" s="227" t="s">
        <v>166</v>
      </c>
    </row>
    <row r="397" spans="1:51" s="13" customFormat="1" ht="12">
      <c r="A397" s="13"/>
      <c r="B397" s="219"/>
      <c r="C397" s="13"/>
      <c r="D397" s="210" t="s">
        <v>283</v>
      </c>
      <c r="E397" s="220" t="s">
        <v>1</v>
      </c>
      <c r="F397" s="221" t="s">
        <v>352</v>
      </c>
      <c r="G397" s="13"/>
      <c r="H397" s="220" t="s">
        <v>1</v>
      </c>
      <c r="I397" s="222"/>
      <c r="J397" s="13"/>
      <c r="K397" s="13"/>
      <c r="L397" s="219"/>
      <c r="M397" s="223"/>
      <c r="N397" s="224"/>
      <c r="O397" s="224"/>
      <c r="P397" s="224"/>
      <c r="Q397" s="224"/>
      <c r="R397" s="224"/>
      <c r="S397" s="224"/>
      <c r="T397" s="225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20" t="s">
        <v>283</v>
      </c>
      <c r="AU397" s="220" t="s">
        <v>180</v>
      </c>
      <c r="AV397" s="13" t="s">
        <v>88</v>
      </c>
      <c r="AW397" s="13" t="s">
        <v>36</v>
      </c>
      <c r="AX397" s="13" t="s">
        <v>81</v>
      </c>
      <c r="AY397" s="220" t="s">
        <v>166</v>
      </c>
    </row>
    <row r="398" spans="1:51" s="14" customFormat="1" ht="12">
      <c r="A398" s="14"/>
      <c r="B398" s="226"/>
      <c r="C398" s="14"/>
      <c r="D398" s="210" t="s">
        <v>283</v>
      </c>
      <c r="E398" s="227" t="s">
        <v>1</v>
      </c>
      <c r="F398" s="228" t="s">
        <v>1037</v>
      </c>
      <c r="G398" s="14"/>
      <c r="H398" s="229">
        <v>1.845</v>
      </c>
      <c r="I398" s="230"/>
      <c r="J398" s="14"/>
      <c r="K398" s="14"/>
      <c r="L398" s="226"/>
      <c r="M398" s="231"/>
      <c r="N398" s="232"/>
      <c r="O398" s="232"/>
      <c r="P398" s="232"/>
      <c r="Q398" s="232"/>
      <c r="R398" s="232"/>
      <c r="S398" s="232"/>
      <c r="T398" s="233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27" t="s">
        <v>283</v>
      </c>
      <c r="AU398" s="227" t="s">
        <v>180</v>
      </c>
      <c r="AV398" s="14" t="s">
        <v>90</v>
      </c>
      <c r="AW398" s="14" t="s">
        <v>36</v>
      </c>
      <c r="AX398" s="14" t="s">
        <v>81</v>
      </c>
      <c r="AY398" s="227" t="s">
        <v>166</v>
      </c>
    </row>
    <row r="399" spans="1:51" s="13" customFormat="1" ht="12">
      <c r="A399" s="13"/>
      <c r="B399" s="219"/>
      <c r="C399" s="13"/>
      <c r="D399" s="210" t="s">
        <v>283</v>
      </c>
      <c r="E399" s="220" t="s">
        <v>1</v>
      </c>
      <c r="F399" s="221" t="s">
        <v>445</v>
      </c>
      <c r="G399" s="13"/>
      <c r="H399" s="220" t="s">
        <v>1</v>
      </c>
      <c r="I399" s="222"/>
      <c r="J399" s="13"/>
      <c r="K399" s="13"/>
      <c r="L399" s="219"/>
      <c r="M399" s="223"/>
      <c r="N399" s="224"/>
      <c r="O399" s="224"/>
      <c r="P399" s="224"/>
      <c r="Q399" s="224"/>
      <c r="R399" s="224"/>
      <c r="S399" s="224"/>
      <c r="T399" s="225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20" t="s">
        <v>283</v>
      </c>
      <c r="AU399" s="220" t="s">
        <v>180</v>
      </c>
      <c r="AV399" s="13" t="s">
        <v>88</v>
      </c>
      <c r="AW399" s="13" t="s">
        <v>36</v>
      </c>
      <c r="AX399" s="13" t="s">
        <v>81</v>
      </c>
      <c r="AY399" s="220" t="s">
        <v>166</v>
      </c>
    </row>
    <row r="400" spans="1:51" s="14" customFormat="1" ht="12">
      <c r="A400" s="14"/>
      <c r="B400" s="226"/>
      <c r="C400" s="14"/>
      <c r="D400" s="210" t="s">
        <v>283</v>
      </c>
      <c r="E400" s="227" t="s">
        <v>1</v>
      </c>
      <c r="F400" s="228" t="s">
        <v>1038</v>
      </c>
      <c r="G400" s="14"/>
      <c r="H400" s="229">
        <v>0.48</v>
      </c>
      <c r="I400" s="230"/>
      <c r="J400" s="14"/>
      <c r="K400" s="14"/>
      <c r="L400" s="226"/>
      <c r="M400" s="231"/>
      <c r="N400" s="232"/>
      <c r="O400" s="232"/>
      <c r="P400" s="232"/>
      <c r="Q400" s="232"/>
      <c r="R400" s="232"/>
      <c r="S400" s="232"/>
      <c r="T400" s="233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27" t="s">
        <v>283</v>
      </c>
      <c r="AU400" s="227" t="s">
        <v>180</v>
      </c>
      <c r="AV400" s="14" t="s">
        <v>90</v>
      </c>
      <c r="AW400" s="14" t="s">
        <v>36</v>
      </c>
      <c r="AX400" s="14" t="s">
        <v>81</v>
      </c>
      <c r="AY400" s="227" t="s">
        <v>166</v>
      </c>
    </row>
    <row r="401" spans="1:51" s="13" customFormat="1" ht="12">
      <c r="A401" s="13"/>
      <c r="B401" s="219"/>
      <c r="C401" s="13"/>
      <c r="D401" s="210" t="s">
        <v>283</v>
      </c>
      <c r="E401" s="220" t="s">
        <v>1</v>
      </c>
      <c r="F401" s="221" t="s">
        <v>332</v>
      </c>
      <c r="G401" s="13"/>
      <c r="H401" s="220" t="s">
        <v>1</v>
      </c>
      <c r="I401" s="222"/>
      <c r="J401" s="13"/>
      <c r="K401" s="13"/>
      <c r="L401" s="219"/>
      <c r="M401" s="223"/>
      <c r="N401" s="224"/>
      <c r="O401" s="224"/>
      <c r="P401" s="224"/>
      <c r="Q401" s="224"/>
      <c r="R401" s="224"/>
      <c r="S401" s="224"/>
      <c r="T401" s="22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20" t="s">
        <v>283</v>
      </c>
      <c r="AU401" s="220" t="s">
        <v>180</v>
      </c>
      <c r="AV401" s="13" t="s">
        <v>88</v>
      </c>
      <c r="AW401" s="13" t="s">
        <v>36</v>
      </c>
      <c r="AX401" s="13" t="s">
        <v>81</v>
      </c>
      <c r="AY401" s="220" t="s">
        <v>166</v>
      </c>
    </row>
    <row r="402" spans="1:51" s="14" customFormat="1" ht="12">
      <c r="A402" s="14"/>
      <c r="B402" s="226"/>
      <c r="C402" s="14"/>
      <c r="D402" s="210" t="s">
        <v>283</v>
      </c>
      <c r="E402" s="227" t="s">
        <v>1</v>
      </c>
      <c r="F402" s="228" t="s">
        <v>1039</v>
      </c>
      <c r="G402" s="14"/>
      <c r="H402" s="229">
        <v>0.48</v>
      </c>
      <c r="I402" s="230"/>
      <c r="J402" s="14"/>
      <c r="K402" s="14"/>
      <c r="L402" s="226"/>
      <c r="M402" s="231"/>
      <c r="N402" s="232"/>
      <c r="O402" s="232"/>
      <c r="P402" s="232"/>
      <c r="Q402" s="232"/>
      <c r="R402" s="232"/>
      <c r="S402" s="232"/>
      <c r="T402" s="233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27" t="s">
        <v>283</v>
      </c>
      <c r="AU402" s="227" t="s">
        <v>180</v>
      </c>
      <c r="AV402" s="14" t="s">
        <v>90</v>
      </c>
      <c r="AW402" s="14" t="s">
        <v>36</v>
      </c>
      <c r="AX402" s="14" t="s">
        <v>81</v>
      </c>
      <c r="AY402" s="227" t="s">
        <v>166</v>
      </c>
    </row>
    <row r="403" spans="1:51" s="14" customFormat="1" ht="12">
      <c r="A403" s="14"/>
      <c r="B403" s="226"/>
      <c r="C403" s="14"/>
      <c r="D403" s="210" t="s">
        <v>283</v>
      </c>
      <c r="E403" s="227" t="s">
        <v>1</v>
      </c>
      <c r="F403" s="228" t="s">
        <v>1040</v>
      </c>
      <c r="G403" s="14"/>
      <c r="H403" s="229">
        <v>0.525</v>
      </c>
      <c r="I403" s="230"/>
      <c r="J403" s="14"/>
      <c r="K403" s="14"/>
      <c r="L403" s="226"/>
      <c r="M403" s="231"/>
      <c r="N403" s="232"/>
      <c r="O403" s="232"/>
      <c r="P403" s="232"/>
      <c r="Q403" s="232"/>
      <c r="R403" s="232"/>
      <c r="S403" s="232"/>
      <c r="T403" s="23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27" t="s">
        <v>283</v>
      </c>
      <c r="AU403" s="227" t="s">
        <v>180</v>
      </c>
      <c r="AV403" s="14" t="s">
        <v>90</v>
      </c>
      <c r="AW403" s="14" t="s">
        <v>36</v>
      </c>
      <c r="AX403" s="14" t="s">
        <v>81</v>
      </c>
      <c r="AY403" s="227" t="s">
        <v>166</v>
      </c>
    </row>
    <row r="404" spans="1:51" s="15" customFormat="1" ht="12">
      <c r="A404" s="15"/>
      <c r="B404" s="234"/>
      <c r="C404" s="15"/>
      <c r="D404" s="210" t="s">
        <v>283</v>
      </c>
      <c r="E404" s="235" t="s">
        <v>1</v>
      </c>
      <c r="F404" s="236" t="s">
        <v>286</v>
      </c>
      <c r="G404" s="15"/>
      <c r="H404" s="237">
        <v>4.853</v>
      </c>
      <c r="I404" s="238"/>
      <c r="J404" s="15"/>
      <c r="K404" s="15"/>
      <c r="L404" s="234"/>
      <c r="M404" s="239"/>
      <c r="N404" s="240"/>
      <c r="O404" s="240"/>
      <c r="P404" s="240"/>
      <c r="Q404" s="240"/>
      <c r="R404" s="240"/>
      <c r="S404" s="240"/>
      <c r="T404" s="241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35" t="s">
        <v>283</v>
      </c>
      <c r="AU404" s="235" t="s">
        <v>180</v>
      </c>
      <c r="AV404" s="15" t="s">
        <v>165</v>
      </c>
      <c r="AW404" s="15" t="s">
        <v>36</v>
      </c>
      <c r="AX404" s="15" t="s">
        <v>88</v>
      </c>
      <c r="AY404" s="235" t="s">
        <v>166</v>
      </c>
    </row>
    <row r="405" spans="1:65" s="2" customFormat="1" ht="21.75" customHeight="1">
      <c r="A405" s="38"/>
      <c r="B405" s="196"/>
      <c r="C405" s="197" t="s">
        <v>481</v>
      </c>
      <c r="D405" s="197" t="s">
        <v>169</v>
      </c>
      <c r="E405" s="198" t="s">
        <v>1041</v>
      </c>
      <c r="F405" s="199" t="s">
        <v>1042</v>
      </c>
      <c r="G405" s="200" t="s">
        <v>301</v>
      </c>
      <c r="H405" s="201">
        <v>250.54</v>
      </c>
      <c r="I405" s="202"/>
      <c r="J405" s="203">
        <f>ROUND(I405*H405,2)</f>
        <v>0</v>
      </c>
      <c r="K405" s="199" t="s">
        <v>280</v>
      </c>
      <c r="L405" s="39"/>
      <c r="M405" s="204" t="s">
        <v>1</v>
      </c>
      <c r="N405" s="205" t="s">
        <v>46</v>
      </c>
      <c r="O405" s="77"/>
      <c r="P405" s="206">
        <f>O405*H405</f>
        <v>0</v>
      </c>
      <c r="Q405" s="206">
        <v>0.0169</v>
      </c>
      <c r="R405" s="206">
        <f>Q405*H405</f>
        <v>4.234126</v>
      </c>
      <c r="S405" s="206">
        <v>0</v>
      </c>
      <c r="T405" s="207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08" t="s">
        <v>165</v>
      </c>
      <c r="AT405" s="208" t="s">
        <v>169</v>
      </c>
      <c r="AU405" s="208" t="s">
        <v>180</v>
      </c>
      <c r="AY405" s="19" t="s">
        <v>166</v>
      </c>
      <c r="BE405" s="209">
        <f>IF(N405="základní",J405,0)</f>
        <v>0</v>
      </c>
      <c r="BF405" s="209">
        <f>IF(N405="snížená",J405,0)</f>
        <v>0</v>
      </c>
      <c r="BG405" s="209">
        <f>IF(N405="zákl. přenesená",J405,0)</f>
        <v>0</v>
      </c>
      <c r="BH405" s="209">
        <f>IF(N405="sníž. přenesená",J405,0)</f>
        <v>0</v>
      </c>
      <c r="BI405" s="209">
        <f>IF(N405="nulová",J405,0)</f>
        <v>0</v>
      </c>
      <c r="BJ405" s="19" t="s">
        <v>88</v>
      </c>
      <c r="BK405" s="209">
        <f>ROUND(I405*H405,2)</f>
        <v>0</v>
      </c>
      <c r="BL405" s="19" t="s">
        <v>165</v>
      </c>
      <c r="BM405" s="208" t="s">
        <v>1043</v>
      </c>
    </row>
    <row r="406" spans="1:47" s="2" customFormat="1" ht="12">
      <c r="A406" s="38"/>
      <c r="B406" s="39"/>
      <c r="C406" s="38"/>
      <c r="D406" s="210" t="s">
        <v>174</v>
      </c>
      <c r="E406" s="38"/>
      <c r="F406" s="211" t="s">
        <v>1044</v>
      </c>
      <c r="G406" s="38"/>
      <c r="H406" s="38"/>
      <c r="I406" s="132"/>
      <c r="J406" s="38"/>
      <c r="K406" s="38"/>
      <c r="L406" s="39"/>
      <c r="M406" s="212"/>
      <c r="N406" s="213"/>
      <c r="O406" s="77"/>
      <c r="P406" s="77"/>
      <c r="Q406" s="77"/>
      <c r="R406" s="77"/>
      <c r="S406" s="77"/>
      <c r="T406" s="7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T406" s="19" t="s">
        <v>174</v>
      </c>
      <c r="AU406" s="19" t="s">
        <v>180</v>
      </c>
    </row>
    <row r="407" spans="1:51" s="13" customFormat="1" ht="12">
      <c r="A407" s="13"/>
      <c r="B407" s="219"/>
      <c r="C407" s="13"/>
      <c r="D407" s="210" t="s">
        <v>283</v>
      </c>
      <c r="E407" s="220" t="s">
        <v>1</v>
      </c>
      <c r="F407" s="221" t="s">
        <v>1045</v>
      </c>
      <c r="G407" s="13"/>
      <c r="H407" s="220" t="s">
        <v>1</v>
      </c>
      <c r="I407" s="222"/>
      <c r="J407" s="13"/>
      <c r="K407" s="13"/>
      <c r="L407" s="219"/>
      <c r="M407" s="223"/>
      <c r="N407" s="224"/>
      <c r="O407" s="224"/>
      <c r="P407" s="224"/>
      <c r="Q407" s="224"/>
      <c r="R407" s="224"/>
      <c r="S407" s="224"/>
      <c r="T407" s="225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20" t="s">
        <v>283</v>
      </c>
      <c r="AU407" s="220" t="s">
        <v>180</v>
      </c>
      <c r="AV407" s="13" t="s">
        <v>88</v>
      </c>
      <c r="AW407" s="13" t="s">
        <v>36</v>
      </c>
      <c r="AX407" s="13" t="s">
        <v>81</v>
      </c>
      <c r="AY407" s="220" t="s">
        <v>166</v>
      </c>
    </row>
    <row r="408" spans="1:51" s="14" customFormat="1" ht="12">
      <c r="A408" s="14"/>
      <c r="B408" s="226"/>
      <c r="C408" s="14"/>
      <c r="D408" s="210" t="s">
        <v>283</v>
      </c>
      <c r="E408" s="227" t="s">
        <v>1</v>
      </c>
      <c r="F408" s="228" t="s">
        <v>1046</v>
      </c>
      <c r="G408" s="14"/>
      <c r="H408" s="229">
        <v>250.54</v>
      </c>
      <c r="I408" s="230"/>
      <c r="J408" s="14"/>
      <c r="K408" s="14"/>
      <c r="L408" s="226"/>
      <c r="M408" s="231"/>
      <c r="N408" s="232"/>
      <c r="O408" s="232"/>
      <c r="P408" s="232"/>
      <c r="Q408" s="232"/>
      <c r="R408" s="232"/>
      <c r="S408" s="232"/>
      <c r="T408" s="233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27" t="s">
        <v>283</v>
      </c>
      <c r="AU408" s="227" t="s">
        <v>180</v>
      </c>
      <c r="AV408" s="14" t="s">
        <v>90</v>
      </c>
      <c r="AW408" s="14" t="s">
        <v>36</v>
      </c>
      <c r="AX408" s="14" t="s">
        <v>81</v>
      </c>
      <c r="AY408" s="227" t="s">
        <v>166</v>
      </c>
    </row>
    <row r="409" spans="1:51" s="15" customFormat="1" ht="12">
      <c r="A409" s="15"/>
      <c r="B409" s="234"/>
      <c r="C409" s="15"/>
      <c r="D409" s="210" t="s">
        <v>283</v>
      </c>
      <c r="E409" s="235" t="s">
        <v>1</v>
      </c>
      <c r="F409" s="236" t="s">
        <v>286</v>
      </c>
      <c r="G409" s="15"/>
      <c r="H409" s="237">
        <v>250.54</v>
      </c>
      <c r="I409" s="238"/>
      <c r="J409" s="15"/>
      <c r="K409" s="15"/>
      <c r="L409" s="234"/>
      <c r="M409" s="239"/>
      <c r="N409" s="240"/>
      <c r="O409" s="240"/>
      <c r="P409" s="240"/>
      <c r="Q409" s="240"/>
      <c r="R409" s="240"/>
      <c r="S409" s="240"/>
      <c r="T409" s="241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35" t="s">
        <v>283</v>
      </c>
      <c r="AU409" s="235" t="s">
        <v>180</v>
      </c>
      <c r="AV409" s="15" t="s">
        <v>165</v>
      </c>
      <c r="AW409" s="15" t="s">
        <v>36</v>
      </c>
      <c r="AX409" s="15" t="s">
        <v>88</v>
      </c>
      <c r="AY409" s="235" t="s">
        <v>166</v>
      </c>
    </row>
    <row r="410" spans="1:65" s="2" customFormat="1" ht="21.75" customHeight="1">
      <c r="A410" s="38"/>
      <c r="B410" s="196"/>
      <c r="C410" s="197" t="s">
        <v>487</v>
      </c>
      <c r="D410" s="197" t="s">
        <v>169</v>
      </c>
      <c r="E410" s="198" t="s">
        <v>1047</v>
      </c>
      <c r="F410" s="199" t="s">
        <v>1048</v>
      </c>
      <c r="G410" s="200" t="s">
        <v>301</v>
      </c>
      <c r="H410" s="201">
        <v>250.54</v>
      </c>
      <c r="I410" s="202"/>
      <c r="J410" s="203">
        <f>ROUND(I410*H410,2)</f>
        <v>0</v>
      </c>
      <c r="K410" s="199" t="s">
        <v>280</v>
      </c>
      <c r="L410" s="39"/>
      <c r="M410" s="204" t="s">
        <v>1</v>
      </c>
      <c r="N410" s="205" t="s">
        <v>46</v>
      </c>
      <c r="O410" s="77"/>
      <c r="P410" s="206">
        <f>O410*H410</f>
        <v>0</v>
      </c>
      <c r="Q410" s="206">
        <v>0.003</v>
      </c>
      <c r="R410" s="206">
        <f>Q410*H410</f>
        <v>0.75162</v>
      </c>
      <c r="S410" s="206">
        <v>0</v>
      </c>
      <c r="T410" s="207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08" t="s">
        <v>165</v>
      </c>
      <c r="AT410" s="208" t="s">
        <v>169</v>
      </c>
      <c r="AU410" s="208" t="s">
        <v>180</v>
      </c>
      <c r="AY410" s="19" t="s">
        <v>166</v>
      </c>
      <c r="BE410" s="209">
        <f>IF(N410="základní",J410,0)</f>
        <v>0</v>
      </c>
      <c r="BF410" s="209">
        <f>IF(N410="snížená",J410,0)</f>
        <v>0</v>
      </c>
      <c r="BG410" s="209">
        <f>IF(N410="zákl. přenesená",J410,0)</f>
        <v>0</v>
      </c>
      <c r="BH410" s="209">
        <f>IF(N410="sníž. přenesená",J410,0)</f>
        <v>0</v>
      </c>
      <c r="BI410" s="209">
        <f>IF(N410="nulová",J410,0)</f>
        <v>0</v>
      </c>
      <c r="BJ410" s="19" t="s">
        <v>88</v>
      </c>
      <c r="BK410" s="209">
        <f>ROUND(I410*H410,2)</f>
        <v>0</v>
      </c>
      <c r="BL410" s="19" t="s">
        <v>165</v>
      </c>
      <c r="BM410" s="208" t="s">
        <v>1049</v>
      </c>
    </row>
    <row r="411" spans="1:47" s="2" customFormat="1" ht="12">
      <c r="A411" s="38"/>
      <c r="B411" s="39"/>
      <c r="C411" s="38"/>
      <c r="D411" s="210" t="s">
        <v>174</v>
      </c>
      <c r="E411" s="38"/>
      <c r="F411" s="211" t="s">
        <v>1050</v>
      </c>
      <c r="G411" s="38"/>
      <c r="H411" s="38"/>
      <c r="I411" s="132"/>
      <c r="J411" s="38"/>
      <c r="K411" s="38"/>
      <c r="L411" s="39"/>
      <c r="M411" s="212"/>
      <c r="N411" s="213"/>
      <c r="O411" s="77"/>
      <c r="P411" s="77"/>
      <c r="Q411" s="77"/>
      <c r="R411" s="77"/>
      <c r="S411" s="77"/>
      <c r="T411" s="7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9" t="s">
        <v>174</v>
      </c>
      <c r="AU411" s="19" t="s">
        <v>180</v>
      </c>
    </row>
    <row r="412" spans="1:65" s="2" customFormat="1" ht="21.75" customHeight="1">
      <c r="A412" s="38"/>
      <c r="B412" s="196"/>
      <c r="C412" s="197" t="s">
        <v>494</v>
      </c>
      <c r="D412" s="197" t="s">
        <v>169</v>
      </c>
      <c r="E412" s="198" t="s">
        <v>1051</v>
      </c>
      <c r="F412" s="199" t="s">
        <v>1052</v>
      </c>
      <c r="G412" s="200" t="s">
        <v>301</v>
      </c>
      <c r="H412" s="201">
        <v>295.88</v>
      </c>
      <c r="I412" s="202"/>
      <c r="J412" s="203">
        <f>ROUND(I412*H412,2)</f>
        <v>0</v>
      </c>
      <c r="K412" s="199" t="s">
        <v>280</v>
      </c>
      <c r="L412" s="39"/>
      <c r="M412" s="204" t="s">
        <v>1</v>
      </c>
      <c r="N412" s="205" t="s">
        <v>46</v>
      </c>
      <c r="O412" s="77"/>
      <c r="P412" s="206">
        <f>O412*H412</f>
        <v>0</v>
      </c>
      <c r="Q412" s="206">
        <v>0.0014</v>
      </c>
      <c r="R412" s="206">
        <f>Q412*H412</f>
        <v>0.414232</v>
      </c>
      <c r="S412" s="206">
        <v>0</v>
      </c>
      <c r="T412" s="207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08" t="s">
        <v>165</v>
      </c>
      <c r="AT412" s="208" t="s">
        <v>169</v>
      </c>
      <c r="AU412" s="208" t="s">
        <v>180</v>
      </c>
      <c r="AY412" s="19" t="s">
        <v>166</v>
      </c>
      <c r="BE412" s="209">
        <f>IF(N412="základní",J412,0)</f>
        <v>0</v>
      </c>
      <c r="BF412" s="209">
        <f>IF(N412="snížená",J412,0)</f>
        <v>0</v>
      </c>
      <c r="BG412" s="209">
        <f>IF(N412="zákl. přenesená",J412,0)</f>
        <v>0</v>
      </c>
      <c r="BH412" s="209">
        <f>IF(N412="sníž. přenesená",J412,0)</f>
        <v>0</v>
      </c>
      <c r="BI412" s="209">
        <f>IF(N412="nulová",J412,0)</f>
        <v>0</v>
      </c>
      <c r="BJ412" s="19" t="s">
        <v>88</v>
      </c>
      <c r="BK412" s="209">
        <f>ROUND(I412*H412,2)</f>
        <v>0</v>
      </c>
      <c r="BL412" s="19" t="s">
        <v>165</v>
      </c>
      <c r="BM412" s="208" t="s">
        <v>1053</v>
      </c>
    </row>
    <row r="413" spans="1:47" s="2" customFormat="1" ht="12">
      <c r="A413" s="38"/>
      <c r="B413" s="39"/>
      <c r="C413" s="38"/>
      <c r="D413" s="210" t="s">
        <v>174</v>
      </c>
      <c r="E413" s="38"/>
      <c r="F413" s="211" t="s">
        <v>1054</v>
      </c>
      <c r="G413" s="38"/>
      <c r="H413" s="38"/>
      <c r="I413" s="132"/>
      <c r="J413" s="38"/>
      <c r="K413" s="38"/>
      <c r="L413" s="39"/>
      <c r="M413" s="212"/>
      <c r="N413" s="213"/>
      <c r="O413" s="77"/>
      <c r="P413" s="77"/>
      <c r="Q413" s="77"/>
      <c r="R413" s="77"/>
      <c r="S413" s="77"/>
      <c r="T413" s="7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9" t="s">
        <v>174</v>
      </c>
      <c r="AU413" s="19" t="s">
        <v>180</v>
      </c>
    </row>
    <row r="414" spans="1:51" s="13" customFormat="1" ht="12">
      <c r="A414" s="13"/>
      <c r="B414" s="219"/>
      <c r="C414" s="13"/>
      <c r="D414" s="210" t="s">
        <v>283</v>
      </c>
      <c r="E414" s="220" t="s">
        <v>1</v>
      </c>
      <c r="F414" s="221" t="s">
        <v>1055</v>
      </c>
      <c r="G414" s="13"/>
      <c r="H414" s="220" t="s">
        <v>1</v>
      </c>
      <c r="I414" s="222"/>
      <c r="J414" s="13"/>
      <c r="K414" s="13"/>
      <c r="L414" s="219"/>
      <c r="M414" s="223"/>
      <c r="N414" s="224"/>
      <c r="O414" s="224"/>
      <c r="P414" s="224"/>
      <c r="Q414" s="224"/>
      <c r="R414" s="224"/>
      <c r="S414" s="224"/>
      <c r="T414" s="225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20" t="s">
        <v>283</v>
      </c>
      <c r="AU414" s="220" t="s">
        <v>180</v>
      </c>
      <c r="AV414" s="13" t="s">
        <v>88</v>
      </c>
      <c r="AW414" s="13" t="s">
        <v>36</v>
      </c>
      <c r="AX414" s="13" t="s">
        <v>81</v>
      </c>
      <c r="AY414" s="220" t="s">
        <v>166</v>
      </c>
    </row>
    <row r="415" spans="1:51" s="13" customFormat="1" ht="12">
      <c r="A415" s="13"/>
      <c r="B415" s="219"/>
      <c r="C415" s="13"/>
      <c r="D415" s="210" t="s">
        <v>283</v>
      </c>
      <c r="E415" s="220" t="s">
        <v>1</v>
      </c>
      <c r="F415" s="221" t="s">
        <v>417</v>
      </c>
      <c r="G415" s="13"/>
      <c r="H415" s="220" t="s">
        <v>1</v>
      </c>
      <c r="I415" s="222"/>
      <c r="J415" s="13"/>
      <c r="K415" s="13"/>
      <c r="L415" s="219"/>
      <c r="M415" s="223"/>
      <c r="N415" s="224"/>
      <c r="O415" s="224"/>
      <c r="P415" s="224"/>
      <c r="Q415" s="224"/>
      <c r="R415" s="224"/>
      <c r="S415" s="224"/>
      <c r="T415" s="225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20" t="s">
        <v>283</v>
      </c>
      <c r="AU415" s="220" t="s">
        <v>180</v>
      </c>
      <c r="AV415" s="13" t="s">
        <v>88</v>
      </c>
      <c r="AW415" s="13" t="s">
        <v>36</v>
      </c>
      <c r="AX415" s="13" t="s">
        <v>81</v>
      </c>
      <c r="AY415" s="220" t="s">
        <v>166</v>
      </c>
    </row>
    <row r="416" spans="1:51" s="14" customFormat="1" ht="12">
      <c r="A416" s="14"/>
      <c r="B416" s="226"/>
      <c r="C416" s="14"/>
      <c r="D416" s="210" t="s">
        <v>283</v>
      </c>
      <c r="E416" s="227" t="s">
        <v>1</v>
      </c>
      <c r="F416" s="228" t="s">
        <v>1056</v>
      </c>
      <c r="G416" s="14"/>
      <c r="H416" s="229">
        <v>15.18</v>
      </c>
      <c r="I416" s="230"/>
      <c r="J416" s="14"/>
      <c r="K416" s="14"/>
      <c r="L416" s="226"/>
      <c r="M416" s="231"/>
      <c r="N416" s="232"/>
      <c r="O416" s="232"/>
      <c r="P416" s="232"/>
      <c r="Q416" s="232"/>
      <c r="R416" s="232"/>
      <c r="S416" s="232"/>
      <c r="T416" s="233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27" t="s">
        <v>283</v>
      </c>
      <c r="AU416" s="227" t="s">
        <v>180</v>
      </c>
      <c r="AV416" s="14" t="s">
        <v>90</v>
      </c>
      <c r="AW416" s="14" t="s">
        <v>36</v>
      </c>
      <c r="AX416" s="14" t="s">
        <v>81</v>
      </c>
      <c r="AY416" s="227" t="s">
        <v>166</v>
      </c>
    </row>
    <row r="417" spans="1:51" s="13" customFormat="1" ht="12">
      <c r="A417" s="13"/>
      <c r="B417" s="219"/>
      <c r="C417" s="13"/>
      <c r="D417" s="210" t="s">
        <v>283</v>
      </c>
      <c r="E417" s="220" t="s">
        <v>1</v>
      </c>
      <c r="F417" s="221" t="s">
        <v>352</v>
      </c>
      <c r="G417" s="13"/>
      <c r="H417" s="220" t="s">
        <v>1</v>
      </c>
      <c r="I417" s="222"/>
      <c r="J417" s="13"/>
      <c r="K417" s="13"/>
      <c r="L417" s="219"/>
      <c r="M417" s="223"/>
      <c r="N417" s="224"/>
      <c r="O417" s="224"/>
      <c r="P417" s="224"/>
      <c r="Q417" s="224"/>
      <c r="R417" s="224"/>
      <c r="S417" s="224"/>
      <c r="T417" s="225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20" t="s">
        <v>283</v>
      </c>
      <c r="AU417" s="220" t="s">
        <v>180</v>
      </c>
      <c r="AV417" s="13" t="s">
        <v>88</v>
      </c>
      <c r="AW417" s="13" t="s">
        <v>36</v>
      </c>
      <c r="AX417" s="13" t="s">
        <v>81</v>
      </c>
      <c r="AY417" s="220" t="s">
        <v>166</v>
      </c>
    </row>
    <row r="418" spans="1:51" s="14" customFormat="1" ht="12">
      <c r="A418" s="14"/>
      <c r="B418" s="226"/>
      <c r="C418" s="14"/>
      <c r="D418" s="210" t="s">
        <v>283</v>
      </c>
      <c r="E418" s="227" t="s">
        <v>1</v>
      </c>
      <c r="F418" s="228" t="s">
        <v>1057</v>
      </c>
      <c r="G418" s="14"/>
      <c r="H418" s="229">
        <v>27.18</v>
      </c>
      <c r="I418" s="230"/>
      <c r="J418" s="14"/>
      <c r="K418" s="14"/>
      <c r="L418" s="226"/>
      <c r="M418" s="231"/>
      <c r="N418" s="232"/>
      <c r="O418" s="232"/>
      <c r="P418" s="232"/>
      <c r="Q418" s="232"/>
      <c r="R418" s="232"/>
      <c r="S418" s="232"/>
      <c r="T418" s="233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27" t="s">
        <v>283</v>
      </c>
      <c r="AU418" s="227" t="s">
        <v>180</v>
      </c>
      <c r="AV418" s="14" t="s">
        <v>90</v>
      </c>
      <c r="AW418" s="14" t="s">
        <v>36</v>
      </c>
      <c r="AX418" s="14" t="s">
        <v>81</v>
      </c>
      <c r="AY418" s="227" t="s">
        <v>166</v>
      </c>
    </row>
    <row r="419" spans="1:51" s="13" customFormat="1" ht="12">
      <c r="A419" s="13"/>
      <c r="B419" s="219"/>
      <c r="C419" s="13"/>
      <c r="D419" s="210" t="s">
        <v>283</v>
      </c>
      <c r="E419" s="220" t="s">
        <v>1</v>
      </c>
      <c r="F419" s="221" t="s">
        <v>419</v>
      </c>
      <c r="G419" s="13"/>
      <c r="H419" s="220" t="s">
        <v>1</v>
      </c>
      <c r="I419" s="222"/>
      <c r="J419" s="13"/>
      <c r="K419" s="13"/>
      <c r="L419" s="219"/>
      <c r="M419" s="223"/>
      <c r="N419" s="224"/>
      <c r="O419" s="224"/>
      <c r="P419" s="224"/>
      <c r="Q419" s="224"/>
      <c r="R419" s="224"/>
      <c r="S419" s="224"/>
      <c r="T419" s="225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20" t="s">
        <v>283</v>
      </c>
      <c r="AU419" s="220" t="s">
        <v>180</v>
      </c>
      <c r="AV419" s="13" t="s">
        <v>88</v>
      </c>
      <c r="AW419" s="13" t="s">
        <v>36</v>
      </c>
      <c r="AX419" s="13" t="s">
        <v>81</v>
      </c>
      <c r="AY419" s="220" t="s">
        <v>166</v>
      </c>
    </row>
    <row r="420" spans="1:51" s="14" customFormat="1" ht="12">
      <c r="A420" s="14"/>
      <c r="B420" s="226"/>
      <c r="C420" s="14"/>
      <c r="D420" s="210" t="s">
        <v>283</v>
      </c>
      <c r="E420" s="227" t="s">
        <v>1</v>
      </c>
      <c r="F420" s="228" t="s">
        <v>1058</v>
      </c>
      <c r="G420" s="14"/>
      <c r="H420" s="229">
        <v>28.2</v>
      </c>
      <c r="I420" s="230"/>
      <c r="J420" s="14"/>
      <c r="K420" s="14"/>
      <c r="L420" s="226"/>
      <c r="M420" s="231"/>
      <c r="N420" s="232"/>
      <c r="O420" s="232"/>
      <c r="P420" s="232"/>
      <c r="Q420" s="232"/>
      <c r="R420" s="232"/>
      <c r="S420" s="232"/>
      <c r="T420" s="233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27" t="s">
        <v>283</v>
      </c>
      <c r="AU420" s="227" t="s">
        <v>180</v>
      </c>
      <c r="AV420" s="14" t="s">
        <v>90</v>
      </c>
      <c r="AW420" s="14" t="s">
        <v>36</v>
      </c>
      <c r="AX420" s="14" t="s">
        <v>81</v>
      </c>
      <c r="AY420" s="227" t="s">
        <v>166</v>
      </c>
    </row>
    <row r="421" spans="1:51" s="13" customFormat="1" ht="12">
      <c r="A421" s="13"/>
      <c r="B421" s="219"/>
      <c r="C421" s="13"/>
      <c r="D421" s="210" t="s">
        <v>283</v>
      </c>
      <c r="E421" s="220" t="s">
        <v>1</v>
      </c>
      <c r="F421" s="221" t="s">
        <v>367</v>
      </c>
      <c r="G421" s="13"/>
      <c r="H421" s="220" t="s">
        <v>1</v>
      </c>
      <c r="I421" s="222"/>
      <c r="J421" s="13"/>
      <c r="K421" s="13"/>
      <c r="L421" s="219"/>
      <c r="M421" s="223"/>
      <c r="N421" s="224"/>
      <c r="O421" s="224"/>
      <c r="P421" s="224"/>
      <c r="Q421" s="224"/>
      <c r="R421" s="224"/>
      <c r="S421" s="224"/>
      <c r="T421" s="225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20" t="s">
        <v>283</v>
      </c>
      <c r="AU421" s="220" t="s">
        <v>180</v>
      </c>
      <c r="AV421" s="13" t="s">
        <v>88</v>
      </c>
      <c r="AW421" s="13" t="s">
        <v>36</v>
      </c>
      <c r="AX421" s="13" t="s">
        <v>81</v>
      </c>
      <c r="AY421" s="220" t="s">
        <v>166</v>
      </c>
    </row>
    <row r="422" spans="1:51" s="14" customFormat="1" ht="12">
      <c r="A422" s="14"/>
      <c r="B422" s="226"/>
      <c r="C422" s="14"/>
      <c r="D422" s="210" t="s">
        <v>283</v>
      </c>
      <c r="E422" s="227" t="s">
        <v>1</v>
      </c>
      <c r="F422" s="228" t="s">
        <v>1059</v>
      </c>
      <c r="G422" s="14"/>
      <c r="H422" s="229">
        <v>14.4</v>
      </c>
      <c r="I422" s="230"/>
      <c r="J422" s="14"/>
      <c r="K422" s="14"/>
      <c r="L422" s="226"/>
      <c r="M422" s="231"/>
      <c r="N422" s="232"/>
      <c r="O422" s="232"/>
      <c r="P422" s="232"/>
      <c r="Q422" s="232"/>
      <c r="R422" s="232"/>
      <c r="S422" s="232"/>
      <c r="T422" s="233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27" t="s">
        <v>283</v>
      </c>
      <c r="AU422" s="227" t="s">
        <v>180</v>
      </c>
      <c r="AV422" s="14" t="s">
        <v>90</v>
      </c>
      <c r="AW422" s="14" t="s">
        <v>36</v>
      </c>
      <c r="AX422" s="14" t="s">
        <v>81</v>
      </c>
      <c r="AY422" s="227" t="s">
        <v>166</v>
      </c>
    </row>
    <row r="423" spans="1:51" s="13" customFormat="1" ht="12">
      <c r="A423" s="13"/>
      <c r="B423" s="219"/>
      <c r="C423" s="13"/>
      <c r="D423" s="210" t="s">
        <v>283</v>
      </c>
      <c r="E423" s="220" t="s">
        <v>1</v>
      </c>
      <c r="F423" s="221" t="s">
        <v>407</v>
      </c>
      <c r="G423" s="13"/>
      <c r="H423" s="220" t="s">
        <v>1</v>
      </c>
      <c r="I423" s="222"/>
      <c r="J423" s="13"/>
      <c r="K423" s="13"/>
      <c r="L423" s="219"/>
      <c r="M423" s="223"/>
      <c r="N423" s="224"/>
      <c r="O423" s="224"/>
      <c r="P423" s="224"/>
      <c r="Q423" s="224"/>
      <c r="R423" s="224"/>
      <c r="S423" s="224"/>
      <c r="T423" s="225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20" t="s">
        <v>283</v>
      </c>
      <c r="AU423" s="220" t="s">
        <v>180</v>
      </c>
      <c r="AV423" s="13" t="s">
        <v>88</v>
      </c>
      <c r="AW423" s="13" t="s">
        <v>36</v>
      </c>
      <c r="AX423" s="13" t="s">
        <v>81</v>
      </c>
      <c r="AY423" s="220" t="s">
        <v>166</v>
      </c>
    </row>
    <row r="424" spans="1:51" s="14" customFormat="1" ht="12">
      <c r="A424" s="14"/>
      <c r="B424" s="226"/>
      <c r="C424" s="14"/>
      <c r="D424" s="210" t="s">
        <v>283</v>
      </c>
      <c r="E424" s="227" t="s">
        <v>1</v>
      </c>
      <c r="F424" s="228" t="s">
        <v>1059</v>
      </c>
      <c r="G424" s="14"/>
      <c r="H424" s="229">
        <v>14.4</v>
      </c>
      <c r="I424" s="230"/>
      <c r="J424" s="14"/>
      <c r="K424" s="14"/>
      <c r="L424" s="226"/>
      <c r="M424" s="231"/>
      <c r="N424" s="232"/>
      <c r="O424" s="232"/>
      <c r="P424" s="232"/>
      <c r="Q424" s="232"/>
      <c r="R424" s="232"/>
      <c r="S424" s="232"/>
      <c r="T424" s="233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27" t="s">
        <v>283</v>
      </c>
      <c r="AU424" s="227" t="s">
        <v>180</v>
      </c>
      <c r="AV424" s="14" t="s">
        <v>90</v>
      </c>
      <c r="AW424" s="14" t="s">
        <v>36</v>
      </c>
      <c r="AX424" s="14" t="s">
        <v>81</v>
      </c>
      <c r="AY424" s="227" t="s">
        <v>166</v>
      </c>
    </row>
    <row r="425" spans="1:51" s="13" customFormat="1" ht="12">
      <c r="A425" s="13"/>
      <c r="B425" s="219"/>
      <c r="C425" s="13"/>
      <c r="D425" s="210" t="s">
        <v>283</v>
      </c>
      <c r="E425" s="220" t="s">
        <v>1</v>
      </c>
      <c r="F425" s="221" t="s">
        <v>421</v>
      </c>
      <c r="G425" s="13"/>
      <c r="H425" s="220" t="s">
        <v>1</v>
      </c>
      <c r="I425" s="222"/>
      <c r="J425" s="13"/>
      <c r="K425" s="13"/>
      <c r="L425" s="219"/>
      <c r="M425" s="223"/>
      <c r="N425" s="224"/>
      <c r="O425" s="224"/>
      <c r="P425" s="224"/>
      <c r="Q425" s="224"/>
      <c r="R425" s="224"/>
      <c r="S425" s="224"/>
      <c r="T425" s="225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20" t="s">
        <v>283</v>
      </c>
      <c r="AU425" s="220" t="s">
        <v>180</v>
      </c>
      <c r="AV425" s="13" t="s">
        <v>88</v>
      </c>
      <c r="AW425" s="13" t="s">
        <v>36</v>
      </c>
      <c r="AX425" s="13" t="s">
        <v>81</v>
      </c>
      <c r="AY425" s="220" t="s">
        <v>166</v>
      </c>
    </row>
    <row r="426" spans="1:51" s="14" customFormat="1" ht="12">
      <c r="A426" s="14"/>
      <c r="B426" s="226"/>
      <c r="C426" s="14"/>
      <c r="D426" s="210" t="s">
        <v>283</v>
      </c>
      <c r="E426" s="227" t="s">
        <v>1</v>
      </c>
      <c r="F426" s="228" t="s">
        <v>1060</v>
      </c>
      <c r="G426" s="14"/>
      <c r="H426" s="229">
        <v>26.88</v>
      </c>
      <c r="I426" s="230"/>
      <c r="J426" s="14"/>
      <c r="K426" s="14"/>
      <c r="L426" s="226"/>
      <c r="M426" s="231"/>
      <c r="N426" s="232"/>
      <c r="O426" s="232"/>
      <c r="P426" s="232"/>
      <c r="Q426" s="232"/>
      <c r="R426" s="232"/>
      <c r="S426" s="232"/>
      <c r="T426" s="233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27" t="s">
        <v>283</v>
      </c>
      <c r="AU426" s="227" t="s">
        <v>180</v>
      </c>
      <c r="AV426" s="14" t="s">
        <v>90</v>
      </c>
      <c r="AW426" s="14" t="s">
        <v>36</v>
      </c>
      <c r="AX426" s="14" t="s">
        <v>81</v>
      </c>
      <c r="AY426" s="227" t="s">
        <v>166</v>
      </c>
    </row>
    <row r="427" spans="1:51" s="13" customFormat="1" ht="12">
      <c r="A427" s="13"/>
      <c r="B427" s="219"/>
      <c r="C427" s="13"/>
      <c r="D427" s="210" t="s">
        <v>283</v>
      </c>
      <c r="E427" s="220" t="s">
        <v>1</v>
      </c>
      <c r="F427" s="221" t="s">
        <v>325</v>
      </c>
      <c r="G427" s="13"/>
      <c r="H427" s="220" t="s">
        <v>1</v>
      </c>
      <c r="I427" s="222"/>
      <c r="J427" s="13"/>
      <c r="K427" s="13"/>
      <c r="L427" s="219"/>
      <c r="M427" s="223"/>
      <c r="N427" s="224"/>
      <c r="O427" s="224"/>
      <c r="P427" s="224"/>
      <c r="Q427" s="224"/>
      <c r="R427" s="224"/>
      <c r="S427" s="224"/>
      <c r="T427" s="225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20" t="s">
        <v>283</v>
      </c>
      <c r="AU427" s="220" t="s">
        <v>180</v>
      </c>
      <c r="AV427" s="13" t="s">
        <v>88</v>
      </c>
      <c r="AW427" s="13" t="s">
        <v>36</v>
      </c>
      <c r="AX427" s="13" t="s">
        <v>81</v>
      </c>
      <c r="AY427" s="220" t="s">
        <v>166</v>
      </c>
    </row>
    <row r="428" spans="1:51" s="14" customFormat="1" ht="12">
      <c r="A428" s="14"/>
      <c r="B428" s="226"/>
      <c r="C428" s="14"/>
      <c r="D428" s="210" t="s">
        <v>283</v>
      </c>
      <c r="E428" s="227" t="s">
        <v>1</v>
      </c>
      <c r="F428" s="228" t="s">
        <v>1061</v>
      </c>
      <c r="G428" s="14"/>
      <c r="H428" s="229">
        <v>34.2</v>
      </c>
      <c r="I428" s="230"/>
      <c r="J428" s="14"/>
      <c r="K428" s="14"/>
      <c r="L428" s="226"/>
      <c r="M428" s="231"/>
      <c r="N428" s="232"/>
      <c r="O428" s="232"/>
      <c r="P428" s="232"/>
      <c r="Q428" s="232"/>
      <c r="R428" s="232"/>
      <c r="S428" s="232"/>
      <c r="T428" s="233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27" t="s">
        <v>283</v>
      </c>
      <c r="AU428" s="227" t="s">
        <v>180</v>
      </c>
      <c r="AV428" s="14" t="s">
        <v>90</v>
      </c>
      <c r="AW428" s="14" t="s">
        <v>36</v>
      </c>
      <c r="AX428" s="14" t="s">
        <v>81</v>
      </c>
      <c r="AY428" s="227" t="s">
        <v>166</v>
      </c>
    </row>
    <row r="429" spans="1:51" s="14" customFormat="1" ht="12">
      <c r="A429" s="14"/>
      <c r="B429" s="226"/>
      <c r="C429" s="14"/>
      <c r="D429" s="210" t="s">
        <v>283</v>
      </c>
      <c r="E429" s="227" t="s">
        <v>1</v>
      </c>
      <c r="F429" s="228" t="s">
        <v>1062</v>
      </c>
      <c r="G429" s="14"/>
      <c r="H429" s="229">
        <v>-4.92</v>
      </c>
      <c r="I429" s="230"/>
      <c r="J429" s="14"/>
      <c r="K429" s="14"/>
      <c r="L429" s="226"/>
      <c r="M429" s="231"/>
      <c r="N429" s="232"/>
      <c r="O429" s="232"/>
      <c r="P429" s="232"/>
      <c r="Q429" s="232"/>
      <c r="R429" s="232"/>
      <c r="S429" s="232"/>
      <c r="T429" s="233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27" t="s">
        <v>283</v>
      </c>
      <c r="AU429" s="227" t="s">
        <v>180</v>
      </c>
      <c r="AV429" s="14" t="s">
        <v>90</v>
      </c>
      <c r="AW429" s="14" t="s">
        <v>36</v>
      </c>
      <c r="AX429" s="14" t="s">
        <v>81</v>
      </c>
      <c r="AY429" s="227" t="s">
        <v>166</v>
      </c>
    </row>
    <row r="430" spans="1:51" s="13" customFormat="1" ht="12">
      <c r="A430" s="13"/>
      <c r="B430" s="219"/>
      <c r="C430" s="13"/>
      <c r="D430" s="210" t="s">
        <v>283</v>
      </c>
      <c r="E430" s="220" t="s">
        <v>1</v>
      </c>
      <c r="F430" s="221" t="s">
        <v>1004</v>
      </c>
      <c r="G430" s="13"/>
      <c r="H430" s="220" t="s">
        <v>1</v>
      </c>
      <c r="I430" s="222"/>
      <c r="J430" s="13"/>
      <c r="K430" s="13"/>
      <c r="L430" s="219"/>
      <c r="M430" s="223"/>
      <c r="N430" s="224"/>
      <c r="O430" s="224"/>
      <c r="P430" s="224"/>
      <c r="Q430" s="224"/>
      <c r="R430" s="224"/>
      <c r="S430" s="224"/>
      <c r="T430" s="225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20" t="s">
        <v>283</v>
      </c>
      <c r="AU430" s="220" t="s">
        <v>180</v>
      </c>
      <c r="AV430" s="13" t="s">
        <v>88</v>
      </c>
      <c r="AW430" s="13" t="s">
        <v>36</v>
      </c>
      <c r="AX430" s="13" t="s">
        <v>81</v>
      </c>
      <c r="AY430" s="220" t="s">
        <v>166</v>
      </c>
    </row>
    <row r="431" spans="1:51" s="14" customFormat="1" ht="12">
      <c r="A431" s="14"/>
      <c r="B431" s="226"/>
      <c r="C431" s="14"/>
      <c r="D431" s="210" t="s">
        <v>283</v>
      </c>
      <c r="E431" s="227" t="s">
        <v>1</v>
      </c>
      <c r="F431" s="228" t="s">
        <v>1059</v>
      </c>
      <c r="G431" s="14"/>
      <c r="H431" s="229">
        <v>14.4</v>
      </c>
      <c r="I431" s="230"/>
      <c r="J431" s="14"/>
      <c r="K431" s="14"/>
      <c r="L431" s="226"/>
      <c r="M431" s="231"/>
      <c r="N431" s="232"/>
      <c r="O431" s="232"/>
      <c r="P431" s="232"/>
      <c r="Q431" s="232"/>
      <c r="R431" s="232"/>
      <c r="S431" s="232"/>
      <c r="T431" s="233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27" t="s">
        <v>283</v>
      </c>
      <c r="AU431" s="227" t="s">
        <v>180</v>
      </c>
      <c r="AV431" s="14" t="s">
        <v>90</v>
      </c>
      <c r="AW431" s="14" t="s">
        <v>36</v>
      </c>
      <c r="AX431" s="14" t="s">
        <v>81</v>
      </c>
      <c r="AY431" s="227" t="s">
        <v>166</v>
      </c>
    </row>
    <row r="432" spans="1:51" s="13" customFormat="1" ht="12">
      <c r="A432" s="13"/>
      <c r="B432" s="219"/>
      <c r="C432" s="13"/>
      <c r="D432" s="210" t="s">
        <v>283</v>
      </c>
      <c r="E432" s="220" t="s">
        <v>1</v>
      </c>
      <c r="F432" s="221" t="s">
        <v>1005</v>
      </c>
      <c r="G432" s="13"/>
      <c r="H432" s="220" t="s">
        <v>1</v>
      </c>
      <c r="I432" s="222"/>
      <c r="J432" s="13"/>
      <c r="K432" s="13"/>
      <c r="L432" s="219"/>
      <c r="M432" s="223"/>
      <c r="N432" s="224"/>
      <c r="O432" s="224"/>
      <c r="P432" s="224"/>
      <c r="Q432" s="224"/>
      <c r="R432" s="224"/>
      <c r="S432" s="224"/>
      <c r="T432" s="225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20" t="s">
        <v>283</v>
      </c>
      <c r="AU432" s="220" t="s">
        <v>180</v>
      </c>
      <c r="AV432" s="13" t="s">
        <v>88</v>
      </c>
      <c r="AW432" s="13" t="s">
        <v>36</v>
      </c>
      <c r="AX432" s="13" t="s">
        <v>81</v>
      </c>
      <c r="AY432" s="220" t="s">
        <v>166</v>
      </c>
    </row>
    <row r="433" spans="1:51" s="14" customFormat="1" ht="12">
      <c r="A433" s="14"/>
      <c r="B433" s="226"/>
      <c r="C433" s="14"/>
      <c r="D433" s="210" t="s">
        <v>283</v>
      </c>
      <c r="E433" s="227" t="s">
        <v>1</v>
      </c>
      <c r="F433" s="228" t="s">
        <v>1063</v>
      </c>
      <c r="G433" s="14"/>
      <c r="H433" s="229">
        <v>13.8</v>
      </c>
      <c r="I433" s="230"/>
      <c r="J433" s="14"/>
      <c r="K433" s="14"/>
      <c r="L433" s="226"/>
      <c r="M433" s="231"/>
      <c r="N433" s="232"/>
      <c r="O433" s="232"/>
      <c r="P433" s="232"/>
      <c r="Q433" s="232"/>
      <c r="R433" s="232"/>
      <c r="S433" s="232"/>
      <c r="T433" s="233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27" t="s">
        <v>283</v>
      </c>
      <c r="AU433" s="227" t="s">
        <v>180</v>
      </c>
      <c r="AV433" s="14" t="s">
        <v>90</v>
      </c>
      <c r="AW433" s="14" t="s">
        <v>36</v>
      </c>
      <c r="AX433" s="14" t="s">
        <v>81</v>
      </c>
      <c r="AY433" s="227" t="s">
        <v>166</v>
      </c>
    </row>
    <row r="434" spans="1:51" s="13" customFormat="1" ht="12">
      <c r="A434" s="13"/>
      <c r="B434" s="219"/>
      <c r="C434" s="13"/>
      <c r="D434" s="210" t="s">
        <v>283</v>
      </c>
      <c r="E434" s="220" t="s">
        <v>1</v>
      </c>
      <c r="F434" s="221" t="s">
        <v>1064</v>
      </c>
      <c r="G434" s="13"/>
      <c r="H434" s="220" t="s">
        <v>1</v>
      </c>
      <c r="I434" s="222"/>
      <c r="J434" s="13"/>
      <c r="K434" s="13"/>
      <c r="L434" s="219"/>
      <c r="M434" s="223"/>
      <c r="N434" s="224"/>
      <c r="O434" s="224"/>
      <c r="P434" s="224"/>
      <c r="Q434" s="224"/>
      <c r="R434" s="224"/>
      <c r="S434" s="224"/>
      <c r="T434" s="225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20" t="s">
        <v>283</v>
      </c>
      <c r="AU434" s="220" t="s">
        <v>180</v>
      </c>
      <c r="AV434" s="13" t="s">
        <v>88</v>
      </c>
      <c r="AW434" s="13" t="s">
        <v>36</v>
      </c>
      <c r="AX434" s="13" t="s">
        <v>81</v>
      </c>
      <c r="AY434" s="220" t="s">
        <v>166</v>
      </c>
    </row>
    <row r="435" spans="1:51" s="14" customFormat="1" ht="12">
      <c r="A435" s="14"/>
      <c r="B435" s="226"/>
      <c r="C435" s="14"/>
      <c r="D435" s="210" t="s">
        <v>283</v>
      </c>
      <c r="E435" s="227" t="s">
        <v>1</v>
      </c>
      <c r="F435" s="228" t="s">
        <v>1059</v>
      </c>
      <c r="G435" s="14"/>
      <c r="H435" s="229">
        <v>14.4</v>
      </c>
      <c r="I435" s="230"/>
      <c r="J435" s="14"/>
      <c r="K435" s="14"/>
      <c r="L435" s="226"/>
      <c r="M435" s="231"/>
      <c r="N435" s="232"/>
      <c r="O435" s="232"/>
      <c r="P435" s="232"/>
      <c r="Q435" s="232"/>
      <c r="R435" s="232"/>
      <c r="S435" s="232"/>
      <c r="T435" s="233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27" t="s">
        <v>283</v>
      </c>
      <c r="AU435" s="227" t="s">
        <v>180</v>
      </c>
      <c r="AV435" s="14" t="s">
        <v>90</v>
      </c>
      <c r="AW435" s="14" t="s">
        <v>36</v>
      </c>
      <c r="AX435" s="14" t="s">
        <v>81</v>
      </c>
      <c r="AY435" s="227" t="s">
        <v>166</v>
      </c>
    </row>
    <row r="436" spans="1:51" s="13" customFormat="1" ht="12">
      <c r="A436" s="13"/>
      <c r="B436" s="219"/>
      <c r="C436" s="13"/>
      <c r="D436" s="210" t="s">
        <v>283</v>
      </c>
      <c r="E436" s="220" t="s">
        <v>1</v>
      </c>
      <c r="F436" s="221" t="s">
        <v>1065</v>
      </c>
      <c r="G436" s="13"/>
      <c r="H436" s="220" t="s">
        <v>1</v>
      </c>
      <c r="I436" s="222"/>
      <c r="J436" s="13"/>
      <c r="K436" s="13"/>
      <c r="L436" s="219"/>
      <c r="M436" s="223"/>
      <c r="N436" s="224"/>
      <c r="O436" s="224"/>
      <c r="P436" s="224"/>
      <c r="Q436" s="224"/>
      <c r="R436" s="224"/>
      <c r="S436" s="224"/>
      <c r="T436" s="225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20" t="s">
        <v>283</v>
      </c>
      <c r="AU436" s="220" t="s">
        <v>180</v>
      </c>
      <c r="AV436" s="13" t="s">
        <v>88</v>
      </c>
      <c r="AW436" s="13" t="s">
        <v>36</v>
      </c>
      <c r="AX436" s="13" t="s">
        <v>81</v>
      </c>
      <c r="AY436" s="220" t="s">
        <v>166</v>
      </c>
    </row>
    <row r="437" spans="1:51" s="14" customFormat="1" ht="12">
      <c r="A437" s="14"/>
      <c r="B437" s="226"/>
      <c r="C437" s="14"/>
      <c r="D437" s="210" t="s">
        <v>283</v>
      </c>
      <c r="E437" s="227" t="s">
        <v>1</v>
      </c>
      <c r="F437" s="228" t="s">
        <v>1066</v>
      </c>
      <c r="G437" s="14"/>
      <c r="H437" s="229">
        <v>24.18</v>
      </c>
      <c r="I437" s="230"/>
      <c r="J437" s="14"/>
      <c r="K437" s="14"/>
      <c r="L437" s="226"/>
      <c r="M437" s="231"/>
      <c r="N437" s="232"/>
      <c r="O437" s="232"/>
      <c r="P437" s="232"/>
      <c r="Q437" s="232"/>
      <c r="R437" s="232"/>
      <c r="S437" s="232"/>
      <c r="T437" s="233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27" t="s">
        <v>283</v>
      </c>
      <c r="AU437" s="227" t="s">
        <v>180</v>
      </c>
      <c r="AV437" s="14" t="s">
        <v>90</v>
      </c>
      <c r="AW437" s="14" t="s">
        <v>36</v>
      </c>
      <c r="AX437" s="14" t="s">
        <v>81</v>
      </c>
      <c r="AY437" s="227" t="s">
        <v>166</v>
      </c>
    </row>
    <row r="438" spans="1:51" s="13" customFormat="1" ht="12">
      <c r="A438" s="13"/>
      <c r="B438" s="219"/>
      <c r="C438" s="13"/>
      <c r="D438" s="210" t="s">
        <v>283</v>
      </c>
      <c r="E438" s="220" t="s">
        <v>1</v>
      </c>
      <c r="F438" s="221" t="s">
        <v>1065</v>
      </c>
      <c r="G438" s="13"/>
      <c r="H438" s="220" t="s">
        <v>1</v>
      </c>
      <c r="I438" s="222"/>
      <c r="J438" s="13"/>
      <c r="K438" s="13"/>
      <c r="L438" s="219"/>
      <c r="M438" s="223"/>
      <c r="N438" s="224"/>
      <c r="O438" s="224"/>
      <c r="P438" s="224"/>
      <c r="Q438" s="224"/>
      <c r="R438" s="224"/>
      <c r="S438" s="224"/>
      <c r="T438" s="225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20" t="s">
        <v>283</v>
      </c>
      <c r="AU438" s="220" t="s">
        <v>180</v>
      </c>
      <c r="AV438" s="13" t="s">
        <v>88</v>
      </c>
      <c r="AW438" s="13" t="s">
        <v>36</v>
      </c>
      <c r="AX438" s="13" t="s">
        <v>81</v>
      </c>
      <c r="AY438" s="220" t="s">
        <v>166</v>
      </c>
    </row>
    <row r="439" spans="1:51" s="14" customFormat="1" ht="12">
      <c r="A439" s="14"/>
      <c r="B439" s="226"/>
      <c r="C439" s="14"/>
      <c r="D439" s="210" t="s">
        <v>283</v>
      </c>
      <c r="E439" s="227" t="s">
        <v>1</v>
      </c>
      <c r="F439" s="228" t="s">
        <v>1067</v>
      </c>
      <c r="G439" s="14"/>
      <c r="H439" s="229">
        <v>40.3</v>
      </c>
      <c r="I439" s="230"/>
      <c r="J439" s="14"/>
      <c r="K439" s="14"/>
      <c r="L439" s="226"/>
      <c r="M439" s="231"/>
      <c r="N439" s="232"/>
      <c r="O439" s="232"/>
      <c r="P439" s="232"/>
      <c r="Q439" s="232"/>
      <c r="R439" s="232"/>
      <c r="S439" s="232"/>
      <c r="T439" s="233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27" t="s">
        <v>283</v>
      </c>
      <c r="AU439" s="227" t="s">
        <v>180</v>
      </c>
      <c r="AV439" s="14" t="s">
        <v>90</v>
      </c>
      <c r="AW439" s="14" t="s">
        <v>36</v>
      </c>
      <c r="AX439" s="14" t="s">
        <v>81</v>
      </c>
      <c r="AY439" s="227" t="s">
        <v>166</v>
      </c>
    </row>
    <row r="440" spans="1:51" s="13" customFormat="1" ht="12">
      <c r="A440" s="13"/>
      <c r="B440" s="219"/>
      <c r="C440" s="13"/>
      <c r="D440" s="210" t="s">
        <v>283</v>
      </c>
      <c r="E440" s="220" t="s">
        <v>1</v>
      </c>
      <c r="F440" s="221" t="s">
        <v>946</v>
      </c>
      <c r="G440" s="13"/>
      <c r="H440" s="220" t="s">
        <v>1</v>
      </c>
      <c r="I440" s="222"/>
      <c r="J440" s="13"/>
      <c r="K440" s="13"/>
      <c r="L440" s="219"/>
      <c r="M440" s="223"/>
      <c r="N440" s="224"/>
      <c r="O440" s="224"/>
      <c r="P440" s="224"/>
      <c r="Q440" s="224"/>
      <c r="R440" s="224"/>
      <c r="S440" s="224"/>
      <c r="T440" s="225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20" t="s">
        <v>283</v>
      </c>
      <c r="AU440" s="220" t="s">
        <v>180</v>
      </c>
      <c r="AV440" s="13" t="s">
        <v>88</v>
      </c>
      <c r="AW440" s="13" t="s">
        <v>36</v>
      </c>
      <c r="AX440" s="13" t="s">
        <v>81</v>
      </c>
      <c r="AY440" s="220" t="s">
        <v>166</v>
      </c>
    </row>
    <row r="441" spans="1:51" s="14" customFormat="1" ht="12">
      <c r="A441" s="14"/>
      <c r="B441" s="226"/>
      <c r="C441" s="14"/>
      <c r="D441" s="210" t="s">
        <v>283</v>
      </c>
      <c r="E441" s="227" t="s">
        <v>1</v>
      </c>
      <c r="F441" s="228" t="s">
        <v>359</v>
      </c>
      <c r="G441" s="14"/>
      <c r="H441" s="229">
        <v>13.12</v>
      </c>
      <c r="I441" s="230"/>
      <c r="J441" s="14"/>
      <c r="K441" s="14"/>
      <c r="L441" s="226"/>
      <c r="M441" s="231"/>
      <c r="N441" s="232"/>
      <c r="O441" s="232"/>
      <c r="P441" s="232"/>
      <c r="Q441" s="232"/>
      <c r="R441" s="232"/>
      <c r="S441" s="232"/>
      <c r="T441" s="233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27" t="s">
        <v>283</v>
      </c>
      <c r="AU441" s="227" t="s">
        <v>180</v>
      </c>
      <c r="AV441" s="14" t="s">
        <v>90</v>
      </c>
      <c r="AW441" s="14" t="s">
        <v>36</v>
      </c>
      <c r="AX441" s="14" t="s">
        <v>81</v>
      </c>
      <c r="AY441" s="227" t="s">
        <v>166</v>
      </c>
    </row>
    <row r="442" spans="1:51" s="13" customFormat="1" ht="12">
      <c r="A442" s="13"/>
      <c r="B442" s="219"/>
      <c r="C442" s="13"/>
      <c r="D442" s="210" t="s">
        <v>283</v>
      </c>
      <c r="E442" s="220" t="s">
        <v>1</v>
      </c>
      <c r="F442" s="221" t="s">
        <v>985</v>
      </c>
      <c r="G442" s="13"/>
      <c r="H442" s="220" t="s">
        <v>1</v>
      </c>
      <c r="I442" s="222"/>
      <c r="J442" s="13"/>
      <c r="K442" s="13"/>
      <c r="L442" s="219"/>
      <c r="M442" s="223"/>
      <c r="N442" s="224"/>
      <c r="O442" s="224"/>
      <c r="P442" s="224"/>
      <c r="Q442" s="224"/>
      <c r="R442" s="224"/>
      <c r="S442" s="224"/>
      <c r="T442" s="22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20" t="s">
        <v>283</v>
      </c>
      <c r="AU442" s="220" t="s">
        <v>180</v>
      </c>
      <c r="AV442" s="13" t="s">
        <v>88</v>
      </c>
      <c r="AW442" s="13" t="s">
        <v>36</v>
      </c>
      <c r="AX442" s="13" t="s">
        <v>81</v>
      </c>
      <c r="AY442" s="220" t="s">
        <v>166</v>
      </c>
    </row>
    <row r="443" spans="1:51" s="14" customFormat="1" ht="12">
      <c r="A443" s="14"/>
      <c r="B443" s="226"/>
      <c r="C443" s="14"/>
      <c r="D443" s="210" t="s">
        <v>283</v>
      </c>
      <c r="E443" s="227" t="s">
        <v>1</v>
      </c>
      <c r="F443" s="228" t="s">
        <v>1068</v>
      </c>
      <c r="G443" s="14"/>
      <c r="H443" s="229">
        <v>20.16</v>
      </c>
      <c r="I443" s="230"/>
      <c r="J443" s="14"/>
      <c r="K443" s="14"/>
      <c r="L443" s="226"/>
      <c r="M443" s="231"/>
      <c r="N443" s="232"/>
      <c r="O443" s="232"/>
      <c r="P443" s="232"/>
      <c r="Q443" s="232"/>
      <c r="R443" s="232"/>
      <c r="S443" s="232"/>
      <c r="T443" s="233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27" t="s">
        <v>283</v>
      </c>
      <c r="AU443" s="227" t="s">
        <v>180</v>
      </c>
      <c r="AV443" s="14" t="s">
        <v>90</v>
      </c>
      <c r="AW443" s="14" t="s">
        <v>36</v>
      </c>
      <c r="AX443" s="14" t="s">
        <v>81</v>
      </c>
      <c r="AY443" s="227" t="s">
        <v>166</v>
      </c>
    </row>
    <row r="444" spans="1:51" s="15" customFormat="1" ht="12">
      <c r="A444" s="15"/>
      <c r="B444" s="234"/>
      <c r="C444" s="15"/>
      <c r="D444" s="210" t="s">
        <v>283</v>
      </c>
      <c r="E444" s="235" t="s">
        <v>1</v>
      </c>
      <c r="F444" s="236" t="s">
        <v>286</v>
      </c>
      <c r="G444" s="15"/>
      <c r="H444" s="237">
        <v>295.88</v>
      </c>
      <c r="I444" s="238"/>
      <c r="J444" s="15"/>
      <c r="K444" s="15"/>
      <c r="L444" s="234"/>
      <c r="M444" s="239"/>
      <c r="N444" s="240"/>
      <c r="O444" s="240"/>
      <c r="P444" s="240"/>
      <c r="Q444" s="240"/>
      <c r="R444" s="240"/>
      <c r="S444" s="240"/>
      <c r="T444" s="241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35" t="s">
        <v>283</v>
      </c>
      <c r="AU444" s="235" t="s">
        <v>180</v>
      </c>
      <c r="AV444" s="15" t="s">
        <v>165</v>
      </c>
      <c r="AW444" s="15" t="s">
        <v>36</v>
      </c>
      <c r="AX444" s="15" t="s">
        <v>88</v>
      </c>
      <c r="AY444" s="235" t="s">
        <v>166</v>
      </c>
    </row>
    <row r="445" spans="1:65" s="2" customFormat="1" ht="21.75" customHeight="1">
      <c r="A445" s="38"/>
      <c r="B445" s="196"/>
      <c r="C445" s="197" t="s">
        <v>505</v>
      </c>
      <c r="D445" s="197" t="s">
        <v>169</v>
      </c>
      <c r="E445" s="198" t="s">
        <v>1069</v>
      </c>
      <c r="F445" s="199" t="s">
        <v>1070</v>
      </c>
      <c r="G445" s="200" t="s">
        <v>301</v>
      </c>
      <c r="H445" s="201">
        <v>295.88</v>
      </c>
      <c r="I445" s="202"/>
      <c r="J445" s="203">
        <f>ROUND(I445*H445,2)</f>
        <v>0</v>
      </c>
      <c r="K445" s="199" t="s">
        <v>280</v>
      </c>
      <c r="L445" s="39"/>
      <c r="M445" s="204" t="s">
        <v>1</v>
      </c>
      <c r="N445" s="205" t="s">
        <v>46</v>
      </c>
      <c r="O445" s="77"/>
      <c r="P445" s="206">
        <f>O445*H445</f>
        <v>0</v>
      </c>
      <c r="Q445" s="206">
        <v>0.01313</v>
      </c>
      <c r="R445" s="206">
        <f>Q445*H445</f>
        <v>3.8849044</v>
      </c>
      <c r="S445" s="206">
        <v>0</v>
      </c>
      <c r="T445" s="207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08" t="s">
        <v>165</v>
      </c>
      <c r="AT445" s="208" t="s">
        <v>169</v>
      </c>
      <c r="AU445" s="208" t="s">
        <v>180</v>
      </c>
      <c r="AY445" s="19" t="s">
        <v>166</v>
      </c>
      <c r="BE445" s="209">
        <f>IF(N445="základní",J445,0)</f>
        <v>0</v>
      </c>
      <c r="BF445" s="209">
        <f>IF(N445="snížená",J445,0)</f>
        <v>0</v>
      </c>
      <c r="BG445" s="209">
        <f>IF(N445="zákl. přenesená",J445,0)</f>
        <v>0</v>
      </c>
      <c r="BH445" s="209">
        <f>IF(N445="sníž. přenesená",J445,0)</f>
        <v>0</v>
      </c>
      <c r="BI445" s="209">
        <f>IF(N445="nulová",J445,0)</f>
        <v>0</v>
      </c>
      <c r="BJ445" s="19" t="s">
        <v>88</v>
      </c>
      <c r="BK445" s="209">
        <f>ROUND(I445*H445,2)</f>
        <v>0</v>
      </c>
      <c r="BL445" s="19" t="s">
        <v>165</v>
      </c>
      <c r="BM445" s="208" t="s">
        <v>1071</v>
      </c>
    </row>
    <row r="446" spans="1:47" s="2" customFormat="1" ht="12">
      <c r="A446" s="38"/>
      <c r="B446" s="39"/>
      <c r="C446" s="38"/>
      <c r="D446" s="210" t="s">
        <v>174</v>
      </c>
      <c r="E446" s="38"/>
      <c r="F446" s="211" t="s">
        <v>1072</v>
      </c>
      <c r="G446" s="38"/>
      <c r="H446" s="38"/>
      <c r="I446" s="132"/>
      <c r="J446" s="38"/>
      <c r="K446" s="38"/>
      <c r="L446" s="39"/>
      <c r="M446" s="212"/>
      <c r="N446" s="213"/>
      <c r="O446" s="77"/>
      <c r="P446" s="77"/>
      <c r="Q446" s="77"/>
      <c r="R446" s="77"/>
      <c r="S446" s="77"/>
      <c r="T446" s="7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T446" s="19" t="s">
        <v>174</v>
      </c>
      <c r="AU446" s="19" t="s">
        <v>180</v>
      </c>
    </row>
    <row r="447" spans="1:65" s="2" customFormat="1" ht="21.75" customHeight="1">
      <c r="A447" s="38"/>
      <c r="B447" s="196"/>
      <c r="C447" s="197" t="s">
        <v>510</v>
      </c>
      <c r="D447" s="197" t="s">
        <v>169</v>
      </c>
      <c r="E447" s="198" t="s">
        <v>1073</v>
      </c>
      <c r="F447" s="199" t="s">
        <v>1074</v>
      </c>
      <c r="G447" s="200" t="s">
        <v>301</v>
      </c>
      <c r="H447" s="201">
        <v>295.88</v>
      </c>
      <c r="I447" s="202"/>
      <c r="J447" s="203">
        <f>ROUND(I447*H447,2)</f>
        <v>0</v>
      </c>
      <c r="K447" s="199" t="s">
        <v>280</v>
      </c>
      <c r="L447" s="39"/>
      <c r="M447" s="204" t="s">
        <v>1</v>
      </c>
      <c r="N447" s="205" t="s">
        <v>46</v>
      </c>
      <c r="O447" s="77"/>
      <c r="P447" s="206">
        <f>O447*H447</f>
        <v>0</v>
      </c>
      <c r="Q447" s="206">
        <v>0.00525</v>
      </c>
      <c r="R447" s="206">
        <f>Q447*H447</f>
        <v>1.5533700000000001</v>
      </c>
      <c r="S447" s="206">
        <v>0</v>
      </c>
      <c r="T447" s="207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08" t="s">
        <v>165</v>
      </c>
      <c r="AT447" s="208" t="s">
        <v>169</v>
      </c>
      <c r="AU447" s="208" t="s">
        <v>180</v>
      </c>
      <c r="AY447" s="19" t="s">
        <v>166</v>
      </c>
      <c r="BE447" s="209">
        <f>IF(N447="základní",J447,0)</f>
        <v>0</v>
      </c>
      <c r="BF447" s="209">
        <f>IF(N447="snížená",J447,0)</f>
        <v>0</v>
      </c>
      <c r="BG447" s="209">
        <f>IF(N447="zákl. přenesená",J447,0)</f>
        <v>0</v>
      </c>
      <c r="BH447" s="209">
        <f>IF(N447="sníž. přenesená",J447,0)</f>
        <v>0</v>
      </c>
      <c r="BI447" s="209">
        <f>IF(N447="nulová",J447,0)</f>
        <v>0</v>
      </c>
      <c r="BJ447" s="19" t="s">
        <v>88</v>
      </c>
      <c r="BK447" s="209">
        <f>ROUND(I447*H447,2)</f>
        <v>0</v>
      </c>
      <c r="BL447" s="19" t="s">
        <v>165</v>
      </c>
      <c r="BM447" s="208" t="s">
        <v>1075</v>
      </c>
    </row>
    <row r="448" spans="1:47" s="2" customFormat="1" ht="12">
      <c r="A448" s="38"/>
      <c r="B448" s="39"/>
      <c r="C448" s="38"/>
      <c r="D448" s="210" t="s">
        <v>174</v>
      </c>
      <c r="E448" s="38"/>
      <c r="F448" s="211" t="s">
        <v>1076</v>
      </c>
      <c r="G448" s="38"/>
      <c r="H448" s="38"/>
      <c r="I448" s="132"/>
      <c r="J448" s="38"/>
      <c r="K448" s="38"/>
      <c r="L448" s="39"/>
      <c r="M448" s="212"/>
      <c r="N448" s="213"/>
      <c r="O448" s="77"/>
      <c r="P448" s="77"/>
      <c r="Q448" s="77"/>
      <c r="R448" s="77"/>
      <c r="S448" s="77"/>
      <c r="T448" s="7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T448" s="19" t="s">
        <v>174</v>
      </c>
      <c r="AU448" s="19" t="s">
        <v>180</v>
      </c>
    </row>
    <row r="449" spans="1:65" s="2" customFormat="1" ht="21.75" customHeight="1">
      <c r="A449" s="38"/>
      <c r="B449" s="196"/>
      <c r="C449" s="197" t="s">
        <v>516</v>
      </c>
      <c r="D449" s="197" t="s">
        <v>169</v>
      </c>
      <c r="E449" s="198" t="s">
        <v>1077</v>
      </c>
      <c r="F449" s="199" t="s">
        <v>1078</v>
      </c>
      <c r="G449" s="200" t="s">
        <v>301</v>
      </c>
      <c r="H449" s="201">
        <v>246.161</v>
      </c>
      <c r="I449" s="202"/>
      <c r="J449" s="203">
        <f>ROUND(I449*H449,2)</f>
        <v>0</v>
      </c>
      <c r="K449" s="199" t="s">
        <v>280</v>
      </c>
      <c r="L449" s="39"/>
      <c r="M449" s="204" t="s">
        <v>1</v>
      </c>
      <c r="N449" s="205" t="s">
        <v>46</v>
      </c>
      <c r="O449" s="77"/>
      <c r="P449" s="206">
        <f>O449*H449</f>
        <v>0</v>
      </c>
      <c r="Q449" s="206">
        <v>0.01838</v>
      </c>
      <c r="R449" s="206">
        <f>Q449*H449</f>
        <v>4.52443918</v>
      </c>
      <c r="S449" s="206">
        <v>0</v>
      </c>
      <c r="T449" s="207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08" t="s">
        <v>165</v>
      </c>
      <c r="AT449" s="208" t="s">
        <v>169</v>
      </c>
      <c r="AU449" s="208" t="s">
        <v>180</v>
      </c>
      <c r="AY449" s="19" t="s">
        <v>166</v>
      </c>
      <c r="BE449" s="209">
        <f>IF(N449="základní",J449,0)</f>
        <v>0</v>
      </c>
      <c r="BF449" s="209">
        <f>IF(N449="snížená",J449,0)</f>
        <v>0</v>
      </c>
      <c r="BG449" s="209">
        <f>IF(N449="zákl. přenesená",J449,0)</f>
        <v>0</v>
      </c>
      <c r="BH449" s="209">
        <f>IF(N449="sníž. přenesená",J449,0)</f>
        <v>0</v>
      </c>
      <c r="BI449" s="209">
        <f>IF(N449="nulová",J449,0)</f>
        <v>0</v>
      </c>
      <c r="BJ449" s="19" t="s">
        <v>88</v>
      </c>
      <c r="BK449" s="209">
        <f>ROUND(I449*H449,2)</f>
        <v>0</v>
      </c>
      <c r="BL449" s="19" t="s">
        <v>165</v>
      </c>
      <c r="BM449" s="208" t="s">
        <v>1079</v>
      </c>
    </row>
    <row r="450" spans="1:47" s="2" customFormat="1" ht="12">
      <c r="A450" s="38"/>
      <c r="B450" s="39"/>
      <c r="C450" s="38"/>
      <c r="D450" s="210" t="s">
        <v>174</v>
      </c>
      <c r="E450" s="38"/>
      <c r="F450" s="211" t="s">
        <v>1080</v>
      </c>
      <c r="G450" s="38"/>
      <c r="H450" s="38"/>
      <c r="I450" s="132"/>
      <c r="J450" s="38"/>
      <c r="K450" s="38"/>
      <c r="L450" s="39"/>
      <c r="M450" s="212"/>
      <c r="N450" s="213"/>
      <c r="O450" s="77"/>
      <c r="P450" s="77"/>
      <c r="Q450" s="77"/>
      <c r="R450" s="77"/>
      <c r="S450" s="77"/>
      <c r="T450" s="7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T450" s="19" t="s">
        <v>174</v>
      </c>
      <c r="AU450" s="19" t="s">
        <v>180</v>
      </c>
    </row>
    <row r="451" spans="1:51" s="13" customFormat="1" ht="12">
      <c r="A451" s="13"/>
      <c r="B451" s="219"/>
      <c r="C451" s="13"/>
      <c r="D451" s="210" t="s">
        <v>283</v>
      </c>
      <c r="E451" s="220" t="s">
        <v>1</v>
      </c>
      <c r="F451" s="221" t="s">
        <v>1045</v>
      </c>
      <c r="G451" s="13"/>
      <c r="H451" s="220" t="s">
        <v>1</v>
      </c>
      <c r="I451" s="222"/>
      <c r="J451" s="13"/>
      <c r="K451" s="13"/>
      <c r="L451" s="219"/>
      <c r="M451" s="223"/>
      <c r="N451" s="224"/>
      <c r="O451" s="224"/>
      <c r="P451" s="224"/>
      <c r="Q451" s="224"/>
      <c r="R451" s="224"/>
      <c r="S451" s="224"/>
      <c r="T451" s="225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20" t="s">
        <v>283</v>
      </c>
      <c r="AU451" s="220" t="s">
        <v>180</v>
      </c>
      <c r="AV451" s="13" t="s">
        <v>88</v>
      </c>
      <c r="AW451" s="13" t="s">
        <v>36</v>
      </c>
      <c r="AX451" s="13" t="s">
        <v>81</v>
      </c>
      <c r="AY451" s="220" t="s">
        <v>166</v>
      </c>
    </row>
    <row r="452" spans="1:51" s="14" customFormat="1" ht="12">
      <c r="A452" s="14"/>
      <c r="B452" s="226"/>
      <c r="C452" s="14"/>
      <c r="D452" s="210" t="s">
        <v>283</v>
      </c>
      <c r="E452" s="227" t="s">
        <v>1</v>
      </c>
      <c r="F452" s="228" t="s">
        <v>1081</v>
      </c>
      <c r="G452" s="14"/>
      <c r="H452" s="229">
        <v>246.161</v>
      </c>
      <c r="I452" s="230"/>
      <c r="J452" s="14"/>
      <c r="K452" s="14"/>
      <c r="L452" s="226"/>
      <c r="M452" s="231"/>
      <c r="N452" s="232"/>
      <c r="O452" s="232"/>
      <c r="P452" s="232"/>
      <c r="Q452" s="232"/>
      <c r="R452" s="232"/>
      <c r="S452" s="232"/>
      <c r="T452" s="233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27" t="s">
        <v>283</v>
      </c>
      <c r="AU452" s="227" t="s">
        <v>180</v>
      </c>
      <c r="AV452" s="14" t="s">
        <v>90</v>
      </c>
      <c r="AW452" s="14" t="s">
        <v>36</v>
      </c>
      <c r="AX452" s="14" t="s">
        <v>81</v>
      </c>
      <c r="AY452" s="227" t="s">
        <v>166</v>
      </c>
    </row>
    <row r="453" spans="1:51" s="15" customFormat="1" ht="12">
      <c r="A453" s="15"/>
      <c r="B453" s="234"/>
      <c r="C453" s="15"/>
      <c r="D453" s="210" t="s">
        <v>283</v>
      </c>
      <c r="E453" s="235" t="s">
        <v>1</v>
      </c>
      <c r="F453" s="236" t="s">
        <v>286</v>
      </c>
      <c r="G453" s="15"/>
      <c r="H453" s="237">
        <v>246.161</v>
      </c>
      <c r="I453" s="238"/>
      <c r="J453" s="15"/>
      <c r="K453" s="15"/>
      <c r="L453" s="234"/>
      <c r="M453" s="239"/>
      <c r="N453" s="240"/>
      <c r="O453" s="240"/>
      <c r="P453" s="240"/>
      <c r="Q453" s="240"/>
      <c r="R453" s="240"/>
      <c r="S453" s="240"/>
      <c r="T453" s="241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35" t="s">
        <v>283</v>
      </c>
      <c r="AU453" s="235" t="s">
        <v>180</v>
      </c>
      <c r="AV453" s="15" t="s">
        <v>165</v>
      </c>
      <c r="AW453" s="15" t="s">
        <v>36</v>
      </c>
      <c r="AX453" s="15" t="s">
        <v>88</v>
      </c>
      <c r="AY453" s="235" t="s">
        <v>166</v>
      </c>
    </row>
    <row r="454" spans="1:65" s="2" customFormat="1" ht="21.75" customHeight="1">
      <c r="A454" s="38"/>
      <c r="B454" s="196"/>
      <c r="C454" s="197" t="s">
        <v>522</v>
      </c>
      <c r="D454" s="197" t="s">
        <v>169</v>
      </c>
      <c r="E454" s="198" t="s">
        <v>1082</v>
      </c>
      <c r="F454" s="199" t="s">
        <v>1083</v>
      </c>
      <c r="G454" s="200" t="s">
        <v>301</v>
      </c>
      <c r="H454" s="201">
        <v>246.161</v>
      </c>
      <c r="I454" s="202"/>
      <c r="J454" s="203">
        <f>ROUND(I454*H454,2)</f>
        <v>0</v>
      </c>
      <c r="K454" s="199" t="s">
        <v>280</v>
      </c>
      <c r="L454" s="39"/>
      <c r="M454" s="204" t="s">
        <v>1</v>
      </c>
      <c r="N454" s="205" t="s">
        <v>46</v>
      </c>
      <c r="O454" s="77"/>
      <c r="P454" s="206">
        <f>O454*H454</f>
        <v>0</v>
      </c>
      <c r="Q454" s="206">
        <v>0.0079</v>
      </c>
      <c r="R454" s="206">
        <f>Q454*H454</f>
        <v>1.9446719000000001</v>
      </c>
      <c r="S454" s="206">
        <v>0</v>
      </c>
      <c r="T454" s="207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08" t="s">
        <v>165</v>
      </c>
      <c r="AT454" s="208" t="s">
        <v>169</v>
      </c>
      <c r="AU454" s="208" t="s">
        <v>180</v>
      </c>
      <c r="AY454" s="19" t="s">
        <v>166</v>
      </c>
      <c r="BE454" s="209">
        <f>IF(N454="základní",J454,0)</f>
        <v>0</v>
      </c>
      <c r="BF454" s="209">
        <f>IF(N454="snížená",J454,0)</f>
        <v>0</v>
      </c>
      <c r="BG454" s="209">
        <f>IF(N454="zákl. přenesená",J454,0)</f>
        <v>0</v>
      </c>
      <c r="BH454" s="209">
        <f>IF(N454="sníž. přenesená",J454,0)</f>
        <v>0</v>
      </c>
      <c r="BI454" s="209">
        <f>IF(N454="nulová",J454,0)</f>
        <v>0</v>
      </c>
      <c r="BJ454" s="19" t="s">
        <v>88</v>
      </c>
      <c r="BK454" s="209">
        <f>ROUND(I454*H454,2)</f>
        <v>0</v>
      </c>
      <c r="BL454" s="19" t="s">
        <v>165</v>
      </c>
      <c r="BM454" s="208" t="s">
        <v>1084</v>
      </c>
    </row>
    <row r="455" spans="1:47" s="2" customFormat="1" ht="12">
      <c r="A455" s="38"/>
      <c r="B455" s="39"/>
      <c r="C455" s="38"/>
      <c r="D455" s="210" t="s">
        <v>174</v>
      </c>
      <c r="E455" s="38"/>
      <c r="F455" s="211" t="s">
        <v>1085</v>
      </c>
      <c r="G455" s="38"/>
      <c r="H455" s="38"/>
      <c r="I455" s="132"/>
      <c r="J455" s="38"/>
      <c r="K455" s="38"/>
      <c r="L455" s="39"/>
      <c r="M455" s="212"/>
      <c r="N455" s="213"/>
      <c r="O455" s="77"/>
      <c r="P455" s="77"/>
      <c r="Q455" s="77"/>
      <c r="R455" s="77"/>
      <c r="S455" s="77"/>
      <c r="T455" s="7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T455" s="19" t="s">
        <v>174</v>
      </c>
      <c r="AU455" s="19" t="s">
        <v>180</v>
      </c>
    </row>
    <row r="456" spans="1:65" s="2" customFormat="1" ht="21.75" customHeight="1">
      <c r="A456" s="38"/>
      <c r="B456" s="196"/>
      <c r="C456" s="197" t="s">
        <v>529</v>
      </c>
      <c r="D456" s="197" t="s">
        <v>169</v>
      </c>
      <c r="E456" s="198" t="s">
        <v>1086</v>
      </c>
      <c r="F456" s="199" t="s">
        <v>1087</v>
      </c>
      <c r="G456" s="200" t="s">
        <v>301</v>
      </c>
      <c r="H456" s="201">
        <v>420.534</v>
      </c>
      <c r="I456" s="202"/>
      <c r="J456" s="203">
        <f>ROUND(I456*H456,2)</f>
        <v>0</v>
      </c>
      <c r="K456" s="199" t="s">
        <v>280</v>
      </c>
      <c r="L456" s="39"/>
      <c r="M456" s="204" t="s">
        <v>1</v>
      </c>
      <c r="N456" s="205" t="s">
        <v>46</v>
      </c>
      <c r="O456" s="77"/>
      <c r="P456" s="206">
        <f>O456*H456</f>
        <v>0</v>
      </c>
      <c r="Q456" s="206">
        <v>0.0156</v>
      </c>
      <c r="R456" s="206">
        <f>Q456*H456</f>
        <v>6.5603304</v>
      </c>
      <c r="S456" s="206">
        <v>0</v>
      </c>
      <c r="T456" s="207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208" t="s">
        <v>165</v>
      </c>
      <c r="AT456" s="208" t="s">
        <v>169</v>
      </c>
      <c r="AU456" s="208" t="s">
        <v>180</v>
      </c>
      <c r="AY456" s="19" t="s">
        <v>166</v>
      </c>
      <c r="BE456" s="209">
        <f>IF(N456="základní",J456,0)</f>
        <v>0</v>
      </c>
      <c r="BF456" s="209">
        <f>IF(N456="snížená",J456,0)</f>
        <v>0</v>
      </c>
      <c r="BG456" s="209">
        <f>IF(N456="zákl. přenesená",J456,0)</f>
        <v>0</v>
      </c>
      <c r="BH456" s="209">
        <f>IF(N456="sníž. přenesená",J456,0)</f>
        <v>0</v>
      </c>
      <c r="BI456" s="209">
        <f>IF(N456="nulová",J456,0)</f>
        <v>0</v>
      </c>
      <c r="BJ456" s="19" t="s">
        <v>88</v>
      </c>
      <c r="BK456" s="209">
        <f>ROUND(I456*H456,2)</f>
        <v>0</v>
      </c>
      <c r="BL456" s="19" t="s">
        <v>165</v>
      </c>
      <c r="BM456" s="208" t="s">
        <v>1088</v>
      </c>
    </row>
    <row r="457" spans="1:47" s="2" customFormat="1" ht="12">
      <c r="A457" s="38"/>
      <c r="B457" s="39"/>
      <c r="C457" s="38"/>
      <c r="D457" s="210" t="s">
        <v>174</v>
      </c>
      <c r="E457" s="38"/>
      <c r="F457" s="211" t="s">
        <v>1089</v>
      </c>
      <c r="G457" s="38"/>
      <c r="H457" s="38"/>
      <c r="I457" s="132"/>
      <c r="J457" s="38"/>
      <c r="K457" s="38"/>
      <c r="L457" s="39"/>
      <c r="M457" s="212"/>
      <c r="N457" s="213"/>
      <c r="O457" s="77"/>
      <c r="P457" s="77"/>
      <c r="Q457" s="77"/>
      <c r="R457" s="77"/>
      <c r="S457" s="77"/>
      <c r="T457" s="7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T457" s="19" t="s">
        <v>174</v>
      </c>
      <c r="AU457" s="19" t="s">
        <v>180</v>
      </c>
    </row>
    <row r="458" spans="1:51" s="13" customFormat="1" ht="12">
      <c r="A458" s="13"/>
      <c r="B458" s="219"/>
      <c r="C458" s="13"/>
      <c r="D458" s="210" t="s">
        <v>283</v>
      </c>
      <c r="E458" s="220" t="s">
        <v>1</v>
      </c>
      <c r="F458" s="221" t="s">
        <v>1045</v>
      </c>
      <c r="G458" s="13"/>
      <c r="H458" s="220" t="s">
        <v>1</v>
      </c>
      <c r="I458" s="222"/>
      <c r="J458" s="13"/>
      <c r="K458" s="13"/>
      <c r="L458" s="219"/>
      <c r="M458" s="223"/>
      <c r="N458" s="224"/>
      <c r="O458" s="224"/>
      <c r="P458" s="224"/>
      <c r="Q458" s="224"/>
      <c r="R458" s="224"/>
      <c r="S458" s="224"/>
      <c r="T458" s="225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20" t="s">
        <v>283</v>
      </c>
      <c r="AU458" s="220" t="s">
        <v>180</v>
      </c>
      <c r="AV458" s="13" t="s">
        <v>88</v>
      </c>
      <c r="AW458" s="13" t="s">
        <v>36</v>
      </c>
      <c r="AX458" s="13" t="s">
        <v>81</v>
      </c>
      <c r="AY458" s="220" t="s">
        <v>166</v>
      </c>
    </row>
    <row r="459" spans="1:51" s="14" customFormat="1" ht="12">
      <c r="A459" s="14"/>
      <c r="B459" s="226"/>
      <c r="C459" s="14"/>
      <c r="D459" s="210" t="s">
        <v>283</v>
      </c>
      <c r="E459" s="227" t="s">
        <v>1</v>
      </c>
      <c r="F459" s="228" t="s">
        <v>1090</v>
      </c>
      <c r="G459" s="14"/>
      <c r="H459" s="229">
        <v>420.534</v>
      </c>
      <c r="I459" s="230"/>
      <c r="J459" s="14"/>
      <c r="K459" s="14"/>
      <c r="L459" s="226"/>
      <c r="M459" s="231"/>
      <c r="N459" s="232"/>
      <c r="O459" s="232"/>
      <c r="P459" s="232"/>
      <c r="Q459" s="232"/>
      <c r="R459" s="232"/>
      <c r="S459" s="232"/>
      <c r="T459" s="233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27" t="s">
        <v>283</v>
      </c>
      <c r="AU459" s="227" t="s">
        <v>180</v>
      </c>
      <c r="AV459" s="14" t="s">
        <v>90</v>
      </c>
      <c r="AW459" s="14" t="s">
        <v>36</v>
      </c>
      <c r="AX459" s="14" t="s">
        <v>81</v>
      </c>
      <c r="AY459" s="227" t="s">
        <v>166</v>
      </c>
    </row>
    <row r="460" spans="1:51" s="15" customFormat="1" ht="12">
      <c r="A460" s="15"/>
      <c r="B460" s="234"/>
      <c r="C460" s="15"/>
      <c r="D460" s="210" t="s">
        <v>283</v>
      </c>
      <c r="E460" s="235" t="s">
        <v>1</v>
      </c>
      <c r="F460" s="236" t="s">
        <v>286</v>
      </c>
      <c r="G460" s="15"/>
      <c r="H460" s="237">
        <v>420.534</v>
      </c>
      <c r="I460" s="238"/>
      <c r="J460" s="15"/>
      <c r="K460" s="15"/>
      <c r="L460" s="234"/>
      <c r="M460" s="239"/>
      <c r="N460" s="240"/>
      <c r="O460" s="240"/>
      <c r="P460" s="240"/>
      <c r="Q460" s="240"/>
      <c r="R460" s="240"/>
      <c r="S460" s="240"/>
      <c r="T460" s="241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35" t="s">
        <v>283</v>
      </c>
      <c r="AU460" s="235" t="s">
        <v>180</v>
      </c>
      <c r="AV460" s="15" t="s">
        <v>165</v>
      </c>
      <c r="AW460" s="15" t="s">
        <v>36</v>
      </c>
      <c r="AX460" s="15" t="s">
        <v>88</v>
      </c>
      <c r="AY460" s="235" t="s">
        <v>166</v>
      </c>
    </row>
    <row r="461" spans="1:65" s="2" customFormat="1" ht="16.5" customHeight="1">
      <c r="A461" s="38"/>
      <c r="B461" s="196"/>
      <c r="C461" s="197" t="s">
        <v>538</v>
      </c>
      <c r="D461" s="197" t="s">
        <v>169</v>
      </c>
      <c r="E461" s="198" t="s">
        <v>1091</v>
      </c>
      <c r="F461" s="199" t="s">
        <v>1092</v>
      </c>
      <c r="G461" s="200" t="s">
        <v>301</v>
      </c>
      <c r="H461" s="201">
        <v>420.534</v>
      </c>
      <c r="I461" s="202"/>
      <c r="J461" s="203">
        <f>ROUND(I461*H461,2)</f>
        <v>0</v>
      </c>
      <c r="K461" s="199" t="s">
        <v>280</v>
      </c>
      <c r="L461" s="39"/>
      <c r="M461" s="204" t="s">
        <v>1</v>
      </c>
      <c r="N461" s="205" t="s">
        <v>46</v>
      </c>
      <c r="O461" s="77"/>
      <c r="P461" s="206">
        <f>O461*H461</f>
        <v>0</v>
      </c>
      <c r="Q461" s="206">
        <v>0.003</v>
      </c>
      <c r="R461" s="206">
        <f>Q461*H461</f>
        <v>1.2616020000000001</v>
      </c>
      <c r="S461" s="206">
        <v>0</v>
      </c>
      <c r="T461" s="207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08" t="s">
        <v>165</v>
      </c>
      <c r="AT461" s="208" t="s">
        <v>169</v>
      </c>
      <c r="AU461" s="208" t="s">
        <v>180</v>
      </c>
      <c r="AY461" s="19" t="s">
        <v>166</v>
      </c>
      <c r="BE461" s="209">
        <f>IF(N461="základní",J461,0)</f>
        <v>0</v>
      </c>
      <c r="BF461" s="209">
        <f>IF(N461="snížená",J461,0)</f>
        <v>0</v>
      </c>
      <c r="BG461" s="209">
        <f>IF(N461="zákl. přenesená",J461,0)</f>
        <v>0</v>
      </c>
      <c r="BH461" s="209">
        <f>IF(N461="sníž. přenesená",J461,0)</f>
        <v>0</v>
      </c>
      <c r="BI461" s="209">
        <f>IF(N461="nulová",J461,0)</f>
        <v>0</v>
      </c>
      <c r="BJ461" s="19" t="s">
        <v>88</v>
      </c>
      <c r="BK461" s="209">
        <f>ROUND(I461*H461,2)</f>
        <v>0</v>
      </c>
      <c r="BL461" s="19" t="s">
        <v>165</v>
      </c>
      <c r="BM461" s="208" t="s">
        <v>1093</v>
      </c>
    </row>
    <row r="462" spans="1:47" s="2" customFormat="1" ht="12">
      <c r="A462" s="38"/>
      <c r="B462" s="39"/>
      <c r="C462" s="38"/>
      <c r="D462" s="210" t="s">
        <v>174</v>
      </c>
      <c r="E462" s="38"/>
      <c r="F462" s="211" t="s">
        <v>1094</v>
      </c>
      <c r="G462" s="38"/>
      <c r="H462" s="38"/>
      <c r="I462" s="132"/>
      <c r="J462" s="38"/>
      <c r="K462" s="38"/>
      <c r="L462" s="39"/>
      <c r="M462" s="212"/>
      <c r="N462" s="213"/>
      <c r="O462" s="77"/>
      <c r="P462" s="77"/>
      <c r="Q462" s="77"/>
      <c r="R462" s="77"/>
      <c r="S462" s="77"/>
      <c r="T462" s="7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T462" s="19" t="s">
        <v>174</v>
      </c>
      <c r="AU462" s="19" t="s">
        <v>180</v>
      </c>
    </row>
    <row r="463" spans="1:65" s="2" customFormat="1" ht="21.75" customHeight="1">
      <c r="A463" s="38"/>
      <c r="B463" s="196"/>
      <c r="C463" s="197" t="s">
        <v>543</v>
      </c>
      <c r="D463" s="197" t="s">
        <v>169</v>
      </c>
      <c r="E463" s="198" t="s">
        <v>1095</v>
      </c>
      <c r="F463" s="199" t="s">
        <v>1096</v>
      </c>
      <c r="G463" s="200" t="s">
        <v>301</v>
      </c>
      <c r="H463" s="201">
        <v>13.83</v>
      </c>
      <c r="I463" s="202"/>
      <c r="J463" s="203">
        <f>ROUND(I463*H463,2)</f>
        <v>0</v>
      </c>
      <c r="K463" s="199" t="s">
        <v>280</v>
      </c>
      <c r="L463" s="39"/>
      <c r="M463" s="204" t="s">
        <v>1</v>
      </c>
      <c r="N463" s="205" t="s">
        <v>46</v>
      </c>
      <c r="O463" s="77"/>
      <c r="P463" s="206">
        <f>O463*H463</f>
        <v>0</v>
      </c>
      <c r="Q463" s="206">
        <v>0.0382</v>
      </c>
      <c r="R463" s="206">
        <f>Q463*H463</f>
        <v>0.5283059999999999</v>
      </c>
      <c r="S463" s="206">
        <v>0</v>
      </c>
      <c r="T463" s="207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08" t="s">
        <v>165</v>
      </c>
      <c r="AT463" s="208" t="s">
        <v>169</v>
      </c>
      <c r="AU463" s="208" t="s">
        <v>180</v>
      </c>
      <c r="AY463" s="19" t="s">
        <v>166</v>
      </c>
      <c r="BE463" s="209">
        <f>IF(N463="základní",J463,0)</f>
        <v>0</v>
      </c>
      <c r="BF463" s="209">
        <f>IF(N463="snížená",J463,0)</f>
        <v>0</v>
      </c>
      <c r="BG463" s="209">
        <f>IF(N463="zákl. přenesená",J463,0)</f>
        <v>0</v>
      </c>
      <c r="BH463" s="209">
        <f>IF(N463="sníž. přenesená",J463,0)</f>
        <v>0</v>
      </c>
      <c r="BI463" s="209">
        <f>IF(N463="nulová",J463,0)</f>
        <v>0</v>
      </c>
      <c r="BJ463" s="19" t="s">
        <v>88</v>
      </c>
      <c r="BK463" s="209">
        <f>ROUND(I463*H463,2)</f>
        <v>0</v>
      </c>
      <c r="BL463" s="19" t="s">
        <v>165</v>
      </c>
      <c r="BM463" s="208" t="s">
        <v>1097</v>
      </c>
    </row>
    <row r="464" spans="1:47" s="2" customFormat="1" ht="12">
      <c r="A464" s="38"/>
      <c r="B464" s="39"/>
      <c r="C464" s="38"/>
      <c r="D464" s="210" t="s">
        <v>174</v>
      </c>
      <c r="E464" s="38"/>
      <c r="F464" s="211" t="s">
        <v>1098</v>
      </c>
      <c r="G464" s="38"/>
      <c r="H464" s="38"/>
      <c r="I464" s="132"/>
      <c r="J464" s="38"/>
      <c r="K464" s="38"/>
      <c r="L464" s="39"/>
      <c r="M464" s="212"/>
      <c r="N464" s="213"/>
      <c r="O464" s="77"/>
      <c r="P464" s="77"/>
      <c r="Q464" s="77"/>
      <c r="R464" s="77"/>
      <c r="S464" s="77"/>
      <c r="T464" s="7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T464" s="19" t="s">
        <v>174</v>
      </c>
      <c r="AU464" s="19" t="s">
        <v>180</v>
      </c>
    </row>
    <row r="465" spans="1:51" s="13" customFormat="1" ht="12">
      <c r="A465" s="13"/>
      <c r="B465" s="219"/>
      <c r="C465" s="13"/>
      <c r="D465" s="210" t="s">
        <v>283</v>
      </c>
      <c r="E465" s="220" t="s">
        <v>1</v>
      </c>
      <c r="F465" s="221" t="s">
        <v>1033</v>
      </c>
      <c r="G465" s="13"/>
      <c r="H465" s="220" t="s">
        <v>1</v>
      </c>
      <c r="I465" s="222"/>
      <c r="J465" s="13"/>
      <c r="K465" s="13"/>
      <c r="L465" s="219"/>
      <c r="M465" s="223"/>
      <c r="N465" s="224"/>
      <c r="O465" s="224"/>
      <c r="P465" s="224"/>
      <c r="Q465" s="224"/>
      <c r="R465" s="224"/>
      <c r="S465" s="224"/>
      <c r="T465" s="225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20" t="s">
        <v>283</v>
      </c>
      <c r="AU465" s="220" t="s">
        <v>180</v>
      </c>
      <c r="AV465" s="13" t="s">
        <v>88</v>
      </c>
      <c r="AW465" s="13" t="s">
        <v>36</v>
      </c>
      <c r="AX465" s="13" t="s">
        <v>81</v>
      </c>
      <c r="AY465" s="220" t="s">
        <v>166</v>
      </c>
    </row>
    <row r="466" spans="1:51" s="13" customFormat="1" ht="12">
      <c r="A466" s="13"/>
      <c r="B466" s="219"/>
      <c r="C466" s="13"/>
      <c r="D466" s="210" t="s">
        <v>283</v>
      </c>
      <c r="E466" s="220" t="s">
        <v>1</v>
      </c>
      <c r="F466" s="221" t="s">
        <v>338</v>
      </c>
      <c r="G466" s="13"/>
      <c r="H466" s="220" t="s">
        <v>1</v>
      </c>
      <c r="I466" s="222"/>
      <c r="J466" s="13"/>
      <c r="K466" s="13"/>
      <c r="L466" s="219"/>
      <c r="M466" s="223"/>
      <c r="N466" s="224"/>
      <c r="O466" s="224"/>
      <c r="P466" s="224"/>
      <c r="Q466" s="224"/>
      <c r="R466" s="224"/>
      <c r="S466" s="224"/>
      <c r="T466" s="225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20" t="s">
        <v>283</v>
      </c>
      <c r="AU466" s="220" t="s">
        <v>180</v>
      </c>
      <c r="AV466" s="13" t="s">
        <v>88</v>
      </c>
      <c r="AW466" s="13" t="s">
        <v>36</v>
      </c>
      <c r="AX466" s="13" t="s">
        <v>81</v>
      </c>
      <c r="AY466" s="220" t="s">
        <v>166</v>
      </c>
    </row>
    <row r="467" spans="1:51" s="14" customFormat="1" ht="12">
      <c r="A467" s="14"/>
      <c r="B467" s="226"/>
      <c r="C467" s="14"/>
      <c r="D467" s="210" t="s">
        <v>283</v>
      </c>
      <c r="E467" s="227" t="s">
        <v>1</v>
      </c>
      <c r="F467" s="228" t="s">
        <v>1099</v>
      </c>
      <c r="G467" s="14"/>
      <c r="H467" s="229">
        <v>0</v>
      </c>
      <c r="I467" s="230"/>
      <c r="J467" s="14"/>
      <c r="K467" s="14"/>
      <c r="L467" s="226"/>
      <c r="M467" s="231"/>
      <c r="N467" s="232"/>
      <c r="O467" s="232"/>
      <c r="P467" s="232"/>
      <c r="Q467" s="232"/>
      <c r="R467" s="232"/>
      <c r="S467" s="232"/>
      <c r="T467" s="233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27" t="s">
        <v>283</v>
      </c>
      <c r="AU467" s="227" t="s">
        <v>180</v>
      </c>
      <c r="AV467" s="14" t="s">
        <v>90</v>
      </c>
      <c r="AW467" s="14" t="s">
        <v>36</v>
      </c>
      <c r="AX467" s="14" t="s">
        <v>81</v>
      </c>
      <c r="AY467" s="227" t="s">
        <v>166</v>
      </c>
    </row>
    <row r="468" spans="1:51" s="13" customFormat="1" ht="12">
      <c r="A468" s="13"/>
      <c r="B468" s="219"/>
      <c r="C468" s="13"/>
      <c r="D468" s="210" t="s">
        <v>283</v>
      </c>
      <c r="E468" s="220" t="s">
        <v>1</v>
      </c>
      <c r="F468" s="221" t="s">
        <v>413</v>
      </c>
      <c r="G468" s="13"/>
      <c r="H468" s="220" t="s">
        <v>1</v>
      </c>
      <c r="I468" s="222"/>
      <c r="J468" s="13"/>
      <c r="K468" s="13"/>
      <c r="L468" s="219"/>
      <c r="M468" s="223"/>
      <c r="N468" s="224"/>
      <c r="O468" s="224"/>
      <c r="P468" s="224"/>
      <c r="Q468" s="224"/>
      <c r="R468" s="224"/>
      <c r="S468" s="224"/>
      <c r="T468" s="225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20" t="s">
        <v>283</v>
      </c>
      <c r="AU468" s="220" t="s">
        <v>180</v>
      </c>
      <c r="AV468" s="13" t="s">
        <v>88</v>
      </c>
      <c r="AW468" s="13" t="s">
        <v>36</v>
      </c>
      <c r="AX468" s="13" t="s">
        <v>81</v>
      </c>
      <c r="AY468" s="220" t="s">
        <v>166</v>
      </c>
    </row>
    <row r="469" spans="1:51" s="14" customFormat="1" ht="12">
      <c r="A469" s="14"/>
      <c r="B469" s="226"/>
      <c r="C469" s="14"/>
      <c r="D469" s="210" t="s">
        <v>283</v>
      </c>
      <c r="E469" s="227" t="s">
        <v>1</v>
      </c>
      <c r="F469" s="228" t="s">
        <v>1100</v>
      </c>
      <c r="G469" s="14"/>
      <c r="H469" s="229">
        <v>2.52</v>
      </c>
      <c r="I469" s="230"/>
      <c r="J469" s="14"/>
      <c r="K469" s="14"/>
      <c r="L469" s="226"/>
      <c r="M469" s="231"/>
      <c r="N469" s="232"/>
      <c r="O469" s="232"/>
      <c r="P469" s="232"/>
      <c r="Q469" s="232"/>
      <c r="R469" s="232"/>
      <c r="S469" s="232"/>
      <c r="T469" s="233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27" t="s">
        <v>283</v>
      </c>
      <c r="AU469" s="227" t="s">
        <v>180</v>
      </c>
      <c r="AV469" s="14" t="s">
        <v>90</v>
      </c>
      <c r="AW469" s="14" t="s">
        <v>36</v>
      </c>
      <c r="AX469" s="14" t="s">
        <v>81</v>
      </c>
      <c r="AY469" s="227" t="s">
        <v>166</v>
      </c>
    </row>
    <row r="470" spans="1:51" s="13" customFormat="1" ht="12">
      <c r="A470" s="13"/>
      <c r="B470" s="219"/>
      <c r="C470" s="13"/>
      <c r="D470" s="210" t="s">
        <v>283</v>
      </c>
      <c r="E470" s="220" t="s">
        <v>1</v>
      </c>
      <c r="F470" s="221" t="s">
        <v>415</v>
      </c>
      <c r="G470" s="13"/>
      <c r="H470" s="220" t="s">
        <v>1</v>
      </c>
      <c r="I470" s="222"/>
      <c r="J470" s="13"/>
      <c r="K470" s="13"/>
      <c r="L470" s="219"/>
      <c r="M470" s="223"/>
      <c r="N470" s="224"/>
      <c r="O470" s="224"/>
      <c r="P470" s="224"/>
      <c r="Q470" s="224"/>
      <c r="R470" s="224"/>
      <c r="S470" s="224"/>
      <c r="T470" s="225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20" t="s">
        <v>283</v>
      </c>
      <c r="AU470" s="220" t="s">
        <v>180</v>
      </c>
      <c r="AV470" s="13" t="s">
        <v>88</v>
      </c>
      <c r="AW470" s="13" t="s">
        <v>36</v>
      </c>
      <c r="AX470" s="13" t="s">
        <v>81</v>
      </c>
      <c r="AY470" s="220" t="s">
        <v>166</v>
      </c>
    </row>
    <row r="471" spans="1:51" s="14" customFormat="1" ht="12">
      <c r="A471" s="14"/>
      <c r="B471" s="226"/>
      <c r="C471" s="14"/>
      <c r="D471" s="210" t="s">
        <v>283</v>
      </c>
      <c r="E471" s="227" t="s">
        <v>1</v>
      </c>
      <c r="F471" s="228" t="s">
        <v>1100</v>
      </c>
      <c r="G471" s="14"/>
      <c r="H471" s="229">
        <v>2.52</v>
      </c>
      <c r="I471" s="230"/>
      <c r="J471" s="14"/>
      <c r="K471" s="14"/>
      <c r="L471" s="226"/>
      <c r="M471" s="231"/>
      <c r="N471" s="232"/>
      <c r="O471" s="232"/>
      <c r="P471" s="232"/>
      <c r="Q471" s="232"/>
      <c r="R471" s="232"/>
      <c r="S471" s="232"/>
      <c r="T471" s="233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27" t="s">
        <v>283</v>
      </c>
      <c r="AU471" s="227" t="s">
        <v>180</v>
      </c>
      <c r="AV471" s="14" t="s">
        <v>90</v>
      </c>
      <c r="AW471" s="14" t="s">
        <v>36</v>
      </c>
      <c r="AX471" s="14" t="s">
        <v>81</v>
      </c>
      <c r="AY471" s="227" t="s">
        <v>166</v>
      </c>
    </row>
    <row r="472" spans="1:51" s="13" customFormat="1" ht="12">
      <c r="A472" s="13"/>
      <c r="B472" s="219"/>
      <c r="C472" s="13"/>
      <c r="D472" s="210" t="s">
        <v>283</v>
      </c>
      <c r="E472" s="220" t="s">
        <v>1</v>
      </c>
      <c r="F472" s="221" t="s">
        <v>352</v>
      </c>
      <c r="G472" s="13"/>
      <c r="H472" s="220" t="s">
        <v>1</v>
      </c>
      <c r="I472" s="222"/>
      <c r="J472" s="13"/>
      <c r="K472" s="13"/>
      <c r="L472" s="219"/>
      <c r="M472" s="223"/>
      <c r="N472" s="224"/>
      <c r="O472" s="224"/>
      <c r="P472" s="224"/>
      <c r="Q472" s="224"/>
      <c r="R472" s="224"/>
      <c r="S472" s="224"/>
      <c r="T472" s="225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20" t="s">
        <v>283</v>
      </c>
      <c r="AU472" s="220" t="s">
        <v>180</v>
      </c>
      <c r="AV472" s="13" t="s">
        <v>88</v>
      </c>
      <c r="AW472" s="13" t="s">
        <v>36</v>
      </c>
      <c r="AX472" s="13" t="s">
        <v>81</v>
      </c>
      <c r="AY472" s="220" t="s">
        <v>166</v>
      </c>
    </row>
    <row r="473" spans="1:51" s="14" customFormat="1" ht="12">
      <c r="A473" s="14"/>
      <c r="B473" s="226"/>
      <c r="C473" s="14"/>
      <c r="D473" s="210" t="s">
        <v>283</v>
      </c>
      <c r="E473" s="227" t="s">
        <v>1</v>
      </c>
      <c r="F473" s="228" t="s">
        <v>1101</v>
      </c>
      <c r="G473" s="14"/>
      <c r="H473" s="229">
        <v>3.06</v>
      </c>
      <c r="I473" s="230"/>
      <c r="J473" s="14"/>
      <c r="K473" s="14"/>
      <c r="L473" s="226"/>
      <c r="M473" s="231"/>
      <c r="N473" s="232"/>
      <c r="O473" s="232"/>
      <c r="P473" s="232"/>
      <c r="Q473" s="232"/>
      <c r="R473" s="232"/>
      <c r="S473" s="232"/>
      <c r="T473" s="233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27" t="s">
        <v>283</v>
      </c>
      <c r="AU473" s="227" t="s">
        <v>180</v>
      </c>
      <c r="AV473" s="14" t="s">
        <v>90</v>
      </c>
      <c r="AW473" s="14" t="s">
        <v>36</v>
      </c>
      <c r="AX473" s="14" t="s">
        <v>81</v>
      </c>
      <c r="AY473" s="227" t="s">
        <v>166</v>
      </c>
    </row>
    <row r="474" spans="1:51" s="13" customFormat="1" ht="12">
      <c r="A474" s="13"/>
      <c r="B474" s="219"/>
      <c r="C474" s="13"/>
      <c r="D474" s="210" t="s">
        <v>283</v>
      </c>
      <c r="E474" s="220" t="s">
        <v>1</v>
      </c>
      <c r="F474" s="221" t="s">
        <v>445</v>
      </c>
      <c r="G474" s="13"/>
      <c r="H474" s="220" t="s">
        <v>1</v>
      </c>
      <c r="I474" s="222"/>
      <c r="J474" s="13"/>
      <c r="K474" s="13"/>
      <c r="L474" s="219"/>
      <c r="M474" s="223"/>
      <c r="N474" s="224"/>
      <c r="O474" s="224"/>
      <c r="P474" s="224"/>
      <c r="Q474" s="224"/>
      <c r="R474" s="224"/>
      <c r="S474" s="224"/>
      <c r="T474" s="225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20" t="s">
        <v>283</v>
      </c>
      <c r="AU474" s="220" t="s">
        <v>180</v>
      </c>
      <c r="AV474" s="13" t="s">
        <v>88</v>
      </c>
      <c r="AW474" s="13" t="s">
        <v>36</v>
      </c>
      <c r="AX474" s="13" t="s">
        <v>81</v>
      </c>
      <c r="AY474" s="220" t="s">
        <v>166</v>
      </c>
    </row>
    <row r="475" spans="1:51" s="14" customFormat="1" ht="12">
      <c r="A475" s="14"/>
      <c r="B475" s="226"/>
      <c r="C475" s="14"/>
      <c r="D475" s="210" t="s">
        <v>283</v>
      </c>
      <c r="E475" s="227" t="s">
        <v>1</v>
      </c>
      <c r="F475" s="228" t="s">
        <v>1102</v>
      </c>
      <c r="G475" s="14"/>
      <c r="H475" s="229">
        <v>2.46</v>
      </c>
      <c r="I475" s="230"/>
      <c r="J475" s="14"/>
      <c r="K475" s="14"/>
      <c r="L475" s="226"/>
      <c r="M475" s="231"/>
      <c r="N475" s="232"/>
      <c r="O475" s="232"/>
      <c r="P475" s="232"/>
      <c r="Q475" s="232"/>
      <c r="R475" s="232"/>
      <c r="S475" s="232"/>
      <c r="T475" s="233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27" t="s">
        <v>283</v>
      </c>
      <c r="AU475" s="227" t="s">
        <v>180</v>
      </c>
      <c r="AV475" s="14" t="s">
        <v>90</v>
      </c>
      <c r="AW475" s="14" t="s">
        <v>36</v>
      </c>
      <c r="AX475" s="14" t="s">
        <v>81</v>
      </c>
      <c r="AY475" s="227" t="s">
        <v>166</v>
      </c>
    </row>
    <row r="476" spans="1:51" s="13" customFormat="1" ht="12">
      <c r="A476" s="13"/>
      <c r="B476" s="219"/>
      <c r="C476" s="13"/>
      <c r="D476" s="210" t="s">
        <v>283</v>
      </c>
      <c r="E476" s="220" t="s">
        <v>1</v>
      </c>
      <c r="F476" s="221" t="s">
        <v>332</v>
      </c>
      <c r="G476" s="13"/>
      <c r="H476" s="220" t="s">
        <v>1</v>
      </c>
      <c r="I476" s="222"/>
      <c r="J476" s="13"/>
      <c r="K476" s="13"/>
      <c r="L476" s="219"/>
      <c r="M476" s="223"/>
      <c r="N476" s="224"/>
      <c r="O476" s="224"/>
      <c r="P476" s="224"/>
      <c r="Q476" s="224"/>
      <c r="R476" s="224"/>
      <c r="S476" s="224"/>
      <c r="T476" s="225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20" t="s">
        <v>283</v>
      </c>
      <c r="AU476" s="220" t="s">
        <v>180</v>
      </c>
      <c r="AV476" s="13" t="s">
        <v>88</v>
      </c>
      <c r="AW476" s="13" t="s">
        <v>36</v>
      </c>
      <c r="AX476" s="13" t="s">
        <v>81</v>
      </c>
      <c r="AY476" s="220" t="s">
        <v>166</v>
      </c>
    </row>
    <row r="477" spans="1:51" s="14" customFormat="1" ht="12">
      <c r="A477" s="14"/>
      <c r="B477" s="226"/>
      <c r="C477" s="14"/>
      <c r="D477" s="210" t="s">
        <v>283</v>
      </c>
      <c r="E477" s="227" t="s">
        <v>1</v>
      </c>
      <c r="F477" s="228" t="s">
        <v>1103</v>
      </c>
      <c r="G477" s="14"/>
      <c r="H477" s="229">
        <v>2.46</v>
      </c>
      <c r="I477" s="230"/>
      <c r="J477" s="14"/>
      <c r="K477" s="14"/>
      <c r="L477" s="226"/>
      <c r="M477" s="231"/>
      <c r="N477" s="232"/>
      <c r="O477" s="232"/>
      <c r="P477" s="232"/>
      <c r="Q477" s="232"/>
      <c r="R477" s="232"/>
      <c r="S477" s="232"/>
      <c r="T477" s="233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27" t="s">
        <v>283</v>
      </c>
      <c r="AU477" s="227" t="s">
        <v>180</v>
      </c>
      <c r="AV477" s="14" t="s">
        <v>90</v>
      </c>
      <c r="AW477" s="14" t="s">
        <v>36</v>
      </c>
      <c r="AX477" s="14" t="s">
        <v>81</v>
      </c>
      <c r="AY477" s="227" t="s">
        <v>166</v>
      </c>
    </row>
    <row r="478" spans="1:51" s="14" customFormat="1" ht="12">
      <c r="A478" s="14"/>
      <c r="B478" s="226"/>
      <c r="C478" s="14"/>
      <c r="D478" s="210" t="s">
        <v>283</v>
      </c>
      <c r="E478" s="227" t="s">
        <v>1</v>
      </c>
      <c r="F478" s="228" t="s">
        <v>1104</v>
      </c>
      <c r="G478" s="14"/>
      <c r="H478" s="229">
        <v>0.81</v>
      </c>
      <c r="I478" s="230"/>
      <c r="J478" s="14"/>
      <c r="K478" s="14"/>
      <c r="L478" s="226"/>
      <c r="M478" s="231"/>
      <c r="N478" s="232"/>
      <c r="O478" s="232"/>
      <c r="P478" s="232"/>
      <c r="Q478" s="232"/>
      <c r="R478" s="232"/>
      <c r="S478" s="232"/>
      <c r="T478" s="233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27" t="s">
        <v>283</v>
      </c>
      <c r="AU478" s="227" t="s">
        <v>180</v>
      </c>
      <c r="AV478" s="14" t="s">
        <v>90</v>
      </c>
      <c r="AW478" s="14" t="s">
        <v>36</v>
      </c>
      <c r="AX478" s="14" t="s">
        <v>81</v>
      </c>
      <c r="AY478" s="227" t="s">
        <v>166</v>
      </c>
    </row>
    <row r="479" spans="1:51" s="15" customFormat="1" ht="12">
      <c r="A479" s="15"/>
      <c r="B479" s="234"/>
      <c r="C479" s="15"/>
      <c r="D479" s="210" t="s">
        <v>283</v>
      </c>
      <c r="E479" s="235" t="s">
        <v>1</v>
      </c>
      <c r="F479" s="236" t="s">
        <v>286</v>
      </c>
      <c r="G479" s="15"/>
      <c r="H479" s="237">
        <v>13.83</v>
      </c>
      <c r="I479" s="238"/>
      <c r="J479" s="15"/>
      <c r="K479" s="15"/>
      <c r="L479" s="234"/>
      <c r="M479" s="239"/>
      <c r="N479" s="240"/>
      <c r="O479" s="240"/>
      <c r="P479" s="240"/>
      <c r="Q479" s="240"/>
      <c r="R479" s="240"/>
      <c r="S479" s="240"/>
      <c r="T479" s="241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35" t="s">
        <v>283</v>
      </c>
      <c r="AU479" s="235" t="s">
        <v>180</v>
      </c>
      <c r="AV479" s="15" t="s">
        <v>165</v>
      </c>
      <c r="AW479" s="15" t="s">
        <v>36</v>
      </c>
      <c r="AX479" s="15" t="s">
        <v>88</v>
      </c>
      <c r="AY479" s="235" t="s">
        <v>166</v>
      </c>
    </row>
    <row r="480" spans="1:65" s="2" customFormat="1" ht="21.75" customHeight="1">
      <c r="A480" s="38"/>
      <c r="B480" s="196"/>
      <c r="C480" s="197" t="s">
        <v>550</v>
      </c>
      <c r="D480" s="197" t="s">
        <v>169</v>
      </c>
      <c r="E480" s="198" t="s">
        <v>1105</v>
      </c>
      <c r="F480" s="199" t="s">
        <v>1106</v>
      </c>
      <c r="G480" s="200" t="s">
        <v>346</v>
      </c>
      <c r="H480" s="201">
        <v>4</v>
      </c>
      <c r="I480" s="202"/>
      <c r="J480" s="203">
        <f>ROUND(I480*H480,2)</f>
        <v>0</v>
      </c>
      <c r="K480" s="199" t="s">
        <v>280</v>
      </c>
      <c r="L480" s="39"/>
      <c r="M480" s="204" t="s">
        <v>1</v>
      </c>
      <c r="N480" s="205" t="s">
        <v>46</v>
      </c>
      <c r="O480" s="77"/>
      <c r="P480" s="206">
        <f>O480*H480</f>
        <v>0</v>
      </c>
      <c r="Q480" s="206">
        <v>0.1575</v>
      </c>
      <c r="R480" s="206">
        <f>Q480*H480</f>
        <v>0.63</v>
      </c>
      <c r="S480" s="206">
        <v>0</v>
      </c>
      <c r="T480" s="207">
        <f>S480*H480</f>
        <v>0</v>
      </c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R480" s="208" t="s">
        <v>165</v>
      </c>
      <c r="AT480" s="208" t="s">
        <v>169</v>
      </c>
      <c r="AU480" s="208" t="s">
        <v>180</v>
      </c>
      <c r="AY480" s="19" t="s">
        <v>166</v>
      </c>
      <c r="BE480" s="209">
        <f>IF(N480="základní",J480,0)</f>
        <v>0</v>
      </c>
      <c r="BF480" s="209">
        <f>IF(N480="snížená",J480,0)</f>
        <v>0</v>
      </c>
      <c r="BG480" s="209">
        <f>IF(N480="zákl. přenesená",J480,0)</f>
        <v>0</v>
      </c>
      <c r="BH480" s="209">
        <f>IF(N480="sníž. přenesená",J480,0)</f>
        <v>0</v>
      </c>
      <c r="BI480" s="209">
        <f>IF(N480="nulová",J480,0)</f>
        <v>0</v>
      </c>
      <c r="BJ480" s="19" t="s">
        <v>88</v>
      </c>
      <c r="BK480" s="209">
        <f>ROUND(I480*H480,2)</f>
        <v>0</v>
      </c>
      <c r="BL480" s="19" t="s">
        <v>165</v>
      </c>
      <c r="BM480" s="208" t="s">
        <v>1107</v>
      </c>
    </row>
    <row r="481" spans="1:47" s="2" customFormat="1" ht="12">
      <c r="A481" s="38"/>
      <c r="B481" s="39"/>
      <c r="C481" s="38"/>
      <c r="D481" s="210" t="s">
        <v>174</v>
      </c>
      <c r="E481" s="38"/>
      <c r="F481" s="211" t="s">
        <v>1108</v>
      </c>
      <c r="G481" s="38"/>
      <c r="H481" s="38"/>
      <c r="I481" s="132"/>
      <c r="J481" s="38"/>
      <c r="K481" s="38"/>
      <c r="L481" s="39"/>
      <c r="M481" s="212"/>
      <c r="N481" s="213"/>
      <c r="O481" s="77"/>
      <c r="P481" s="77"/>
      <c r="Q481" s="77"/>
      <c r="R481" s="77"/>
      <c r="S481" s="77"/>
      <c r="T481" s="7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T481" s="19" t="s">
        <v>174</v>
      </c>
      <c r="AU481" s="19" t="s">
        <v>180</v>
      </c>
    </row>
    <row r="482" spans="1:51" s="13" customFormat="1" ht="12">
      <c r="A482" s="13"/>
      <c r="B482" s="219"/>
      <c r="C482" s="13"/>
      <c r="D482" s="210" t="s">
        <v>283</v>
      </c>
      <c r="E482" s="220" t="s">
        <v>1</v>
      </c>
      <c r="F482" s="221" t="s">
        <v>926</v>
      </c>
      <c r="G482" s="13"/>
      <c r="H482" s="220" t="s">
        <v>1</v>
      </c>
      <c r="I482" s="222"/>
      <c r="J482" s="13"/>
      <c r="K482" s="13"/>
      <c r="L482" s="219"/>
      <c r="M482" s="223"/>
      <c r="N482" s="224"/>
      <c r="O482" s="224"/>
      <c r="P482" s="224"/>
      <c r="Q482" s="224"/>
      <c r="R482" s="224"/>
      <c r="S482" s="224"/>
      <c r="T482" s="225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20" t="s">
        <v>283</v>
      </c>
      <c r="AU482" s="220" t="s">
        <v>180</v>
      </c>
      <c r="AV482" s="13" t="s">
        <v>88</v>
      </c>
      <c r="AW482" s="13" t="s">
        <v>36</v>
      </c>
      <c r="AX482" s="13" t="s">
        <v>81</v>
      </c>
      <c r="AY482" s="220" t="s">
        <v>166</v>
      </c>
    </row>
    <row r="483" spans="1:51" s="14" customFormat="1" ht="12">
      <c r="A483" s="14"/>
      <c r="B483" s="226"/>
      <c r="C483" s="14"/>
      <c r="D483" s="210" t="s">
        <v>283</v>
      </c>
      <c r="E483" s="227" t="s">
        <v>1</v>
      </c>
      <c r="F483" s="228" t="s">
        <v>90</v>
      </c>
      <c r="G483" s="14"/>
      <c r="H483" s="229">
        <v>2</v>
      </c>
      <c r="I483" s="230"/>
      <c r="J483" s="14"/>
      <c r="K483" s="14"/>
      <c r="L483" s="226"/>
      <c r="M483" s="231"/>
      <c r="N483" s="232"/>
      <c r="O483" s="232"/>
      <c r="P483" s="232"/>
      <c r="Q483" s="232"/>
      <c r="R483" s="232"/>
      <c r="S483" s="232"/>
      <c r="T483" s="233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27" t="s">
        <v>283</v>
      </c>
      <c r="AU483" s="227" t="s">
        <v>180</v>
      </c>
      <c r="AV483" s="14" t="s">
        <v>90</v>
      </c>
      <c r="AW483" s="14" t="s">
        <v>36</v>
      </c>
      <c r="AX483" s="14" t="s">
        <v>81</v>
      </c>
      <c r="AY483" s="227" t="s">
        <v>166</v>
      </c>
    </row>
    <row r="484" spans="1:51" s="13" customFormat="1" ht="12">
      <c r="A484" s="13"/>
      <c r="B484" s="219"/>
      <c r="C484" s="13"/>
      <c r="D484" s="210" t="s">
        <v>283</v>
      </c>
      <c r="E484" s="220" t="s">
        <v>1</v>
      </c>
      <c r="F484" s="221" t="s">
        <v>1013</v>
      </c>
      <c r="G484" s="13"/>
      <c r="H484" s="220" t="s">
        <v>1</v>
      </c>
      <c r="I484" s="222"/>
      <c r="J484" s="13"/>
      <c r="K484" s="13"/>
      <c r="L484" s="219"/>
      <c r="M484" s="223"/>
      <c r="N484" s="224"/>
      <c r="O484" s="224"/>
      <c r="P484" s="224"/>
      <c r="Q484" s="224"/>
      <c r="R484" s="224"/>
      <c r="S484" s="224"/>
      <c r="T484" s="225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20" t="s">
        <v>283</v>
      </c>
      <c r="AU484" s="220" t="s">
        <v>180</v>
      </c>
      <c r="AV484" s="13" t="s">
        <v>88</v>
      </c>
      <c r="AW484" s="13" t="s">
        <v>36</v>
      </c>
      <c r="AX484" s="13" t="s">
        <v>81</v>
      </c>
      <c r="AY484" s="220" t="s">
        <v>166</v>
      </c>
    </row>
    <row r="485" spans="1:51" s="14" customFormat="1" ht="12">
      <c r="A485" s="14"/>
      <c r="B485" s="226"/>
      <c r="C485" s="14"/>
      <c r="D485" s="210" t="s">
        <v>283</v>
      </c>
      <c r="E485" s="227" t="s">
        <v>1</v>
      </c>
      <c r="F485" s="228" t="s">
        <v>90</v>
      </c>
      <c r="G485" s="14"/>
      <c r="H485" s="229">
        <v>2</v>
      </c>
      <c r="I485" s="230"/>
      <c r="J485" s="14"/>
      <c r="K485" s="14"/>
      <c r="L485" s="226"/>
      <c r="M485" s="231"/>
      <c r="N485" s="232"/>
      <c r="O485" s="232"/>
      <c r="P485" s="232"/>
      <c r="Q485" s="232"/>
      <c r="R485" s="232"/>
      <c r="S485" s="232"/>
      <c r="T485" s="233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27" t="s">
        <v>283</v>
      </c>
      <c r="AU485" s="227" t="s">
        <v>180</v>
      </c>
      <c r="AV485" s="14" t="s">
        <v>90</v>
      </c>
      <c r="AW485" s="14" t="s">
        <v>36</v>
      </c>
      <c r="AX485" s="14" t="s">
        <v>81</v>
      </c>
      <c r="AY485" s="227" t="s">
        <v>166</v>
      </c>
    </row>
    <row r="486" spans="1:51" s="15" customFormat="1" ht="12">
      <c r="A486" s="15"/>
      <c r="B486" s="234"/>
      <c r="C486" s="15"/>
      <c r="D486" s="210" t="s">
        <v>283</v>
      </c>
      <c r="E486" s="235" t="s">
        <v>1</v>
      </c>
      <c r="F486" s="236" t="s">
        <v>286</v>
      </c>
      <c r="G486" s="15"/>
      <c r="H486" s="237">
        <v>4</v>
      </c>
      <c r="I486" s="238"/>
      <c r="J486" s="15"/>
      <c r="K486" s="15"/>
      <c r="L486" s="234"/>
      <c r="M486" s="239"/>
      <c r="N486" s="240"/>
      <c r="O486" s="240"/>
      <c r="P486" s="240"/>
      <c r="Q486" s="240"/>
      <c r="R486" s="240"/>
      <c r="S486" s="240"/>
      <c r="T486" s="241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35" t="s">
        <v>283</v>
      </c>
      <c r="AU486" s="235" t="s">
        <v>180</v>
      </c>
      <c r="AV486" s="15" t="s">
        <v>165</v>
      </c>
      <c r="AW486" s="15" t="s">
        <v>36</v>
      </c>
      <c r="AX486" s="15" t="s">
        <v>88</v>
      </c>
      <c r="AY486" s="235" t="s">
        <v>166</v>
      </c>
    </row>
    <row r="487" spans="1:65" s="2" customFormat="1" ht="21.75" customHeight="1">
      <c r="A487" s="38"/>
      <c r="B487" s="196"/>
      <c r="C487" s="197" t="s">
        <v>556</v>
      </c>
      <c r="D487" s="197" t="s">
        <v>169</v>
      </c>
      <c r="E487" s="198" t="s">
        <v>1109</v>
      </c>
      <c r="F487" s="199" t="s">
        <v>1110</v>
      </c>
      <c r="G487" s="200" t="s">
        <v>301</v>
      </c>
      <c r="H487" s="201">
        <v>5.969</v>
      </c>
      <c r="I487" s="202"/>
      <c r="J487" s="203">
        <f>ROUND(I487*H487,2)</f>
        <v>0</v>
      </c>
      <c r="K487" s="199" t="s">
        <v>280</v>
      </c>
      <c r="L487" s="39"/>
      <c r="M487" s="204" t="s">
        <v>1</v>
      </c>
      <c r="N487" s="205" t="s">
        <v>46</v>
      </c>
      <c r="O487" s="77"/>
      <c r="P487" s="206">
        <f>O487*H487</f>
        <v>0</v>
      </c>
      <c r="Q487" s="206">
        <v>0.03045</v>
      </c>
      <c r="R487" s="206">
        <f>Q487*H487</f>
        <v>0.18175605000000003</v>
      </c>
      <c r="S487" s="206">
        <v>0</v>
      </c>
      <c r="T487" s="207">
        <f>S487*H487</f>
        <v>0</v>
      </c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R487" s="208" t="s">
        <v>165</v>
      </c>
      <c r="AT487" s="208" t="s">
        <v>169</v>
      </c>
      <c r="AU487" s="208" t="s">
        <v>180</v>
      </c>
      <c r="AY487" s="19" t="s">
        <v>166</v>
      </c>
      <c r="BE487" s="209">
        <f>IF(N487="základní",J487,0)</f>
        <v>0</v>
      </c>
      <c r="BF487" s="209">
        <f>IF(N487="snížená",J487,0)</f>
        <v>0</v>
      </c>
      <c r="BG487" s="209">
        <f>IF(N487="zákl. přenesená",J487,0)</f>
        <v>0</v>
      </c>
      <c r="BH487" s="209">
        <f>IF(N487="sníž. přenesená",J487,0)</f>
        <v>0</v>
      </c>
      <c r="BI487" s="209">
        <f>IF(N487="nulová",J487,0)</f>
        <v>0</v>
      </c>
      <c r="BJ487" s="19" t="s">
        <v>88</v>
      </c>
      <c r="BK487" s="209">
        <f>ROUND(I487*H487,2)</f>
        <v>0</v>
      </c>
      <c r="BL487" s="19" t="s">
        <v>165</v>
      </c>
      <c r="BM487" s="208" t="s">
        <v>1111</v>
      </c>
    </row>
    <row r="488" spans="1:47" s="2" customFormat="1" ht="12">
      <c r="A488" s="38"/>
      <c r="B488" s="39"/>
      <c r="C488" s="38"/>
      <c r="D488" s="210" t="s">
        <v>174</v>
      </c>
      <c r="E488" s="38"/>
      <c r="F488" s="211" t="s">
        <v>1112</v>
      </c>
      <c r="G488" s="38"/>
      <c r="H488" s="38"/>
      <c r="I488" s="132"/>
      <c r="J488" s="38"/>
      <c r="K488" s="38"/>
      <c r="L488" s="39"/>
      <c r="M488" s="212"/>
      <c r="N488" s="213"/>
      <c r="O488" s="77"/>
      <c r="P488" s="77"/>
      <c r="Q488" s="77"/>
      <c r="R488" s="77"/>
      <c r="S488" s="77"/>
      <c r="T488" s="7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T488" s="19" t="s">
        <v>174</v>
      </c>
      <c r="AU488" s="19" t="s">
        <v>180</v>
      </c>
    </row>
    <row r="489" spans="1:51" s="13" customFormat="1" ht="12">
      <c r="A489" s="13"/>
      <c r="B489" s="219"/>
      <c r="C489" s="13"/>
      <c r="D489" s="210" t="s">
        <v>283</v>
      </c>
      <c r="E489" s="220" t="s">
        <v>1</v>
      </c>
      <c r="F489" s="221" t="s">
        <v>1023</v>
      </c>
      <c r="G489" s="13"/>
      <c r="H489" s="220" t="s">
        <v>1</v>
      </c>
      <c r="I489" s="222"/>
      <c r="J489" s="13"/>
      <c r="K489" s="13"/>
      <c r="L489" s="219"/>
      <c r="M489" s="223"/>
      <c r="N489" s="224"/>
      <c r="O489" s="224"/>
      <c r="P489" s="224"/>
      <c r="Q489" s="224"/>
      <c r="R489" s="224"/>
      <c r="S489" s="224"/>
      <c r="T489" s="225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20" t="s">
        <v>283</v>
      </c>
      <c r="AU489" s="220" t="s">
        <v>180</v>
      </c>
      <c r="AV489" s="13" t="s">
        <v>88</v>
      </c>
      <c r="AW489" s="13" t="s">
        <v>36</v>
      </c>
      <c r="AX489" s="13" t="s">
        <v>81</v>
      </c>
      <c r="AY489" s="220" t="s">
        <v>166</v>
      </c>
    </row>
    <row r="490" spans="1:51" s="14" customFormat="1" ht="12">
      <c r="A490" s="14"/>
      <c r="B490" s="226"/>
      <c r="C490" s="14"/>
      <c r="D490" s="210" t="s">
        <v>283</v>
      </c>
      <c r="E490" s="227" t="s">
        <v>1</v>
      </c>
      <c r="F490" s="228" t="s">
        <v>1113</v>
      </c>
      <c r="G490" s="14"/>
      <c r="H490" s="229">
        <v>2.38</v>
      </c>
      <c r="I490" s="230"/>
      <c r="J490" s="14"/>
      <c r="K490" s="14"/>
      <c r="L490" s="226"/>
      <c r="M490" s="231"/>
      <c r="N490" s="232"/>
      <c r="O490" s="232"/>
      <c r="P490" s="232"/>
      <c r="Q490" s="232"/>
      <c r="R490" s="232"/>
      <c r="S490" s="232"/>
      <c r="T490" s="233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27" t="s">
        <v>283</v>
      </c>
      <c r="AU490" s="227" t="s">
        <v>180</v>
      </c>
      <c r="AV490" s="14" t="s">
        <v>90</v>
      </c>
      <c r="AW490" s="14" t="s">
        <v>36</v>
      </c>
      <c r="AX490" s="14" t="s">
        <v>81</v>
      </c>
      <c r="AY490" s="227" t="s">
        <v>166</v>
      </c>
    </row>
    <row r="491" spans="1:51" s="14" customFormat="1" ht="12">
      <c r="A491" s="14"/>
      <c r="B491" s="226"/>
      <c r="C491" s="14"/>
      <c r="D491" s="210" t="s">
        <v>283</v>
      </c>
      <c r="E491" s="227" t="s">
        <v>1</v>
      </c>
      <c r="F491" s="228" t="s">
        <v>1114</v>
      </c>
      <c r="G491" s="14"/>
      <c r="H491" s="229">
        <v>1.56</v>
      </c>
      <c r="I491" s="230"/>
      <c r="J491" s="14"/>
      <c r="K491" s="14"/>
      <c r="L491" s="226"/>
      <c r="M491" s="231"/>
      <c r="N491" s="232"/>
      <c r="O491" s="232"/>
      <c r="P491" s="232"/>
      <c r="Q491" s="232"/>
      <c r="R491" s="232"/>
      <c r="S491" s="232"/>
      <c r="T491" s="233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27" t="s">
        <v>283</v>
      </c>
      <c r="AU491" s="227" t="s">
        <v>180</v>
      </c>
      <c r="AV491" s="14" t="s">
        <v>90</v>
      </c>
      <c r="AW491" s="14" t="s">
        <v>36</v>
      </c>
      <c r="AX491" s="14" t="s">
        <v>81</v>
      </c>
      <c r="AY491" s="227" t="s">
        <v>166</v>
      </c>
    </row>
    <row r="492" spans="1:51" s="13" customFormat="1" ht="12">
      <c r="A492" s="13"/>
      <c r="B492" s="219"/>
      <c r="C492" s="13"/>
      <c r="D492" s="210" t="s">
        <v>283</v>
      </c>
      <c r="E492" s="220" t="s">
        <v>1</v>
      </c>
      <c r="F492" s="221" t="s">
        <v>1012</v>
      </c>
      <c r="G492" s="13"/>
      <c r="H492" s="220" t="s">
        <v>1</v>
      </c>
      <c r="I492" s="222"/>
      <c r="J492" s="13"/>
      <c r="K492" s="13"/>
      <c r="L492" s="219"/>
      <c r="M492" s="223"/>
      <c r="N492" s="224"/>
      <c r="O492" s="224"/>
      <c r="P492" s="224"/>
      <c r="Q492" s="224"/>
      <c r="R492" s="224"/>
      <c r="S492" s="224"/>
      <c r="T492" s="225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20" t="s">
        <v>283</v>
      </c>
      <c r="AU492" s="220" t="s">
        <v>180</v>
      </c>
      <c r="AV492" s="13" t="s">
        <v>88</v>
      </c>
      <c r="AW492" s="13" t="s">
        <v>36</v>
      </c>
      <c r="AX492" s="13" t="s">
        <v>81</v>
      </c>
      <c r="AY492" s="220" t="s">
        <v>166</v>
      </c>
    </row>
    <row r="493" spans="1:51" s="14" customFormat="1" ht="12">
      <c r="A493" s="14"/>
      <c r="B493" s="226"/>
      <c r="C493" s="14"/>
      <c r="D493" s="210" t="s">
        <v>283</v>
      </c>
      <c r="E493" s="227" t="s">
        <v>1</v>
      </c>
      <c r="F493" s="228" t="s">
        <v>1115</v>
      </c>
      <c r="G493" s="14"/>
      <c r="H493" s="229">
        <v>0.18</v>
      </c>
      <c r="I493" s="230"/>
      <c r="J493" s="14"/>
      <c r="K493" s="14"/>
      <c r="L493" s="226"/>
      <c r="M493" s="231"/>
      <c r="N493" s="232"/>
      <c r="O493" s="232"/>
      <c r="P493" s="232"/>
      <c r="Q493" s="232"/>
      <c r="R493" s="232"/>
      <c r="S493" s="232"/>
      <c r="T493" s="233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27" t="s">
        <v>283</v>
      </c>
      <c r="AU493" s="227" t="s">
        <v>180</v>
      </c>
      <c r="AV493" s="14" t="s">
        <v>90</v>
      </c>
      <c r="AW493" s="14" t="s">
        <v>36</v>
      </c>
      <c r="AX493" s="14" t="s">
        <v>81</v>
      </c>
      <c r="AY493" s="227" t="s">
        <v>166</v>
      </c>
    </row>
    <row r="494" spans="1:51" s="14" customFormat="1" ht="12">
      <c r="A494" s="14"/>
      <c r="B494" s="226"/>
      <c r="C494" s="14"/>
      <c r="D494" s="210" t="s">
        <v>283</v>
      </c>
      <c r="E494" s="227" t="s">
        <v>1</v>
      </c>
      <c r="F494" s="228" t="s">
        <v>1116</v>
      </c>
      <c r="G494" s="14"/>
      <c r="H494" s="229">
        <v>0.909</v>
      </c>
      <c r="I494" s="230"/>
      <c r="J494" s="14"/>
      <c r="K494" s="14"/>
      <c r="L494" s="226"/>
      <c r="M494" s="231"/>
      <c r="N494" s="232"/>
      <c r="O494" s="232"/>
      <c r="P494" s="232"/>
      <c r="Q494" s="232"/>
      <c r="R494" s="232"/>
      <c r="S494" s="232"/>
      <c r="T494" s="233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27" t="s">
        <v>283</v>
      </c>
      <c r="AU494" s="227" t="s">
        <v>180</v>
      </c>
      <c r="AV494" s="14" t="s">
        <v>90</v>
      </c>
      <c r="AW494" s="14" t="s">
        <v>36</v>
      </c>
      <c r="AX494" s="14" t="s">
        <v>81</v>
      </c>
      <c r="AY494" s="227" t="s">
        <v>166</v>
      </c>
    </row>
    <row r="495" spans="1:51" s="13" customFormat="1" ht="12">
      <c r="A495" s="13"/>
      <c r="B495" s="219"/>
      <c r="C495" s="13"/>
      <c r="D495" s="210" t="s">
        <v>283</v>
      </c>
      <c r="E495" s="220" t="s">
        <v>1</v>
      </c>
      <c r="F495" s="221" t="s">
        <v>314</v>
      </c>
      <c r="G495" s="13"/>
      <c r="H495" s="220" t="s">
        <v>1</v>
      </c>
      <c r="I495" s="222"/>
      <c r="J495" s="13"/>
      <c r="K495" s="13"/>
      <c r="L495" s="219"/>
      <c r="M495" s="223"/>
      <c r="N495" s="224"/>
      <c r="O495" s="224"/>
      <c r="P495" s="224"/>
      <c r="Q495" s="224"/>
      <c r="R495" s="224"/>
      <c r="S495" s="224"/>
      <c r="T495" s="225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20" t="s">
        <v>283</v>
      </c>
      <c r="AU495" s="220" t="s">
        <v>180</v>
      </c>
      <c r="AV495" s="13" t="s">
        <v>88</v>
      </c>
      <c r="AW495" s="13" t="s">
        <v>36</v>
      </c>
      <c r="AX495" s="13" t="s">
        <v>81</v>
      </c>
      <c r="AY495" s="220" t="s">
        <v>166</v>
      </c>
    </row>
    <row r="496" spans="1:51" s="14" customFormat="1" ht="12">
      <c r="A496" s="14"/>
      <c r="B496" s="226"/>
      <c r="C496" s="14"/>
      <c r="D496" s="210" t="s">
        <v>283</v>
      </c>
      <c r="E496" s="227" t="s">
        <v>1</v>
      </c>
      <c r="F496" s="228" t="s">
        <v>1117</v>
      </c>
      <c r="G496" s="14"/>
      <c r="H496" s="229">
        <v>0.12</v>
      </c>
      <c r="I496" s="230"/>
      <c r="J496" s="14"/>
      <c r="K496" s="14"/>
      <c r="L496" s="226"/>
      <c r="M496" s="231"/>
      <c r="N496" s="232"/>
      <c r="O496" s="232"/>
      <c r="P496" s="232"/>
      <c r="Q496" s="232"/>
      <c r="R496" s="232"/>
      <c r="S496" s="232"/>
      <c r="T496" s="233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27" t="s">
        <v>283</v>
      </c>
      <c r="AU496" s="227" t="s">
        <v>180</v>
      </c>
      <c r="AV496" s="14" t="s">
        <v>90</v>
      </c>
      <c r="AW496" s="14" t="s">
        <v>36</v>
      </c>
      <c r="AX496" s="14" t="s">
        <v>81</v>
      </c>
      <c r="AY496" s="227" t="s">
        <v>166</v>
      </c>
    </row>
    <row r="497" spans="1:51" s="14" customFormat="1" ht="12">
      <c r="A497" s="14"/>
      <c r="B497" s="226"/>
      <c r="C497" s="14"/>
      <c r="D497" s="210" t="s">
        <v>283</v>
      </c>
      <c r="E497" s="227" t="s">
        <v>1</v>
      </c>
      <c r="F497" s="228" t="s">
        <v>1118</v>
      </c>
      <c r="G497" s="14"/>
      <c r="H497" s="229">
        <v>0.82</v>
      </c>
      <c r="I497" s="230"/>
      <c r="J497" s="14"/>
      <c r="K497" s="14"/>
      <c r="L497" s="226"/>
      <c r="M497" s="231"/>
      <c r="N497" s="232"/>
      <c r="O497" s="232"/>
      <c r="P497" s="232"/>
      <c r="Q497" s="232"/>
      <c r="R497" s="232"/>
      <c r="S497" s="232"/>
      <c r="T497" s="233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27" t="s">
        <v>283</v>
      </c>
      <c r="AU497" s="227" t="s">
        <v>180</v>
      </c>
      <c r="AV497" s="14" t="s">
        <v>90</v>
      </c>
      <c r="AW497" s="14" t="s">
        <v>36</v>
      </c>
      <c r="AX497" s="14" t="s">
        <v>81</v>
      </c>
      <c r="AY497" s="227" t="s">
        <v>166</v>
      </c>
    </row>
    <row r="498" spans="1:51" s="15" customFormat="1" ht="12">
      <c r="A498" s="15"/>
      <c r="B498" s="234"/>
      <c r="C498" s="15"/>
      <c r="D498" s="210" t="s">
        <v>283</v>
      </c>
      <c r="E498" s="235" t="s">
        <v>1</v>
      </c>
      <c r="F498" s="236" t="s">
        <v>286</v>
      </c>
      <c r="G498" s="15"/>
      <c r="H498" s="237">
        <v>5.969</v>
      </c>
      <c r="I498" s="238"/>
      <c r="J498" s="15"/>
      <c r="K498" s="15"/>
      <c r="L498" s="234"/>
      <c r="M498" s="239"/>
      <c r="N498" s="240"/>
      <c r="O498" s="240"/>
      <c r="P498" s="240"/>
      <c r="Q498" s="240"/>
      <c r="R498" s="240"/>
      <c r="S498" s="240"/>
      <c r="T498" s="241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35" t="s">
        <v>283</v>
      </c>
      <c r="AU498" s="235" t="s">
        <v>180</v>
      </c>
      <c r="AV498" s="15" t="s">
        <v>165</v>
      </c>
      <c r="AW498" s="15" t="s">
        <v>36</v>
      </c>
      <c r="AX498" s="15" t="s">
        <v>88</v>
      </c>
      <c r="AY498" s="235" t="s">
        <v>166</v>
      </c>
    </row>
    <row r="499" spans="1:63" s="12" customFormat="1" ht="20.85" customHeight="1">
      <c r="A499" s="12"/>
      <c r="B499" s="183"/>
      <c r="C499" s="12"/>
      <c r="D499" s="184" t="s">
        <v>80</v>
      </c>
      <c r="E499" s="194" t="s">
        <v>752</v>
      </c>
      <c r="F499" s="194" t="s">
        <v>1119</v>
      </c>
      <c r="G499" s="12"/>
      <c r="H499" s="12"/>
      <c r="I499" s="186"/>
      <c r="J499" s="195">
        <f>BK499</f>
        <v>0</v>
      </c>
      <c r="K499" s="12"/>
      <c r="L499" s="183"/>
      <c r="M499" s="188"/>
      <c r="N499" s="189"/>
      <c r="O499" s="189"/>
      <c r="P499" s="190">
        <f>SUM(P500:P504)</f>
        <v>0</v>
      </c>
      <c r="Q499" s="189"/>
      <c r="R499" s="190">
        <f>SUM(R500:R504)</f>
        <v>0.04136</v>
      </c>
      <c r="S499" s="189"/>
      <c r="T499" s="191">
        <f>SUM(T500:T504)</f>
        <v>0</v>
      </c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R499" s="184" t="s">
        <v>88</v>
      </c>
      <c r="AT499" s="192" t="s">
        <v>80</v>
      </c>
      <c r="AU499" s="192" t="s">
        <v>90</v>
      </c>
      <c r="AY499" s="184" t="s">
        <v>166</v>
      </c>
      <c r="BK499" s="193">
        <f>SUM(BK500:BK504)</f>
        <v>0</v>
      </c>
    </row>
    <row r="500" spans="1:65" s="2" customFormat="1" ht="21.75" customHeight="1">
      <c r="A500" s="38"/>
      <c r="B500" s="196"/>
      <c r="C500" s="197" t="s">
        <v>562</v>
      </c>
      <c r="D500" s="197" t="s">
        <v>169</v>
      </c>
      <c r="E500" s="198" t="s">
        <v>1120</v>
      </c>
      <c r="F500" s="199" t="s">
        <v>1121</v>
      </c>
      <c r="G500" s="200" t="s">
        <v>346</v>
      </c>
      <c r="H500" s="201">
        <v>11</v>
      </c>
      <c r="I500" s="202"/>
      <c r="J500" s="203">
        <f>ROUND(I500*H500,2)</f>
        <v>0</v>
      </c>
      <c r="K500" s="199" t="s">
        <v>1</v>
      </c>
      <c r="L500" s="39"/>
      <c r="M500" s="204" t="s">
        <v>1</v>
      </c>
      <c r="N500" s="205" t="s">
        <v>46</v>
      </c>
      <c r="O500" s="77"/>
      <c r="P500" s="206">
        <f>O500*H500</f>
        <v>0</v>
      </c>
      <c r="Q500" s="206">
        <v>0.00376</v>
      </c>
      <c r="R500" s="206">
        <f>Q500*H500</f>
        <v>0.04136</v>
      </c>
      <c r="S500" s="206">
        <v>0</v>
      </c>
      <c r="T500" s="207">
        <f>S500*H500</f>
        <v>0</v>
      </c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R500" s="208" t="s">
        <v>165</v>
      </c>
      <c r="AT500" s="208" t="s">
        <v>169</v>
      </c>
      <c r="AU500" s="208" t="s">
        <v>180</v>
      </c>
      <c r="AY500" s="19" t="s">
        <v>166</v>
      </c>
      <c r="BE500" s="209">
        <f>IF(N500="základní",J500,0)</f>
        <v>0</v>
      </c>
      <c r="BF500" s="209">
        <f>IF(N500="snížená",J500,0)</f>
        <v>0</v>
      </c>
      <c r="BG500" s="209">
        <f>IF(N500="zákl. přenesená",J500,0)</f>
        <v>0</v>
      </c>
      <c r="BH500" s="209">
        <f>IF(N500="sníž. přenesená",J500,0)</f>
        <v>0</v>
      </c>
      <c r="BI500" s="209">
        <f>IF(N500="nulová",J500,0)</f>
        <v>0</v>
      </c>
      <c r="BJ500" s="19" t="s">
        <v>88</v>
      </c>
      <c r="BK500" s="209">
        <f>ROUND(I500*H500,2)</f>
        <v>0</v>
      </c>
      <c r="BL500" s="19" t="s">
        <v>165</v>
      </c>
      <c r="BM500" s="208" t="s">
        <v>1122</v>
      </c>
    </row>
    <row r="501" spans="1:47" s="2" customFormat="1" ht="12">
      <c r="A501" s="38"/>
      <c r="B501" s="39"/>
      <c r="C501" s="38"/>
      <c r="D501" s="210" t="s">
        <v>174</v>
      </c>
      <c r="E501" s="38"/>
      <c r="F501" s="211" t="s">
        <v>1123</v>
      </c>
      <c r="G501" s="38"/>
      <c r="H501" s="38"/>
      <c r="I501" s="132"/>
      <c r="J501" s="38"/>
      <c r="K501" s="38"/>
      <c r="L501" s="39"/>
      <c r="M501" s="212"/>
      <c r="N501" s="213"/>
      <c r="O501" s="77"/>
      <c r="P501" s="77"/>
      <c r="Q501" s="77"/>
      <c r="R501" s="77"/>
      <c r="S501" s="77"/>
      <c r="T501" s="7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T501" s="19" t="s">
        <v>174</v>
      </c>
      <c r="AU501" s="19" t="s">
        <v>180</v>
      </c>
    </row>
    <row r="502" spans="1:51" s="13" customFormat="1" ht="12">
      <c r="A502" s="13"/>
      <c r="B502" s="219"/>
      <c r="C502" s="13"/>
      <c r="D502" s="210" t="s">
        <v>283</v>
      </c>
      <c r="E502" s="220" t="s">
        <v>1</v>
      </c>
      <c r="F502" s="221" t="s">
        <v>1124</v>
      </c>
      <c r="G502" s="13"/>
      <c r="H502" s="220" t="s">
        <v>1</v>
      </c>
      <c r="I502" s="222"/>
      <c r="J502" s="13"/>
      <c r="K502" s="13"/>
      <c r="L502" s="219"/>
      <c r="M502" s="223"/>
      <c r="N502" s="224"/>
      <c r="O502" s="224"/>
      <c r="P502" s="224"/>
      <c r="Q502" s="224"/>
      <c r="R502" s="224"/>
      <c r="S502" s="224"/>
      <c r="T502" s="225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20" t="s">
        <v>283</v>
      </c>
      <c r="AU502" s="220" t="s">
        <v>180</v>
      </c>
      <c r="AV502" s="13" t="s">
        <v>88</v>
      </c>
      <c r="AW502" s="13" t="s">
        <v>36</v>
      </c>
      <c r="AX502" s="13" t="s">
        <v>81</v>
      </c>
      <c r="AY502" s="220" t="s">
        <v>166</v>
      </c>
    </row>
    <row r="503" spans="1:51" s="14" customFormat="1" ht="12">
      <c r="A503" s="14"/>
      <c r="B503" s="226"/>
      <c r="C503" s="14"/>
      <c r="D503" s="210" t="s">
        <v>283</v>
      </c>
      <c r="E503" s="227" t="s">
        <v>1</v>
      </c>
      <c r="F503" s="228" t="s">
        <v>219</v>
      </c>
      <c r="G503" s="14"/>
      <c r="H503" s="229">
        <v>11</v>
      </c>
      <c r="I503" s="230"/>
      <c r="J503" s="14"/>
      <c r="K503" s="14"/>
      <c r="L503" s="226"/>
      <c r="M503" s="231"/>
      <c r="N503" s="232"/>
      <c r="O503" s="232"/>
      <c r="P503" s="232"/>
      <c r="Q503" s="232"/>
      <c r="R503" s="232"/>
      <c r="S503" s="232"/>
      <c r="T503" s="233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27" t="s">
        <v>283</v>
      </c>
      <c r="AU503" s="227" t="s">
        <v>180</v>
      </c>
      <c r="AV503" s="14" t="s">
        <v>90</v>
      </c>
      <c r="AW503" s="14" t="s">
        <v>36</v>
      </c>
      <c r="AX503" s="14" t="s">
        <v>81</v>
      </c>
      <c r="AY503" s="227" t="s">
        <v>166</v>
      </c>
    </row>
    <row r="504" spans="1:51" s="15" customFormat="1" ht="12">
      <c r="A504" s="15"/>
      <c r="B504" s="234"/>
      <c r="C504" s="15"/>
      <c r="D504" s="210" t="s">
        <v>283</v>
      </c>
      <c r="E504" s="235" t="s">
        <v>1</v>
      </c>
      <c r="F504" s="236" t="s">
        <v>286</v>
      </c>
      <c r="G504" s="15"/>
      <c r="H504" s="237">
        <v>11</v>
      </c>
      <c r="I504" s="238"/>
      <c r="J504" s="15"/>
      <c r="K504" s="15"/>
      <c r="L504" s="234"/>
      <c r="M504" s="239"/>
      <c r="N504" s="240"/>
      <c r="O504" s="240"/>
      <c r="P504" s="240"/>
      <c r="Q504" s="240"/>
      <c r="R504" s="240"/>
      <c r="S504" s="240"/>
      <c r="T504" s="241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35" t="s">
        <v>283</v>
      </c>
      <c r="AU504" s="235" t="s">
        <v>180</v>
      </c>
      <c r="AV504" s="15" t="s">
        <v>165</v>
      </c>
      <c r="AW504" s="15" t="s">
        <v>36</v>
      </c>
      <c r="AX504" s="15" t="s">
        <v>88</v>
      </c>
      <c r="AY504" s="235" t="s">
        <v>166</v>
      </c>
    </row>
    <row r="505" spans="1:63" s="12" customFormat="1" ht="20.85" customHeight="1">
      <c r="A505" s="12"/>
      <c r="B505" s="183"/>
      <c r="C505" s="12"/>
      <c r="D505" s="184" t="s">
        <v>80</v>
      </c>
      <c r="E505" s="194" t="s">
        <v>757</v>
      </c>
      <c r="F505" s="194" t="s">
        <v>1125</v>
      </c>
      <c r="G505" s="12"/>
      <c r="H505" s="12"/>
      <c r="I505" s="186"/>
      <c r="J505" s="195">
        <f>BK505</f>
        <v>0</v>
      </c>
      <c r="K505" s="12"/>
      <c r="L505" s="183"/>
      <c r="M505" s="188"/>
      <c r="N505" s="189"/>
      <c r="O505" s="189"/>
      <c r="P505" s="190">
        <f>SUM(P506:P560)</f>
        <v>0</v>
      </c>
      <c r="Q505" s="189"/>
      <c r="R505" s="190">
        <f>SUM(R506:R560)</f>
        <v>24.828920760000003</v>
      </c>
      <c r="S505" s="189"/>
      <c r="T505" s="191">
        <f>SUM(T506:T560)</f>
        <v>0</v>
      </c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R505" s="184" t="s">
        <v>88</v>
      </c>
      <c r="AT505" s="192" t="s">
        <v>80</v>
      </c>
      <c r="AU505" s="192" t="s">
        <v>90</v>
      </c>
      <c r="AY505" s="184" t="s">
        <v>166</v>
      </c>
      <c r="BK505" s="193">
        <f>SUM(BK506:BK560)</f>
        <v>0</v>
      </c>
    </row>
    <row r="506" spans="1:65" s="2" customFormat="1" ht="16.5" customHeight="1">
      <c r="A506" s="38"/>
      <c r="B506" s="196"/>
      <c r="C506" s="197" t="s">
        <v>569</v>
      </c>
      <c r="D506" s="197" t="s">
        <v>169</v>
      </c>
      <c r="E506" s="198" t="s">
        <v>1126</v>
      </c>
      <c r="F506" s="199" t="s">
        <v>1127</v>
      </c>
      <c r="G506" s="200" t="s">
        <v>289</v>
      </c>
      <c r="H506" s="201">
        <v>0.708</v>
      </c>
      <c r="I506" s="202"/>
      <c r="J506" s="203">
        <f>ROUND(I506*H506,2)</f>
        <v>0</v>
      </c>
      <c r="K506" s="199" t="s">
        <v>280</v>
      </c>
      <c r="L506" s="39"/>
      <c r="M506" s="204" t="s">
        <v>1</v>
      </c>
      <c r="N506" s="205" t="s">
        <v>46</v>
      </c>
      <c r="O506" s="77"/>
      <c r="P506" s="206">
        <f>O506*H506</f>
        <v>0</v>
      </c>
      <c r="Q506" s="206">
        <v>1.06277</v>
      </c>
      <c r="R506" s="206">
        <f>Q506*H506</f>
        <v>0.7524411599999999</v>
      </c>
      <c r="S506" s="206">
        <v>0</v>
      </c>
      <c r="T506" s="207">
        <f>S506*H506</f>
        <v>0</v>
      </c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R506" s="208" t="s">
        <v>165</v>
      </c>
      <c r="AT506" s="208" t="s">
        <v>169</v>
      </c>
      <c r="AU506" s="208" t="s">
        <v>180</v>
      </c>
      <c r="AY506" s="19" t="s">
        <v>166</v>
      </c>
      <c r="BE506" s="209">
        <f>IF(N506="základní",J506,0)</f>
        <v>0</v>
      </c>
      <c r="BF506" s="209">
        <f>IF(N506="snížená",J506,0)</f>
        <v>0</v>
      </c>
      <c r="BG506" s="209">
        <f>IF(N506="zákl. přenesená",J506,0)</f>
        <v>0</v>
      </c>
      <c r="BH506" s="209">
        <f>IF(N506="sníž. přenesená",J506,0)</f>
        <v>0</v>
      </c>
      <c r="BI506" s="209">
        <f>IF(N506="nulová",J506,0)</f>
        <v>0</v>
      </c>
      <c r="BJ506" s="19" t="s">
        <v>88</v>
      </c>
      <c r="BK506" s="209">
        <f>ROUND(I506*H506,2)</f>
        <v>0</v>
      </c>
      <c r="BL506" s="19" t="s">
        <v>165</v>
      </c>
      <c r="BM506" s="208" t="s">
        <v>1128</v>
      </c>
    </row>
    <row r="507" spans="1:47" s="2" customFormat="1" ht="12">
      <c r="A507" s="38"/>
      <c r="B507" s="39"/>
      <c r="C507" s="38"/>
      <c r="D507" s="210" t="s">
        <v>174</v>
      </c>
      <c r="E507" s="38"/>
      <c r="F507" s="211" t="s">
        <v>1129</v>
      </c>
      <c r="G507" s="38"/>
      <c r="H507" s="38"/>
      <c r="I507" s="132"/>
      <c r="J507" s="38"/>
      <c r="K507" s="38"/>
      <c r="L507" s="39"/>
      <c r="M507" s="212"/>
      <c r="N507" s="213"/>
      <c r="O507" s="77"/>
      <c r="P507" s="77"/>
      <c r="Q507" s="77"/>
      <c r="R507" s="77"/>
      <c r="S507" s="77"/>
      <c r="T507" s="7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T507" s="19" t="s">
        <v>174</v>
      </c>
      <c r="AU507" s="19" t="s">
        <v>180</v>
      </c>
    </row>
    <row r="508" spans="1:51" s="14" customFormat="1" ht="12">
      <c r="A508" s="14"/>
      <c r="B508" s="226"/>
      <c r="C508" s="14"/>
      <c r="D508" s="210" t="s">
        <v>283</v>
      </c>
      <c r="E508" s="227" t="s">
        <v>1</v>
      </c>
      <c r="F508" s="228" t="s">
        <v>1130</v>
      </c>
      <c r="G508" s="14"/>
      <c r="H508" s="229">
        <v>0.708</v>
      </c>
      <c r="I508" s="230"/>
      <c r="J508" s="14"/>
      <c r="K508" s="14"/>
      <c r="L508" s="226"/>
      <c r="M508" s="231"/>
      <c r="N508" s="232"/>
      <c r="O508" s="232"/>
      <c r="P508" s="232"/>
      <c r="Q508" s="232"/>
      <c r="R508" s="232"/>
      <c r="S508" s="232"/>
      <c r="T508" s="233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27" t="s">
        <v>283</v>
      </c>
      <c r="AU508" s="227" t="s">
        <v>180</v>
      </c>
      <c r="AV508" s="14" t="s">
        <v>90</v>
      </c>
      <c r="AW508" s="14" t="s">
        <v>36</v>
      </c>
      <c r="AX508" s="14" t="s">
        <v>81</v>
      </c>
      <c r="AY508" s="227" t="s">
        <v>166</v>
      </c>
    </row>
    <row r="509" spans="1:51" s="15" customFormat="1" ht="12">
      <c r="A509" s="15"/>
      <c r="B509" s="234"/>
      <c r="C509" s="15"/>
      <c r="D509" s="210" t="s">
        <v>283</v>
      </c>
      <c r="E509" s="235" t="s">
        <v>1</v>
      </c>
      <c r="F509" s="236" t="s">
        <v>286</v>
      </c>
      <c r="G509" s="15"/>
      <c r="H509" s="237">
        <v>0.708</v>
      </c>
      <c r="I509" s="238"/>
      <c r="J509" s="15"/>
      <c r="K509" s="15"/>
      <c r="L509" s="234"/>
      <c r="M509" s="239"/>
      <c r="N509" s="240"/>
      <c r="O509" s="240"/>
      <c r="P509" s="240"/>
      <c r="Q509" s="240"/>
      <c r="R509" s="240"/>
      <c r="S509" s="240"/>
      <c r="T509" s="241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T509" s="235" t="s">
        <v>283</v>
      </c>
      <c r="AU509" s="235" t="s">
        <v>180</v>
      </c>
      <c r="AV509" s="15" t="s">
        <v>165</v>
      </c>
      <c r="AW509" s="15" t="s">
        <v>36</v>
      </c>
      <c r="AX509" s="15" t="s">
        <v>88</v>
      </c>
      <c r="AY509" s="235" t="s">
        <v>166</v>
      </c>
    </row>
    <row r="510" spans="1:65" s="2" customFormat="1" ht="16.5" customHeight="1">
      <c r="A510" s="38"/>
      <c r="B510" s="196"/>
      <c r="C510" s="197" t="s">
        <v>576</v>
      </c>
      <c r="D510" s="197" t="s">
        <v>169</v>
      </c>
      <c r="E510" s="198" t="s">
        <v>1131</v>
      </c>
      <c r="F510" s="199" t="s">
        <v>1132</v>
      </c>
      <c r="G510" s="200" t="s">
        <v>301</v>
      </c>
      <c r="H510" s="201">
        <v>138.58</v>
      </c>
      <c r="I510" s="202"/>
      <c r="J510" s="203">
        <f>ROUND(I510*H510,2)</f>
        <v>0</v>
      </c>
      <c r="K510" s="199" t="s">
        <v>280</v>
      </c>
      <c r="L510" s="39"/>
      <c r="M510" s="204" t="s">
        <v>1</v>
      </c>
      <c r="N510" s="205" t="s">
        <v>46</v>
      </c>
      <c r="O510" s="77"/>
      <c r="P510" s="206">
        <f>O510*H510</f>
        <v>0</v>
      </c>
      <c r="Q510" s="206">
        <v>0.11</v>
      </c>
      <c r="R510" s="206">
        <f>Q510*H510</f>
        <v>15.243800000000002</v>
      </c>
      <c r="S510" s="206">
        <v>0</v>
      </c>
      <c r="T510" s="207">
        <f>S510*H510</f>
        <v>0</v>
      </c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R510" s="208" t="s">
        <v>165</v>
      </c>
      <c r="AT510" s="208" t="s">
        <v>169</v>
      </c>
      <c r="AU510" s="208" t="s">
        <v>180</v>
      </c>
      <c r="AY510" s="19" t="s">
        <v>166</v>
      </c>
      <c r="BE510" s="209">
        <f>IF(N510="základní",J510,0)</f>
        <v>0</v>
      </c>
      <c r="BF510" s="209">
        <f>IF(N510="snížená",J510,0)</f>
        <v>0</v>
      </c>
      <c r="BG510" s="209">
        <f>IF(N510="zákl. přenesená",J510,0)</f>
        <v>0</v>
      </c>
      <c r="BH510" s="209">
        <f>IF(N510="sníž. přenesená",J510,0)</f>
        <v>0</v>
      </c>
      <c r="BI510" s="209">
        <f>IF(N510="nulová",J510,0)</f>
        <v>0</v>
      </c>
      <c r="BJ510" s="19" t="s">
        <v>88</v>
      </c>
      <c r="BK510" s="209">
        <f>ROUND(I510*H510,2)</f>
        <v>0</v>
      </c>
      <c r="BL510" s="19" t="s">
        <v>165</v>
      </c>
      <c r="BM510" s="208" t="s">
        <v>1133</v>
      </c>
    </row>
    <row r="511" spans="1:47" s="2" customFormat="1" ht="12">
      <c r="A511" s="38"/>
      <c r="B511" s="39"/>
      <c r="C511" s="38"/>
      <c r="D511" s="210" t="s">
        <v>174</v>
      </c>
      <c r="E511" s="38"/>
      <c r="F511" s="211" t="s">
        <v>1134</v>
      </c>
      <c r="G511" s="38"/>
      <c r="H511" s="38"/>
      <c r="I511" s="132"/>
      <c r="J511" s="38"/>
      <c r="K511" s="38"/>
      <c r="L511" s="39"/>
      <c r="M511" s="212"/>
      <c r="N511" s="213"/>
      <c r="O511" s="77"/>
      <c r="P511" s="77"/>
      <c r="Q511" s="77"/>
      <c r="R511" s="77"/>
      <c r="S511" s="77"/>
      <c r="T511" s="7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T511" s="19" t="s">
        <v>174</v>
      </c>
      <c r="AU511" s="19" t="s">
        <v>180</v>
      </c>
    </row>
    <row r="512" spans="1:51" s="13" customFormat="1" ht="12">
      <c r="A512" s="13"/>
      <c r="B512" s="219"/>
      <c r="C512" s="13"/>
      <c r="D512" s="210" t="s">
        <v>283</v>
      </c>
      <c r="E512" s="220" t="s">
        <v>1</v>
      </c>
      <c r="F512" s="221" t="s">
        <v>386</v>
      </c>
      <c r="G512" s="13"/>
      <c r="H512" s="220" t="s">
        <v>1</v>
      </c>
      <c r="I512" s="222"/>
      <c r="J512" s="13"/>
      <c r="K512" s="13"/>
      <c r="L512" s="219"/>
      <c r="M512" s="223"/>
      <c r="N512" s="224"/>
      <c r="O512" s="224"/>
      <c r="P512" s="224"/>
      <c r="Q512" s="224"/>
      <c r="R512" s="224"/>
      <c r="S512" s="224"/>
      <c r="T512" s="225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20" t="s">
        <v>283</v>
      </c>
      <c r="AU512" s="220" t="s">
        <v>180</v>
      </c>
      <c r="AV512" s="13" t="s">
        <v>88</v>
      </c>
      <c r="AW512" s="13" t="s">
        <v>36</v>
      </c>
      <c r="AX512" s="13" t="s">
        <v>81</v>
      </c>
      <c r="AY512" s="220" t="s">
        <v>166</v>
      </c>
    </row>
    <row r="513" spans="1:51" s="14" customFormat="1" ht="12">
      <c r="A513" s="14"/>
      <c r="B513" s="226"/>
      <c r="C513" s="14"/>
      <c r="D513" s="210" t="s">
        <v>283</v>
      </c>
      <c r="E513" s="227" t="s">
        <v>1</v>
      </c>
      <c r="F513" s="228" t="s">
        <v>1135</v>
      </c>
      <c r="G513" s="14"/>
      <c r="H513" s="229">
        <v>96.72</v>
      </c>
      <c r="I513" s="230"/>
      <c r="J513" s="14"/>
      <c r="K513" s="14"/>
      <c r="L513" s="226"/>
      <c r="M513" s="231"/>
      <c r="N513" s="232"/>
      <c r="O513" s="232"/>
      <c r="P513" s="232"/>
      <c r="Q513" s="232"/>
      <c r="R513" s="232"/>
      <c r="S513" s="232"/>
      <c r="T513" s="233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27" t="s">
        <v>283</v>
      </c>
      <c r="AU513" s="227" t="s">
        <v>180</v>
      </c>
      <c r="AV513" s="14" t="s">
        <v>90</v>
      </c>
      <c r="AW513" s="14" t="s">
        <v>36</v>
      </c>
      <c r="AX513" s="14" t="s">
        <v>81</v>
      </c>
      <c r="AY513" s="227" t="s">
        <v>166</v>
      </c>
    </row>
    <row r="514" spans="1:51" s="13" customFormat="1" ht="12">
      <c r="A514" s="13"/>
      <c r="B514" s="219"/>
      <c r="C514" s="13"/>
      <c r="D514" s="210" t="s">
        <v>283</v>
      </c>
      <c r="E514" s="220" t="s">
        <v>1</v>
      </c>
      <c r="F514" s="221" t="s">
        <v>388</v>
      </c>
      <c r="G514" s="13"/>
      <c r="H514" s="220" t="s">
        <v>1</v>
      </c>
      <c r="I514" s="222"/>
      <c r="J514" s="13"/>
      <c r="K514" s="13"/>
      <c r="L514" s="219"/>
      <c r="M514" s="223"/>
      <c r="N514" s="224"/>
      <c r="O514" s="224"/>
      <c r="P514" s="224"/>
      <c r="Q514" s="224"/>
      <c r="R514" s="224"/>
      <c r="S514" s="224"/>
      <c r="T514" s="225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20" t="s">
        <v>283</v>
      </c>
      <c r="AU514" s="220" t="s">
        <v>180</v>
      </c>
      <c r="AV514" s="13" t="s">
        <v>88</v>
      </c>
      <c r="AW514" s="13" t="s">
        <v>36</v>
      </c>
      <c r="AX514" s="13" t="s">
        <v>81</v>
      </c>
      <c r="AY514" s="220" t="s">
        <v>166</v>
      </c>
    </row>
    <row r="515" spans="1:51" s="14" customFormat="1" ht="12">
      <c r="A515" s="14"/>
      <c r="B515" s="226"/>
      <c r="C515" s="14"/>
      <c r="D515" s="210" t="s">
        <v>283</v>
      </c>
      <c r="E515" s="227" t="s">
        <v>1</v>
      </c>
      <c r="F515" s="228" t="s">
        <v>1136</v>
      </c>
      <c r="G515" s="14"/>
      <c r="H515" s="229">
        <v>41.86</v>
      </c>
      <c r="I515" s="230"/>
      <c r="J515" s="14"/>
      <c r="K515" s="14"/>
      <c r="L515" s="226"/>
      <c r="M515" s="231"/>
      <c r="N515" s="232"/>
      <c r="O515" s="232"/>
      <c r="P515" s="232"/>
      <c r="Q515" s="232"/>
      <c r="R515" s="232"/>
      <c r="S515" s="232"/>
      <c r="T515" s="233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27" t="s">
        <v>283</v>
      </c>
      <c r="AU515" s="227" t="s">
        <v>180</v>
      </c>
      <c r="AV515" s="14" t="s">
        <v>90</v>
      </c>
      <c r="AW515" s="14" t="s">
        <v>36</v>
      </c>
      <c r="AX515" s="14" t="s">
        <v>81</v>
      </c>
      <c r="AY515" s="227" t="s">
        <v>166</v>
      </c>
    </row>
    <row r="516" spans="1:51" s="15" customFormat="1" ht="12">
      <c r="A516" s="15"/>
      <c r="B516" s="234"/>
      <c r="C516" s="15"/>
      <c r="D516" s="210" t="s">
        <v>283</v>
      </c>
      <c r="E516" s="235" t="s">
        <v>1</v>
      </c>
      <c r="F516" s="236" t="s">
        <v>286</v>
      </c>
      <c r="G516" s="15"/>
      <c r="H516" s="237">
        <v>138.57999999999998</v>
      </c>
      <c r="I516" s="238"/>
      <c r="J516" s="15"/>
      <c r="K516" s="15"/>
      <c r="L516" s="234"/>
      <c r="M516" s="239"/>
      <c r="N516" s="240"/>
      <c r="O516" s="240"/>
      <c r="P516" s="240"/>
      <c r="Q516" s="240"/>
      <c r="R516" s="240"/>
      <c r="S516" s="240"/>
      <c r="T516" s="241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235" t="s">
        <v>283</v>
      </c>
      <c r="AU516" s="235" t="s">
        <v>180</v>
      </c>
      <c r="AV516" s="15" t="s">
        <v>165</v>
      </c>
      <c r="AW516" s="15" t="s">
        <v>36</v>
      </c>
      <c r="AX516" s="15" t="s">
        <v>88</v>
      </c>
      <c r="AY516" s="235" t="s">
        <v>166</v>
      </c>
    </row>
    <row r="517" spans="1:65" s="2" customFormat="1" ht="21.75" customHeight="1">
      <c r="A517" s="38"/>
      <c r="B517" s="196"/>
      <c r="C517" s="197" t="s">
        <v>582</v>
      </c>
      <c r="D517" s="197" t="s">
        <v>169</v>
      </c>
      <c r="E517" s="198" t="s">
        <v>1137</v>
      </c>
      <c r="F517" s="199" t="s">
        <v>1138</v>
      </c>
      <c r="G517" s="200" t="s">
        <v>301</v>
      </c>
      <c r="H517" s="201">
        <v>802.62</v>
      </c>
      <c r="I517" s="202"/>
      <c r="J517" s="203">
        <f>ROUND(I517*H517,2)</f>
        <v>0</v>
      </c>
      <c r="K517" s="199" t="s">
        <v>280</v>
      </c>
      <c r="L517" s="39"/>
      <c r="M517" s="204" t="s">
        <v>1</v>
      </c>
      <c r="N517" s="205" t="s">
        <v>46</v>
      </c>
      <c r="O517" s="77"/>
      <c r="P517" s="206">
        <f>O517*H517</f>
        <v>0</v>
      </c>
      <c r="Q517" s="206">
        <v>0.011</v>
      </c>
      <c r="R517" s="206">
        <f>Q517*H517</f>
        <v>8.82882</v>
      </c>
      <c r="S517" s="206">
        <v>0</v>
      </c>
      <c r="T517" s="207">
        <f>S517*H517</f>
        <v>0</v>
      </c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R517" s="208" t="s">
        <v>165</v>
      </c>
      <c r="AT517" s="208" t="s">
        <v>169</v>
      </c>
      <c r="AU517" s="208" t="s">
        <v>180</v>
      </c>
      <c r="AY517" s="19" t="s">
        <v>166</v>
      </c>
      <c r="BE517" s="209">
        <f>IF(N517="základní",J517,0)</f>
        <v>0</v>
      </c>
      <c r="BF517" s="209">
        <f>IF(N517="snížená",J517,0)</f>
        <v>0</v>
      </c>
      <c r="BG517" s="209">
        <f>IF(N517="zákl. přenesená",J517,0)</f>
        <v>0</v>
      </c>
      <c r="BH517" s="209">
        <f>IF(N517="sníž. přenesená",J517,0)</f>
        <v>0</v>
      </c>
      <c r="BI517" s="209">
        <f>IF(N517="nulová",J517,0)</f>
        <v>0</v>
      </c>
      <c r="BJ517" s="19" t="s">
        <v>88</v>
      </c>
      <c r="BK517" s="209">
        <f>ROUND(I517*H517,2)</f>
        <v>0</v>
      </c>
      <c r="BL517" s="19" t="s">
        <v>165</v>
      </c>
      <c r="BM517" s="208" t="s">
        <v>1139</v>
      </c>
    </row>
    <row r="518" spans="1:47" s="2" customFormat="1" ht="12">
      <c r="A518" s="38"/>
      <c r="B518" s="39"/>
      <c r="C518" s="38"/>
      <c r="D518" s="210" t="s">
        <v>174</v>
      </c>
      <c r="E518" s="38"/>
      <c r="F518" s="211" t="s">
        <v>1140</v>
      </c>
      <c r="G518" s="38"/>
      <c r="H518" s="38"/>
      <c r="I518" s="132"/>
      <c r="J518" s="38"/>
      <c r="K518" s="38"/>
      <c r="L518" s="39"/>
      <c r="M518" s="212"/>
      <c r="N518" s="213"/>
      <c r="O518" s="77"/>
      <c r="P518" s="77"/>
      <c r="Q518" s="77"/>
      <c r="R518" s="77"/>
      <c r="S518" s="77"/>
      <c r="T518" s="7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T518" s="19" t="s">
        <v>174</v>
      </c>
      <c r="AU518" s="19" t="s">
        <v>180</v>
      </c>
    </row>
    <row r="519" spans="1:51" s="13" customFormat="1" ht="12">
      <c r="A519" s="13"/>
      <c r="B519" s="219"/>
      <c r="C519" s="13"/>
      <c r="D519" s="210" t="s">
        <v>283</v>
      </c>
      <c r="E519" s="220" t="s">
        <v>1</v>
      </c>
      <c r="F519" s="221" t="s">
        <v>386</v>
      </c>
      <c r="G519" s="13"/>
      <c r="H519" s="220" t="s">
        <v>1</v>
      </c>
      <c r="I519" s="222"/>
      <c r="J519" s="13"/>
      <c r="K519" s="13"/>
      <c r="L519" s="219"/>
      <c r="M519" s="223"/>
      <c r="N519" s="224"/>
      <c r="O519" s="224"/>
      <c r="P519" s="224"/>
      <c r="Q519" s="224"/>
      <c r="R519" s="224"/>
      <c r="S519" s="224"/>
      <c r="T519" s="225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20" t="s">
        <v>283</v>
      </c>
      <c r="AU519" s="220" t="s">
        <v>180</v>
      </c>
      <c r="AV519" s="13" t="s">
        <v>88</v>
      </c>
      <c r="AW519" s="13" t="s">
        <v>36</v>
      </c>
      <c r="AX519" s="13" t="s">
        <v>81</v>
      </c>
      <c r="AY519" s="220" t="s">
        <v>166</v>
      </c>
    </row>
    <row r="520" spans="1:51" s="14" customFormat="1" ht="12">
      <c r="A520" s="14"/>
      <c r="B520" s="226"/>
      <c r="C520" s="14"/>
      <c r="D520" s="210" t="s">
        <v>283</v>
      </c>
      <c r="E520" s="227" t="s">
        <v>1</v>
      </c>
      <c r="F520" s="228" t="s">
        <v>1141</v>
      </c>
      <c r="G520" s="14"/>
      <c r="H520" s="229">
        <v>677.04</v>
      </c>
      <c r="I520" s="230"/>
      <c r="J520" s="14"/>
      <c r="K520" s="14"/>
      <c r="L520" s="226"/>
      <c r="M520" s="231"/>
      <c r="N520" s="232"/>
      <c r="O520" s="232"/>
      <c r="P520" s="232"/>
      <c r="Q520" s="232"/>
      <c r="R520" s="232"/>
      <c r="S520" s="232"/>
      <c r="T520" s="233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27" t="s">
        <v>283</v>
      </c>
      <c r="AU520" s="227" t="s">
        <v>180</v>
      </c>
      <c r="AV520" s="14" t="s">
        <v>90</v>
      </c>
      <c r="AW520" s="14" t="s">
        <v>36</v>
      </c>
      <c r="AX520" s="14" t="s">
        <v>81</v>
      </c>
      <c r="AY520" s="227" t="s">
        <v>166</v>
      </c>
    </row>
    <row r="521" spans="1:51" s="13" customFormat="1" ht="12">
      <c r="A521" s="13"/>
      <c r="B521" s="219"/>
      <c r="C521" s="13"/>
      <c r="D521" s="210" t="s">
        <v>283</v>
      </c>
      <c r="E521" s="220" t="s">
        <v>1</v>
      </c>
      <c r="F521" s="221" t="s">
        <v>388</v>
      </c>
      <c r="G521" s="13"/>
      <c r="H521" s="220" t="s">
        <v>1</v>
      </c>
      <c r="I521" s="222"/>
      <c r="J521" s="13"/>
      <c r="K521" s="13"/>
      <c r="L521" s="219"/>
      <c r="M521" s="223"/>
      <c r="N521" s="224"/>
      <c r="O521" s="224"/>
      <c r="P521" s="224"/>
      <c r="Q521" s="224"/>
      <c r="R521" s="224"/>
      <c r="S521" s="224"/>
      <c r="T521" s="225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20" t="s">
        <v>283</v>
      </c>
      <c r="AU521" s="220" t="s">
        <v>180</v>
      </c>
      <c r="AV521" s="13" t="s">
        <v>88</v>
      </c>
      <c r="AW521" s="13" t="s">
        <v>36</v>
      </c>
      <c r="AX521" s="13" t="s">
        <v>81</v>
      </c>
      <c r="AY521" s="220" t="s">
        <v>166</v>
      </c>
    </row>
    <row r="522" spans="1:51" s="14" customFormat="1" ht="12">
      <c r="A522" s="14"/>
      <c r="B522" s="226"/>
      <c r="C522" s="14"/>
      <c r="D522" s="210" t="s">
        <v>283</v>
      </c>
      <c r="E522" s="227" t="s">
        <v>1</v>
      </c>
      <c r="F522" s="228" t="s">
        <v>1142</v>
      </c>
      <c r="G522" s="14"/>
      <c r="H522" s="229">
        <v>125.58</v>
      </c>
      <c r="I522" s="230"/>
      <c r="J522" s="14"/>
      <c r="K522" s="14"/>
      <c r="L522" s="226"/>
      <c r="M522" s="231"/>
      <c r="N522" s="232"/>
      <c r="O522" s="232"/>
      <c r="P522" s="232"/>
      <c r="Q522" s="232"/>
      <c r="R522" s="232"/>
      <c r="S522" s="232"/>
      <c r="T522" s="233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27" t="s">
        <v>283</v>
      </c>
      <c r="AU522" s="227" t="s">
        <v>180</v>
      </c>
      <c r="AV522" s="14" t="s">
        <v>90</v>
      </c>
      <c r="AW522" s="14" t="s">
        <v>36</v>
      </c>
      <c r="AX522" s="14" t="s">
        <v>81</v>
      </c>
      <c r="AY522" s="227" t="s">
        <v>166</v>
      </c>
    </row>
    <row r="523" spans="1:51" s="15" customFormat="1" ht="12">
      <c r="A523" s="15"/>
      <c r="B523" s="234"/>
      <c r="C523" s="15"/>
      <c r="D523" s="210" t="s">
        <v>283</v>
      </c>
      <c r="E523" s="235" t="s">
        <v>1</v>
      </c>
      <c r="F523" s="236" t="s">
        <v>286</v>
      </c>
      <c r="G523" s="15"/>
      <c r="H523" s="237">
        <v>802.62</v>
      </c>
      <c r="I523" s="238"/>
      <c r="J523" s="15"/>
      <c r="K523" s="15"/>
      <c r="L523" s="234"/>
      <c r="M523" s="239"/>
      <c r="N523" s="240"/>
      <c r="O523" s="240"/>
      <c r="P523" s="240"/>
      <c r="Q523" s="240"/>
      <c r="R523" s="240"/>
      <c r="S523" s="240"/>
      <c r="T523" s="241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235" t="s">
        <v>283</v>
      </c>
      <c r="AU523" s="235" t="s">
        <v>180</v>
      </c>
      <c r="AV523" s="15" t="s">
        <v>165</v>
      </c>
      <c r="AW523" s="15" t="s">
        <v>36</v>
      </c>
      <c r="AX523" s="15" t="s">
        <v>88</v>
      </c>
      <c r="AY523" s="235" t="s">
        <v>166</v>
      </c>
    </row>
    <row r="524" spans="1:65" s="2" customFormat="1" ht="21.75" customHeight="1">
      <c r="A524" s="38"/>
      <c r="B524" s="196"/>
      <c r="C524" s="197" t="s">
        <v>596</v>
      </c>
      <c r="D524" s="197" t="s">
        <v>169</v>
      </c>
      <c r="E524" s="198" t="s">
        <v>1143</v>
      </c>
      <c r="F524" s="199" t="s">
        <v>1144</v>
      </c>
      <c r="G524" s="200" t="s">
        <v>425</v>
      </c>
      <c r="H524" s="201">
        <v>192.98</v>
      </c>
      <c r="I524" s="202"/>
      <c r="J524" s="203">
        <f>ROUND(I524*H524,2)</f>
        <v>0</v>
      </c>
      <c r="K524" s="199" t="s">
        <v>280</v>
      </c>
      <c r="L524" s="39"/>
      <c r="M524" s="204" t="s">
        <v>1</v>
      </c>
      <c r="N524" s="205" t="s">
        <v>46</v>
      </c>
      <c r="O524" s="77"/>
      <c r="P524" s="206">
        <f>O524*H524</f>
        <v>0</v>
      </c>
      <c r="Q524" s="206">
        <v>2E-05</v>
      </c>
      <c r="R524" s="206">
        <f>Q524*H524</f>
        <v>0.0038596</v>
      </c>
      <c r="S524" s="206">
        <v>0</v>
      </c>
      <c r="T524" s="207">
        <f>S524*H524</f>
        <v>0</v>
      </c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R524" s="208" t="s">
        <v>165</v>
      </c>
      <c r="AT524" s="208" t="s">
        <v>169</v>
      </c>
      <c r="AU524" s="208" t="s">
        <v>180</v>
      </c>
      <c r="AY524" s="19" t="s">
        <v>166</v>
      </c>
      <c r="BE524" s="209">
        <f>IF(N524="základní",J524,0)</f>
        <v>0</v>
      </c>
      <c r="BF524" s="209">
        <f>IF(N524="snížená",J524,0)</f>
        <v>0</v>
      </c>
      <c r="BG524" s="209">
        <f>IF(N524="zákl. přenesená",J524,0)</f>
        <v>0</v>
      </c>
      <c r="BH524" s="209">
        <f>IF(N524="sníž. přenesená",J524,0)</f>
        <v>0</v>
      </c>
      <c r="BI524" s="209">
        <f>IF(N524="nulová",J524,0)</f>
        <v>0</v>
      </c>
      <c r="BJ524" s="19" t="s">
        <v>88</v>
      </c>
      <c r="BK524" s="209">
        <f>ROUND(I524*H524,2)</f>
        <v>0</v>
      </c>
      <c r="BL524" s="19" t="s">
        <v>165</v>
      </c>
      <c r="BM524" s="208" t="s">
        <v>1145</v>
      </c>
    </row>
    <row r="525" spans="1:47" s="2" customFormat="1" ht="12">
      <c r="A525" s="38"/>
      <c r="B525" s="39"/>
      <c r="C525" s="38"/>
      <c r="D525" s="210" t="s">
        <v>174</v>
      </c>
      <c r="E525" s="38"/>
      <c r="F525" s="211" t="s">
        <v>1146</v>
      </c>
      <c r="G525" s="38"/>
      <c r="H525" s="38"/>
      <c r="I525" s="132"/>
      <c r="J525" s="38"/>
      <c r="K525" s="38"/>
      <c r="L525" s="39"/>
      <c r="M525" s="212"/>
      <c r="N525" s="213"/>
      <c r="O525" s="77"/>
      <c r="P525" s="77"/>
      <c r="Q525" s="77"/>
      <c r="R525" s="77"/>
      <c r="S525" s="77"/>
      <c r="T525" s="7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T525" s="19" t="s">
        <v>174</v>
      </c>
      <c r="AU525" s="19" t="s">
        <v>180</v>
      </c>
    </row>
    <row r="526" spans="1:51" s="13" customFormat="1" ht="12">
      <c r="A526" s="13"/>
      <c r="B526" s="219"/>
      <c r="C526" s="13"/>
      <c r="D526" s="210" t="s">
        <v>283</v>
      </c>
      <c r="E526" s="220" t="s">
        <v>1</v>
      </c>
      <c r="F526" s="221" t="s">
        <v>338</v>
      </c>
      <c r="G526" s="13"/>
      <c r="H526" s="220" t="s">
        <v>1</v>
      </c>
      <c r="I526" s="222"/>
      <c r="J526" s="13"/>
      <c r="K526" s="13"/>
      <c r="L526" s="219"/>
      <c r="M526" s="223"/>
      <c r="N526" s="224"/>
      <c r="O526" s="224"/>
      <c r="P526" s="224"/>
      <c r="Q526" s="224"/>
      <c r="R526" s="224"/>
      <c r="S526" s="224"/>
      <c r="T526" s="225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20" t="s">
        <v>283</v>
      </c>
      <c r="AU526" s="220" t="s">
        <v>180</v>
      </c>
      <c r="AV526" s="13" t="s">
        <v>88</v>
      </c>
      <c r="AW526" s="13" t="s">
        <v>36</v>
      </c>
      <c r="AX526" s="13" t="s">
        <v>81</v>
      </c>
      <c r="AY526" s="220" t="s">
        <v>166</v>
      </c>
    </row>
    <row r="527" spans="1:51" s="14" customFormat="1" ht="12">
      <c r="A527" s="14"/>
      <c r="B527" s="226"/>
      <c r="C527" s="14"/>
      <c r="D527" s="210" t="s">
        <v>283</v>
      </c>
      <c r="E527" s="227" t="s">
        <v>1</v>
      </c>
      <c r="F527" s="228" t="s">
        <v>1147</v>
      </c>
      <c r="G527" s="14"/>
      <c r="H527" s="229">
        <v>26.2</v>
      </c>
      <c r="I527" s="230"/>
      <c r="J527" s="14"/>
      <c r="K527" s="14"/>
      <c r="L527" s="226"/>
      <c r="M527" s="231"/>
      <c r="N527" s="232"/>
      <c r="O527" s="232"/>
      <c r="P527" s="232"/>
      <c r="Q527" s="232"/>
      <c r="R527" s="232"/>
      <c r="S527" s="232"/>
      <c r="T527" s="233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27" t="s">
        <v>283</v>
      </c>
      <c r="AU527" s="227" t="s">
        <v>180</v>
      </c>
      <c r="AV527" s="14" t="s">
        <v>90</v>
      </c>
      <c r="AW527" s="14" t="s">
        <v>36</v>
      </c>
      <c r="AX527" s="14" t="s">
        <v>81</v>
      </c>
      <c r="AY527" s="227" t="s">
        <v>166</v>
      </c>
    </row>
    <row r="528" spans="1:51" s="13" customFormat="1" ht="12">
      <c r="A528" s="13"/>
      <c r="B528" s="219"/>
      <c r="C528" s="13"/>
      <c r="D528" s="210" t="s">
        <v>283</v>
      </c>
      <c r="E528" s="220" t="s">
        <v>1</v>
      </c>
      <c r="F528" s="221" t="s">
        <v>1012</v>
      </c>
      <c r="G528" s="13"/>
      <c r="H528" s="220" t="s">
        <v>1</v>
      </c>
      <c r="I528" s="222"/>
      <c r="J528" s="13"/>
      <c r="K528" s="13"/>
      <c r="L528" s="219"/>
      <c r="M528" s="223"/>
      <c r="N528" s="224"/>
      <c r="O528" s="224"/>
      <c r="P528" s="224"/>
      <c r="Q528" s="224"/>
      <c r="R528" s="224"/>
      <c r="S528" s="224"/>
      <c r="T528" s="225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20" t="s">
        <v>283</v>
      </c>
      <c r="AU528" s="220" t="s">
        <v>180</v>
      </c>
      <c r="AV528" s="13" t="s">
        <v>88</v>
      </c>
      <c r="AW528" s="13" t="s">
        <v>36</v>
      </c>
      <c r="AX528" s="13" t="s">
        <v>81</v>
      </c>
      <c r="AY528" s="220" t="s">
        <v>166</v>
      </c>
    </row>
    <row r="529" spans="1:51" s="14" customFormat="1" ht="12">
      <c r="A529" s="14"/>
      <c r="B529" s="226"/>
      <c r="C529" s="14"/>
      <c r="D529" s="210" t="s">
        <v>283</v>
      </c>
      <c r="E529" s="227" t="s">
        <v>1</v>
      </c>
      <c r="F529" s="228" t="s">
        <v>1148</v>
      </c>
      <c r="G529" s="14"/>
      <c r="H529" s="229">
        <v>15.46</v>
      </c>
      <c r="I529" s="230"/>
      <c r="J529" s="14"/>
      <c r="K529" s="14"/>
      <c r="L529" s="226"/>
      <c r="M529" s="231"/>
      <c r="N529" s="232"/>
      <c r="O529" s="232"/>
      <c r="P529" s="232"/>
      <c r="Q529" s="232"/>
      <c r="R529" s="232"/>
      <c r="S529" s="232"/>
      <c r="T529" s="233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27" t="s">
        <v>283</v>
      </c>
      <c r="AU529" s="227" t="s">
        <v>180</v>
      </c>
      <c r="AV529" s="14" t="s">
        <v>90</v>
      </c>
      <c r="AW529" s="14" t="s">
        <v>36</v>
      </c>
      <c r="AX529" s="14" t="s">
        <v>81</v>
      </c>
      <c r="AY529" s="227" t="s">
        <v>166</v>
      </c>
    </row>
    <row r="530" spans="1:51" s="13" customFormat="1" ht="12">
      <c r="A530" s="13"/>
      <c r="B530" s="219"/>
      <c r="C530" s="13"/>
      <c r="D530" s="210" t="s">
        <v>283</v>
      </c>
      <c r="E530" s="220" t="s">
        <v>1</v>
      </c>
      <c r="F530" s="221" t="s">
        <v>417</v>
      </c>
      <c r="G530" s="13"/>
      <c r="H530" s="220" t="s">
        <v>1</v>
      </c>
      <c r="I530" s="222"/>
      <c r="J530" s="13"/>
      <c r="K530" s="13"/>
      <c r="L530" s="219"/>
      <c r="M530" s="223"/>
      <c r="N530" s="224"/>
      <c r="O530" s="224"/>
      <c r="P530" s="224"/>
      <c r="Q530" s="224"/>
      <c r="R530" s="224"/>
      <c r="S530" s="224"/>
      <c r="T530" s="225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20" t="s">
        <v>283</v>
      </c>
      <c r="AU530" s="220" t="s">
        <v>180</v>
      </c>
      <c r="AV530" s="13" t="s">
        <v>88</v>
      </c>
      <c r="AW530" s="13" t="s">
        <v>36</v>
      </c>
      <c r="AX530" s="13" t="s">
        <v>81</v>
      </c>
      <c r="AY530" s="220" t="s">
        <v>166</v>
      </c>
    </row>
    <row r="531" spans="1:51" s="14" customFormat="1" ht="12">
      <c r="A531" s="14"/>
      <c r="B531" s="226"/>
      <c r="C531" s="14"/>
      <c r="D531" s="210" t="s">
        <v>283</v>
      </c>
      <c r="E531" s="227" t="s">
        <v>1</v>
      </c>
      <c r="F531" s="228" t="s">
        <v>1149</v>
      </c>
      <c r="G531" s="14"/>
      <c r="H531" s="229">
        <v>8.96</v>
      </c>
      <c r="I531" s="230"/>
      <c r="J531" s="14"/>
      <c r="K531" s="14"/>
      <c r="L531" s="226"/>
      <c r="M531" s="231"/>
      <c r="N531" s="232"/>
      <c r="O531" s="232"/>
      <c r="P531" s="232"/>
      <c r="Q531" s="232"/>
      <c r="R531" s="232"/>
      <c r="S531" s="232"/>
      <c r="T531" s="233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27" t="s">
        <v>283</v>
      </c>
      <c r="AU531" s="227" t="s">
        <v>180</v>
      </c>
      <c r="AV531" s="14" t="s">
        <v>90</v>
      </c>
      <c r="AW531" s="14" t="s">
        <v>36</v>
      </c>
      <c r="AX531" s="14" t="s">
        <v>81</v>
      </c>
      <c r="AY531" s="227" t="s">
        <v>166</v>
      </c>
    </row>
    <row r="532" spans="1:51" s="13" customFormat="1" ht="12">
      <c r="A532" s="13"/>
      <c r="B532" s="219"/>
      <c r="C532" s="13"/>
      <c r="D532" s="210" t="s">
        <v>283</v>
      </c>
      <c r="E532" s="220" t="s">
        <v>1</v>
      </c>
      <c r="F532" s="221" t="s">
        <v>352</v>
      </c>
      <c r="G532" s="13"/>
      <c r="H532" s="220" t="s">
        <v>1</v>
      </c>
      <c r="I532" s="222"/>
      <c r="J532" s="13"/>
      <c r="K532" s="13"/>
      <c r="L532" s="219"/>
      <c r="M532" s="223"/>
      <c r="N532" s="224"/>
      <c r="O532" s="224"/>
      <c r="P532" s="224"/>
      <c r="Q532" s="224"/>
      <c r="R532" s="224"/>
      <c r="S532" s="224"/>
      <c r="T532" s="225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20" t="s">
        <v>283</v>
      </c>
      <c r="AU532" s="220" t="s">
        <v>180</v>
      </c>
      <c r="AV532" s="13" t="s">
        <v>88</v>
      </c>
      <c r="AW532" s="13" t="s">
        <v>36</v>
      </c>
      <c r="AX532" s="13" t="s">
        <v>81</v>
      </c>
      <c r="AY532" s="220" t="s">
        <v>166</v>
      </c>
    </row>
    <row r="533" spans="1:51" s="14" customFormat="1" ht="12">
      <c r="A533" s="14"/>
      <c r="B533" s="226"/>
      <c r="C533" s="14"/>
      <c r="D533" s="210" t="s">
        <v>283</v>
      </c>
      <c r="E533" s="227" t="s">
        <v>1</v>
      </c>
      <c r="F533" s="228" t="s">
        <v>1150</v>
      </c>
      <c r="G533" s="14"/>
      <c r="H533" s="229">
        <v>9.06</v>
      </c>
      <c r="I533" s="230"/>
      <c r="J533" s="14"/>
      <c r="K533" s="14"/>
      <c r="L533" s="226"/>
      <c r="M533" s="231"/>
      <c r="N533" s="232"/>
      <c r="O533" s="232"/>
      <c r="P533" s="232"/>
      <c r="Q533" s="232"/>
      <c r="R533" s="232"/>
      <c r="S533" s="232"/>
      <c r="T533" s="233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27" t="s">
        <v>283</v>
      </c>
      <c r="AU533" s="227" t="s">
        <v>180</v>
      </c>
      <c r="AV533" s="14" t="s">
        <v>90</v>
      </c>
      <c r="AW533" s="14" t="s">
        <v>36</v>
      </c>
      <c r="AX533" s="14" t="s">
        <v>81</v>
      </c>
      <c r="AY533" s="227" t="s">
        <v>166</v>
      </c>
    </row>
    <row r="534" spans="1:51" s="13" customFormat="1" ht="12">
      <c r="A534" s="13"/>
      <c r="B534" s="219"/>
      <c r="C534" s="13"/>
      <c r="D534" s="210" t="s">
        <v>283</v>
      </c>
      <c r="E534" s="220" t="s">
        <v>1</v>
      </c>
      <c r="F534" s="221" t="s">
        <v>419</v>
      </c>
      <c r="G534" s="13"/>
      <c r="H534" s="220" t="s">
        <v>1</v>
      </c>
      <c r="I534" s="222"/>
      <c r="J534" s="13"/>
      <c r="K534" s="13"/>
      <c r="L534" s="219"/>
      <c r="M534" s="223"/>
      <c r="N534" s="224"/>
      <c r="O534" s="224"/>
      <c r="P534" s="224"/>
      <c r="Q534" s="224"/>
      <c r="R534" s="224"/>
      <c r="S534" s="224"/>
      <c r="T534" s="225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20" t="s">
        <v>283</v>
      </c>
      <c r="AU534" s="220" t="s">
        <v>180</v>
      </c>
      <c r="AV534" s="13" t="s">
        <v>88</v>
      </c>
      <c r="AW534" s="13" t="s">
        <v>36</v>
      </c>
      <c r="AX534" s="13" t="s">
        <v>81</v>
      </c>
      <c r="AY534" s="220" t="s">
        <v>166</v>
      </c>
    </row>
    <row r="535" spans="1:51" s="14" customFormat="1" ht="12">
      <c r="A535" s="14"/>
      <c r="B535" s="226"/>
      <c r="C535" s="14"/>
      <c r="D535" s="210" t="s">
        <v>283</v>
      </c>
      <c r="E535" s="227" t="s">
        <v>1</v>
      </c>
      <c r="F535" s="228" t="s">
        <v>1151</v>
      </c>
      <c r="G535" s="14"/>
      <c r="H535" s="229">
        <v>15.5</v>
      </c>
      <c r="I535" s="230"/>
      <c r="J535" s="14"/>
      <c r="K535" s="14"/>
      <c r="L535" s="226"/>
      <c r="M535" s="231"/>
      <c r="N535" s="232"/>
      <c r="O535" s="232"/>
      <c r="P535" s="232"/>
      <c r="Q535" s="232"/>
      <c r="R535" s="232"/>
      <c r="S535" s="232"/>
      <c r="T535" s="233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27" t="s">
        <v>283</v>
      </c>
      <c r="AU535" s="227" t="s">
        <v>180</v>
      </c>
      <c r="AV535" s="14" t="s">
        <v>90</v>
      </c>
      <c r="AW535" s="14" t="s">
        <v>36</v>
      </c>
      <c r="AX535" s="14" t="s">
        <v>81</v>
      </c>
      <c r="AY535" s="227" t="s">
        <v>166</v>
      </c>
    </row>
    <row r="536" spans="1:51" s="13" customFormat="1" ht="12">
      <c r="A536" s="13"/>
      <c r="B536" s="219"/>
      <c r="C536" s="13"/>
      <c r="D536" s="210" t="s">
        <v>283</v>
      </c>
      <c r="E536" s="220" t="s">
        <v>1</v>
      </c>
      <c r="F536" s="221" t="s">
        <v>367</v>
      </c>
      <c r="G536" s="13"/>
      <c r="H536" s="220" t="s">
        <v>1</v>
      </c>
      <c r="I536" s="222"/>
      <c r="J536" s="13"/>
      <c r="K536" s="13"/>
      <c r="L536" s="219"/>
      <c r="M536" s="223"/>
      <c r="N536" s="224"/>
      <c r="O536" s="224"/>
      <c r="P536" s="224"/>
      <c r="Q536" s="224"/>
      <c r="R536" s="224"/>
      <c r="S536" s="224"/>
      <c r="T536" s="225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20" t="s">
        <v>283</v>
      </c>
      <c r="AU536" s="220" t="s">
        <v>180</v>
      </c>
      <c r="AV536" s="13" t="s">
        <v>88</v>
      </c>
      <c r="AW536" s="13" t="s">
        <v>36</v>
      </c>
      <c r="AX536" s="13" t="s">
        <v>81</v>
      </c>
      <c r="AY536" s="220" t="s">
        <v>166</v>
      </c>
    </row>
    <row r="537" spans="1:51" s="14" customFormat="1" ht="12">
      <c r="A537" s="14"/>
      <c r="B537" s="226"/>
      <c r="C537" s="14"/>
      <c r="D537" s="210" t="s">
        <v>283</v>
      </c>
      <c r="E537" s="227" t="s">
        <v>1</v>
      </c>
      <c r="F537" s="228" t="s">
        <v>1152</v>
      </c>
      <c r="G537" s="14"/>
      <c r="H537" s="229">
        <v>4.8</v>
      </c>
      <c r="I537" s="230"/>
      <c r="J537" s="14"/>
      <c r="K537" s="14"/>
      <c r="L537" s="226"/>
      <c r="M537" s="231"/>
      <c r="N537" s="232"/>
      <c r="O537" s="232"/>
      <c r="P537" s="232"/>
      <c r="Q537" s="232"/>
      <c r="R537" s="232"/>
      <c r="S537" s="232"/>
      <c r="T537" s="233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27" t="s">
        <v>283</v>
      </c>
      <c r="AU537" s="227" t="s">
        <v>180</v>
      </c>
      <c r="AV537" s="14" t="s">
        <v>90</v>
      </c>
      <c r="AW537" s="14" t="s">
        <v>36</v>
      </c>
      <c r="AX537" s="14" t="s">
        <v>81</v>
      </c>
      <c r="AY537" s="227" t="s">
        <v>166</v>
      </c>
    </row>
    <row r="538" spans="1:51" s="13" customFormat="1" ht="12">
      <c r="A538" s="13"/>
      <c r="B538" s="219"/>
      <c r="C538" s="13"/>
      <c r="D538" s="210" t="s">
        <v>283</v>
      </c>
      <c r="E538" s="220" t="s">
        <v>1</v>
      </c>
      <c r="F538" s="221" t="s">
        <v>407</v>
      </c>
      <c r="G538" s="13"/>
      <c r="H538" s="220" t="s">
        <v>1</v>
      </c>
      <c r="I538" s="222"/>
      <c r="J538" s="13"/>
      <c r="K538" s="13"/>
      <c r="L538" s="219"/>
      <c r="M538" s="223"/>
      <c r="N538" s="224"/>
      <c r="O538" s="224"/>
      <c r="P538" s="224"/>
      <c r="Q538" s="224"/>
      <c r="R538" s="224"/>
      <c r="S538" s="224"/>
      <c r="T538" s="225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20" t="s">
        <v>283</v>
      </c>
      <c r="AU538" s="220" t="s">
        <v>180</v>
      </c>
      <c r="AV538" s="13" t="s">
        <v>88</v>
      </c>
      <c r="AW538" s="13" t="s">
        <v>36</v>
      </c>
      <c r="AX538" s="13" t="s">
        <v>81</v>
      </c>
      <c r="AY538" s="220" t="s">
        <v>166</v>
      </c>
    </row>
    <row r="539" spans="1:51" s="14" customFormat="1" ht="12">
      <c r="A539" s="14"/>
      <c r="B539" s="226"/>
      <c r="C539" s="14"/>
      <c r="D539" s="210" t="s">
        <v>283</v>
      </c>
      <c r="E539" s="227" t="s">
        <v>1</v>
      </c>
      <c r="F539" s="228" t="s">
        <v>1152</v>
      </c>
      <c r="G539" s="14"/>
      <c r="H539" s="229">
        <v>4.8</v>
      </c>
      <c r="I539" s="230"/>
      <c r="J539" s="14"/>
      <c r="K539" s="14"/>
      <c r="L539" s="226"/>
      <c r="M539" s="231"/>
      <c r="N539" s="232"/>
      <c r="O539" s="232"/>
      <c r="P539" s="232"/>
      <c r="Q539" s="232"/>
      <c r="R539" s="232"/>
      <c r="S539" s="232"/>
      <c r="T539" s="233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27" t="s">
        <v>283</v>
      </c>
      <c r="AU539" s="227" t="s">
        <v>180</v>
      </c>
      <c r="AV539" s="14" t="s">
        <v>90</v>
      </c>
      <c r="AW539" s="14" t="s">
        <v>36</v>
      </c>
      <c r="AX539" s="14" t="s">
        <v>81</v>
      </c>
      <c r="AY539" s="227" t="s">
        <v>166</v>
      </c>
    </row>
    <row r="540" spans="1:51" s="13" customFormat="1" ht="12">
      <c r="A540" s="13"/>
      <c r="B540" s="219"/>
      <c r="C540" s="13"/>
      <c r="D540" s="210" t="s">
        <v>283</v>
      </c>
      <c r="E540" s="220" t="s">
        <v>1</v>
      </c>
      <c r="F540" s="221" t="s">
        <v>421</v>
      </c>
      <c r="G540" s="13"/>
      <c r="H540" s="220" t="s">
        <v>1</v>
      </c>
      <c r="I540" s="222"/>
      <c r="J540" s="13"/>
      <c r="K540" s="13"/>
      <c r="L540" s="219"/>
      <c r="M540" s="223"/>
      <c r="N540" s="224"/>
      <c r="O540" s="224"/>
      <c r="P540" s="224"/>
      <c r="Q540" s="224"/>
      <c r="R540" s="224"/>
      <c r="S540" s="224"/>
      <c r="T540" s="225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20" t="s">
        <v>283</v>
      </c>
      <c r="AU540" s="220" t="s">
        <v>180</v>
      </c>
      <c r="AV540" s="13" t="s">
        <v>88</v>
      </c>
      <c r="AW540" s="13" t="s">
        <v>36</v>
      </c>
      <c r="AX540" s="13" t="s">
        <v>81</v>
      </c>
      <c r="AY540" s="220" t="s">
        <v>166</v>
      </c>
    </row>
    <row r="541" spans="1:51" s="14" customFormat="1" ht="12">
      <c r="A541" s="14"/>
      <c r="B541" s="226"/>
      <c r="C541" s="14"/>
      <c r="D541" s="210" t="s">
        <v>283</v>
      </c>
      <c r="E541" s="227" t="s">
        <v>1</v>
      </c>
      <c r="F541" s="228" t="s">
        <v>1153</v>
      </c>
      <c r="G541" s="14"/>
      <c r="H541" s="229">
        <v>8.9</v>
      </c>
      <c r="I541" s="230"/>
      <c r="J541" s="14"/>
      <c r="K541" s="14"/>
      <c r="L541" s="226"/>
      <c r="M541" s="231"/>
      <c r="N541" s="232"/>
      <c r="O541" s="232"/>
      <c r="P541" s="232"/>
      <c r="Q541" s="232"/>
      <c r="R541" s="232"/>
      <c r="S541" s="232"/>
      <c r="T541" s="233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27" t="s">
        <v>283</v>
      </c>
      <c r="AU541" s="227" t="s">
        <v>180</v>
      </c>
      <c r="AV541" s="14" t="s">
        <v>90</v>
      </c>
      <c r="AW541" s="14" t="s">
        <v>36</v>
      </c>
      <c r="AX541" s="14" t="s">
        <v>81</v>
      </c>
      <c r="AY541" s="227" t="s">
        <v>166</v>
      </c>
    </row>
    <row r="542" spans="1:51" s="13" customFormat="1" ht="12">
      <c r="A542" s="13"/>
      <c r="B542" s="219"/>
      <c r="C542" s="13"/>
      <c r="D542" s="210" t="s">
        <v>283</v>
      </c>
      <c r="E542" s="220" t="s">
        <v>1</v>
      </c>
      <c r="F542" s="221" t="s">
        <v>325</v>
      </c>
      <c r="G542" s="13"/>
      <c r="H542" s="220" t="s">
        <v>1</v>
      </c>
      <c r="I542" s="222"/>
      <c r="J542" s="13"/>
      <c r="K542" s="13"/>
      <c r="L542" s="219"/>
      <c r="M542" s="223"/>
      <c r="N542" s="224"/>
      <c r="O542" s="224"/>
      <c r="P542" s="224"/>
      <c r="Q542" s="224"/>
      <c r="R542" s="224"/>
      <c r="S542" s="224"/>
      <c r="T542" s="225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20" t="s">
        <v>283</v>
      </c>
      <c r="AU542" s="220" t="s">
        <v>180</v>
      </c>
      <c r="AV542" s="13" t="s">
        <v>88</v>
      </c>
      <c r="AW542" s="13" t="s">
        <v>36</v>
      </c>
      <c r="AX542" s="13" t="s">
        <v>81</v>
      </c>
      <c r="AY542" s="220" t="s">
        <v>166</v>
      </c>
    </row>
    <row r="543" spans="1:51" s="14" customFormat="1" ht="12">
      <c r="A543" s="14"/>
      <c r="B543" s="226"/>
      <c r="C543" s="14"/>
      <c r="D543" s="210" t="s">
        <v>283</v>
      </c>
      <c r="E543" s="227" t="s">
        <v>1</v>
      </c>
      <c r="F543" s="228" t="s">
        <v>1154</v>
      </c>
      <c r="G543" s="14"/>
      <c r="H543" s="229">
        <v>11.4</v>
      </c>
      <c r="I543" s="230"/>
      <c r="J543" s="14"/>
      <c r="K543" s="14"/>
      <c r="L543" s="226"/>
      <c r="M543" s="231"/>
      <c r="N543" s="232"/>
      <c r="O543" s="232"/>
      <c r="P543" s="232"/>
      <c r="Q543" s="232"/>
      <c r="R543" s="232"/>
      <c r="S543" s="232"/>
      <c r="T543" s="233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27" t="s">
        <v>283</v>
      </c>
      <c r="AU543" s="227" t="s">
        <v>180</v>
      </c>
      <c r="AV543" s="14" t="s">
        <v>90</v>
      </c>
      <c r="AW543" s="14" t="s">
        <v>36</v>
      </c>
      <c r="AX543" s="14" t="s">
        <v>81</v>
      </c>
      <c r="AY543" s="227" t="s">
        <v>166</v>
      </c>
    </row>
    <row r="544" spans="1:51" s="13" customFormat="1" ht="12">
      <c r="A544" s="13"/>
      <c r="B544" s="219"/>
      <c r="C544" s="13"/>
      <c r="D544" s="210" t="s">
        <v>283</v>
      </c>
      <c r="E544" s="220" t="s">
        <v>1</v>
      </c>
      <c r="F544" s="221" t="s">
        <v>1004</v>
      </c>
      <c r="G544" s="13"/>
      <c r="H544" s="220" t="s">
        <v>1</v>
      </c>
      <c r="I544" s="222"/>
      <c r="J544" s="13"/>
      <c r="K544" s="13"/>
      <c r="L544" s="219"/>
      <c r="M544" s="223"/>
      <c r="N544" s="224"/>
      <c r="O544" s="224"/>
      <c r="P544" s="224"/>
      <c r="Q544" s="224"/>
      <c r="R544" s="224"/>
      <c r="S544" s="224"/>
      <c r="T544" s="225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20" t="s">
        <v>283</v>
      </c>
      <c r="AU544" s="220" t="s">
        <v>180</v>
      </c>
      <c r="AV544" s="13" t="s">
        <v>88</v>
      </c>
      <c r="AW544" s="13" t="s">
        <v>36</v>
      </c>
      <c r="AX544" s="13" t="s">
        <v>81</v>
      </c>
      <c r="AY544" s="220" t="s">
        <v>166</v>
      </c>
    </row>
    <row r="545" spans="1:51" s="14" customFormat="1" ht="12">
      <c r="A545" s="14"/>
      <c r="B545" s="226"/>
      <c r="C545" s="14"/>
      <c r="D545" s="210" t="s">
        <v>283</v>
      </c>
      <c r="E545" s="227" t="s">
        <v>1</v>
      </c>
      <c r="F545" s="228" t="s">
        <v>1152</v>
      </c>
      <c r="G545" s="14"/>
      <c r="H545" s="229">
        <v>4.8</v>
      </c>
      <c r="I545" s="230"/>
      <c r="J545" s="14"/>
      <c r="K545" s="14"/>
      <c r="L545" s="226"/>
      <c r="M545" s="231"/>
      <c r="N545" s="232"/>
      <c r="O545" s="232"/>
      <c r="P545" s="232"/>
      <c r="Q545" s="232"/>
      <c r="R545" s="232"/>
      <c r="S545" s="232"/>
      <c r="T545" s="233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27" t="s">
        <v>283</v>
      </c>
      <c r="AU545" s="227" t="s">
        <v>180</v>
      </c>
      <c r="AV545" s="14" t="s">
        <v>90</v>
      </c>
      <c r="AW545" s="14" t="s">
        <v>36</v>
      </c>
      <c r="AX545" s="14" t="s">
        <v>81</v>
      </c>
      <c r="AY545" s="227" t="s">
        <v>166</v>
      </c>
    </row>
    <row r="546" spans="1:51" s="13" customFormat="1" ht="12">
      <c r="A546" s="13"/>
      <c r="B546" s="219"/>
      <c r="C546" s="13"/>
      <c r="D546" s="210" t="s">
        <v>283</v>
      </c>
      <c r="E546" s="220" t="s">
        <v>1</v>
      </c>
      <c r="F546" s="221" t="s">
        <v>1005</v>
      </c>
      <c r="G546" s="13"/>
      <c r="H546" s="220" t="s">
        <v>1</v>
      </c>
      <c r="I546" s="222"/>
      <c r="J546" s="13"/>
      <c r="K546" s="13"/>
      <c r="L546" s="219"/>
      <c r="M546" s="223"/>
      <c r="N546" s="224"/>
      <c r="O546" s="224"/>
      <c r="P546" s="224"/>
      <c r="Q546" s="224"/>
      <c r="R546" s="224"/>
      <c r="S546" s="224"/>
      <c r="T546" s="225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20" t="s">
        <v>283</v>
      </c>
      <c r="AU546" s="220" t="s">
        <v>180</v>
      </c>
      <c r="AV546" s="13" t="s">
        <v>88</v>
      </c>
      <c r="AW546" s="13" t="s">
        <v>36</v>
      </c>
      <c r="AX546" s="13" t="s">
        <v>81</v>
      </c>
      <c r="AY546" s="220" t="s">
        <v>166</v>
      </c>
    </row>
    <row r="547" spans="1:51" s="14" customFormat="1" ht="12">
      <c r="A547" s="14"/>
      <c r="B547" s="226"/>
      <c r="C547" s="14"/>
      <c r="D547" s="210" t="s">
        <v>283</v>
      </c>
      <c r="E547" s="227" t="s">
        <v>1</v>
      </c>
      <c r="F547" s="228" t="s">
        <v>1155</v>
      </c>
      <c r="G547" s="14"/>
      <c r="H547" s="229">
        <v>4.6</v>
      </c>
      <c r="I547" s="230"/>
      <c r="J547" s="14"/>
      <c r="K547" s="14"/>
      <c r="L547" s="226"/>
      <c r="M547" s="231"/>
      <c r="N547" s="232"/>
      <c r="O547" s="232"/>
      <c r="P547" s="232"/>
      <c r="Q547" s="232"/>
      <c r="R547" s="232"/>
      <c r="S547" s="232"/>
      <c r="T547" s="233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27" t="s">
        <v>283</v>
      </c>
      <c r="AU547" s="227" t="s">
        <v>180</v>
      </c>
      <c r="AV547" s="14" t="s">
        <v>90</v>
      </c>
      <c r="AW547" s="14" t="s">
        <v>36</v>
      </c>
      <c r="AX547" s="14" t="s">
        <v>81</v>
      </c>
      <c r="AY547" s="227" t="s">
        <v>166</v>
      </c>
    </row>
    <row r="548" spans="1:51" s="13" customFormat="1" ht="12">
      <c r="A548" s="13"/>
      <c r="B548" s="219"/>
      <c r="C548" s="13"/>
      <c r="D548" s="210" t="s">
        <v>283</v>
      </c>
      <c r="E548" s="220" t="s">
        <v>1</v>
      </c>
      <c r="F548" s="221" t="s">
        <v>1064</v>
      </c>
      <c r="G548" s="13"/>
      <c r="H548" s="220" t="s">
        <v>1</v>
      </c>
      <c r="I548" s="222"/>
      <c r="J548" s="13"/>
      <c r="K548" s="13"/>
      <c r="L548" s="219"/>
      <c r="M548" s="223"/>
      <c r="N548" s="224"/>
      <c r="O548" s="224"/>
      <c r="P548" s="224"/>
      <c r="Q548" s="224"/>
      <c r="R548" s="224"/>
      <c r="S548" s="224"/>
      <c r="T548" s="225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20" t="s">
        <v>283</v>
      </c>
      <c r="AU548" s="220" t="s">
        <v>180</v>
      </c>
      <c r="AV548" s="13" t="s">
        <v>88</v>
      </c>
      <c r="AW548" s="13" t="s">
        <v>36</v>
      </c>
      <c r="AX548" s="13" t="s">
        <v>81</v>
      </c>
      <c r="AY548" s="220" t="s">
        <v>166</v>
      </c>
    </row>
    <row r="549" spans="1:51" s="14" customFormat="1" ht="12">
      <c r="A549" s="14"/>
      <c r="B549" s="226"/>
      <c r="C549" s="14"/>
      <c r="D549" s="210" t="s">
        <v>283</v>
      </c>
      <c r="E549" s="227" t="s">
        <v>1</v>
      </c>
      <c r="F549" s="228" t="s">
        <v>1156</v>
      </c>
      <c r="G549" s="14"/>
      <c r="H549" s="229">
        <v>4.9</v>
      </c>
      <c r="I549" s="230"/>
      <c r="J549" s="14"/>
      <c r="K549" s="14"/>
      <c r="L549" s="226"/>
      <c r="M549" s="231"/>
      <c r="N549" s="232"/>
      <c r="O549" s="232"/>
      <c r="P549" s="232"/>
      <c r="Q549" s="232"/>
      <c r="R549" s="232"/>
      <c r="S549" s="232"/>
      <c r="T549" s="233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27" t="s">
        <v>283</v>
      </c>
      <c r="AU549" s="227" t="s">
        <v>180</v>
      </c>
      <c r="AV549" s="14" t="s">
        <v>90</v>
      </c>
      <c r="AW549" s="14" t="s">
        <v>36</v>
      </c>
      <c r="AX549" s="14" t="s">
        <v>81</v>
      </c>
      <c r="AY549" s="227" t="s">
        <v>166</v>
      </c>
    </row>
    <row r="550" spans="1:51" s="13" customFormat="1" ht="12">
      <c r="A550" s="13"/>
      <c r="B550" s="219"/>
      <c r="C550" s="13"/>
      <c r="D550" s="210" t="s">
        <v>283</v>
      </c>
      <c r="E550" s="220" t="s">
        <v>1</v>
      </c>
      <c r="F550" s="221" t="s">
        <v>1065</v>
      </c>
      <c r="G550" s="13"/>
      <c r="H550" s="220" t="s">
        <v>1</v>
      </c>
      <c r="I550" s="222"/>
      <c r="J550" s="13"/>
      <c r="K550" s="13"/>
      <c r="L550" s="219"/>
      <c r="M550" s="223"/>
      <c r="N550" s="224"/>
      <c r="O550" s="224"/>
      <c r="P550" s="224"/>
      <c r="Q550" s="224"/>
      <c r="R550" s="224"/>
      <c r="S550" s="224"/>
      <c r="T550" s="225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20" t="s">
        <v>283</v>
      </c>
      <c r="AU550" s="220" t="s">
        <v>180</v>
      </c>
      <c r="AV550" s="13" t="s">
        <v>88</v>
      </c>
      <c r="AW550" s="13" t="s">
        <v>36</v>
      </c>
      <c r="AX550" s="13" t="s">
        <v>81</v>
      </c>
      <c r="AY550" s="220" t="s">
        <v>166</v>
      </c>
    </row>
    <row r="551" spans="1:51" s="14" customFormat="1" ht="12">
      <c r="A551" s="14"/>
      <c r="B551" s="226"/>
      <c r="C551" s="14"/>
      <c r="D551" s="210" t="s">
        <v>283</v>
      </c>
      <c r="E551" s="227" t="s">
        <v>1</v>
      </c>
      <c r="F551" s="228" t="s">
        <v>1157</v>
      </c>
      <c r="G551" s="14"/>
      <c r="H551" s="229">
        <v>8.06</v>
      </c>
      <c r="I551" s="230"/>
      <c r="J551" s="14"/>
      <c r="K551" s="14"/>
      <c r="L551" s="226"/>
      <c r="M551" s="231"/>
      <c r="N551" s="232"/>
      <c r="O551" s="232"/>
      <c r="P551" s="232"/>
      <c r="Q551" s="232"/>
      <c r="R551" s="232"/>
      <c r="S551" s="232"/>
      <c r="T551" s="233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27" t="s">
        <v>283</v>
      </c>
      <c r="AU551" s="227" t="s">
        <v>180</v>
      </c>
      <c r="AV551" s="14" t="s">
        <v>90</v>
      </c>
      <c r="AW551" s="14" t="s">
        <v>36</v>
      </c>
      <c r="AX551" s="14" t="s">
        <v>81</v>
      </c>
      <c r="AY551" s="227" t="s">
        <v>166</v>
      </c>
    </row>
    <row r="552" spans="1:51" s="13" customFormat="1" ht="12">
      <c r="A552" s="13"/>
      <c r="B552" s="219"/>
      <c r="C552" s="13"/>
      <c r="D552" s="210" t="s">
        <v>283</v>
      </c>
      <c r="E552" s="220" t="s">
        <v>1</v>
      </c>
      <c r="F552" s="221" t="s">
        <v>1158</v>
      </c>
      <c r="G552" s="13"/>
      <c r="H552" s="220" t="s">
        <v>1</v>
      </c>
      <c r="I552" s="222"/>
      <c r="J552" s="13"/>
      <c r="K552" s="13"/>
      <c r="L552" s="219"/>
      <c r="M552" s="223"/>
      <c r="N552" s="224"/>
      <c r="O552" s="224"/>
      <c r="P552" s="224"/>
      <c r="Q552" s="224"/>
      <c r="R552" s="224"/>
      <c r="S552" s="224"/>
      <c r="T552" s="225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20" t="s">
        <v>283</v>
      </c>
      <c r="AU552" s="220" t="s">
        <v>180</v>
      </c>
      <c r="AV552" s="13" t="s">
        <v>88</v>
      </c>
      <c r="AW552" s="13" t="s">
        <v>36</v>
      </c>
      <c r="AX552" s="13" t="s">
        <v>81</v>
      </c>
      <c r="AY552" s="220" t="s">
        <v>166</v>
      </c>
    </row>
    <row r="553" spans="1:51" s="14" customFormat="1" ht="12">
      <c r="A553" s="14"/>
      <c r="B553" s="226"/>
      <c r="C553" s="14"/>
      <c r="D553" s="210" t="s">
        <v>283</v>
      </c>
      <c r="E553" s="227" t="s">
        <v>1</v>
      </c>
      <c r="F553" s="228" t="s">
        <v>1159</v>
      </c>
      <c r="G553" s="14"/>
      <c r="H553" s="229">
        <v>25.4</v>
      </c>
      <c r="I553" s="230"/>
      <c r="J553" s="14"/>
      <c r="K553" s="14"/>
      <c r="L553" s="226"/>
      <c r="M553" s="231"/>
      <c r="N553" s="232"/>
      <c r="O553" s="232"/>
      <c r="P553" s="232"/>
      <c r="Q553" s="232"/>
      <c r="R553" s="232"/>
      <c r="S553" s="232"/>
      <c r="T553" s="233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27" t="s">
        <v>283</v>
      </c>
      <c r="AU553" s="227" t="s">
        <v>180</v>
      </c>
      <c r="AV553" s="14" t="s">
        <v>90</v>
      </c>
      <c r="AW553" s="14" t="s">
        <v>36</v>
      </c>
      <c r="AX553" s="14" t="s">
        <v>81</v>
      </c>
      <c r="AY553" s="227" t="s">
        <v>166</v>
      </c>
    </row>
    <row r="554" spans="1:51" s="13" customFormat="1" ht="12">
      <c r="A554" s="13"/>
      <c r="B554" s="219"/>
      <c r="C554" s="13"/>
      <c r="D554" s="210" t="s">
        <v>283</v>
      </c>
      <c r="E554" s="220" t="s">
        <v>1</v>
      </c>
      <c r="F554" s="221" t="s">
        <v>318</v>
      </c>
      <c r="G554" s="13"/>
      <c r="H554" s="220" t="s">
        <v>1</v>
      </c>
      <c r="I554" s="222"/>
      <c r="J554" s="13"/>
      <c r="K554" s="13"/>
      <c r="L554" s="219"/>
      <c r="M554" s="223"/>
      <c r="N554" s="224"/>
      <c r="O554" s="224"/>
      <c r="P554" s="224"/>
      <c r="Q554" s="224"/>
      <c r="R554" s="224"/>
      <c r="S554" s="224"/>
      <c r="T554" s="225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20" t="s">
        <v>283</v>
      </c>
      <c r="AU554" s="220" t="s">
        <v>180</v>
      </c>
      <c r="AV554" s="13" t="s">
        <v>88</v>
      </c>
      <c r="AW554" s="13" t="s">
        <v>36</v>
      </c>
      <c r="AX554" s="13" t="s">
        <v>81</v>
      </c>
      <c r="AY554" s="220" t="s">
        <v>166</v>
      </c>
    </row>
    <row r="555" spans="1:51" s="14" customFormat="1" ht="12">
      <c r="A555" s="14"/>
      <c r="B555" s="226"/>
      <c r="C555" s="14"/>
      <c r="D555" s="210" t="s">
        <v>283</v>
      </c>
      <c r="E555" s="227" t="s">
        <v>1</v>
      </c>
      <c r="F555" s="228" t="s">
        <v>1160</v>
      </c>
      <c r="G555" s="14"/>
      <c r="H555" s="229">
        <v>19.2</v>
      </c>
      <c r="I555" s="230"/>
      <c r="J555" s="14"/>
      <c r="K555" s="14"/>
      <c r="L555" s="226"/>
      <c r="M555" s="231"/>
      <c r="N555" s="232"/>
      <c r="O555" s="232"/>
      <c r="P555" s="232"/>
      <c r="Q555" s="232"/>
      <c r="R555" s="232"/>
      <c r="S555" s="232"/>
      <c r="T555" s="233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27" t="s">
        <v>283</v>
      </c>
      <c r="AU555" s="227" t="s">
        <v>180</v>
      </c>
      <c r="AV555" s="14" t="s">
        <v>90</v>
      </c>
      <c r="AW555" s="14" t="s">
        <v>36</v>
      </c>
      <c r="AX555" s="14" t="s">
        <v>81</v>
      </c>
      <c r="AY555" s="227" t="s">
        <v>166</v>
      </c>
    </row>
    <row r="556" spans="1:51" s="13" customFormat="1" ht="12">
      <c r="A556" s="13"/>
      <c r="B556" s="219"/>
      <c r="C556" s="13"/>
      <c r="D556" s="210" t="s">
        <v>283</v>
      </c>
      <c r="E556" s="220" t="s">
        <v>1</v>
      </c>
      <c r="F556" s="221" t="s">
        <v>1161</v>
      </c>
      <c r="G556" s="13"/>
      <c r="H556" s="220" t="s">
        <v>1</v>
      </c>
      <c r="I556" s="222"/>
      <c r="J556" s="13"/>
      <c r="K556" s="13"/>
      <c r="L556" s="219"/>
      <c r="M556" s="223"/>
      <c r="N556" s="224"/>
      <c r="O556" s="224"/>
      <c r="P556" s="224"/>
      <c r="Q556" s="224"/>
      <c r="R556" s="224"/>
      <c r="S556" s="224"/>
      <c r="T556" s="225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20" t="s">
        <v>283</v>
      </c>
      <c r="AU556" s="220" t="s">
        <v>180</v>
      </c>
      <c r="AV556" s="13" t="s">
        <v>88</v>
      </c>
      <c r="AW556" s="13" t="s">
        <v>36</v>
      </c>
      <c r="AX556" s="13" t="s">
        <v>81</v>
      </c>
      <c r="AY556" s="220" t="s">
        <v>166</v>
      </c>
    </row>
    <row r="557" spans="1:51" s="14" customFormat="1" ht="12">
      <c r="A557" s="14"/>
      <c r="B557" s="226"/>
      <c r="C557" s="14"/>
      <c r="D557" s="210" t="s">
        <v>283</v>
      </c>
      <c r="E557" s="227" t="s">
        <v>1</v>
      </c>
      <c r="F557" s="228" t="s">
        <v>1162</v>
      </c>
      <c r="G557" s="14"/>
      <c r="H557" s="229">
        <v>14.84</v>
      </c>
      <c r="I557" s="230"/>
      <c r="J557" s="14"/>
      <c r="K557" s="14"/>
      <c r="L557" s="226"/>
      <c r="M557" s="231"/>
      <c r="N557" s="232"/>
      <c r="O557" s="232"/>
      <c r="P557" s="232"/>
      <c r="Q557" s="232"/>
      <c r="R557" s="232"/>
      <c r="S557" s="232"/>
      <c r="T557" s="233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27" t="s">
        <v>283</v>
      </c>
      <c r="AU557" s="227" t="s">
        <v>180</v>
      </c>
      <c r="AV557" s="14" t="s">
        <v>90</v>
      </c>
      <c r="AW557" s="14" t="s">
        <v>36</v>
      </c>
      <c r="AX557" s="14" t="s">
        <v>81</v>
      </c>
      <c r="AY557" s="227" t="s">
        <v>166</v>
      </c>
    </row>
    <row r="558" spans="1:51" s="13" customFormat="1" ht="12">
      <c r="A558" s="13"/>
      <c r="B558" s="219"/>
      <c r="C558" s="13"/>
      <c r="D558" s="210" t="s">
        <v>283</v>
      </c>
      <c r="E558" s="220" t="s">
        <v>1</v>
      </c>
      <c r="F558" s="221" t="s">
        <v>1163</v>
      </c>
      <c r="G558" s="13"/>
      <c r="H558" s="220" t="s">
        <v>1</v>
      </c>
      <c r="I558" s="222"/>
      <c r="J558" s="13"/>
      <c r="K558" s="13"/>
      <c r="L558" s="219"/>
      <c r="M558" s="223"/>
      <c r="N558" s="224"/>
      <c r="O558" s="224"/>
      <c r="P558" s="224"/>
      <c r="Q558" s="224"/>
      <c r="R558" s="224"/>
      <c r="S558" s="224"/>
      <c r="T558" s="225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20" t="s">
        <v>283</v>
      </c>
      <c r="AU558" s="220" t="s">
        <v>180</v>
      </c>
      <c r="AV558" s="13" t="s">
        <v>88</v>
      </c>
      <c r="AW558" s="13" t="s">
        <v>36</v>
      </c>
      <c r="AX558" s="13" t="s">
        <v>81</v>
      </c>
      <c r="AY558" s="220" t="s">
        <v>166</v>
      </c>
    </row>
    <row r="559" spans="1:51" s="14" customFormat="1" ht="12">
      <c r="A559" s="14"/>
      <c r="B559" s="226"/>
      <c r="C559" s="14"/>
      <c r="D559" s="210" t="s">
        <v>283</v>
      </c>
      <c r="E559" s="227" t="s">
        <v>1</v>
      </c>
      <c r="F559" s="228" t="s">
        <v>1164</v>
      </c>
      <c r="G559" s="14"/>
      <c r="H559" s="229">
        <v>6.1</v>
      </c>
      <c r="I559" s="230"/>
      <c r="J559" s="14"/>
      <c r="K559" s="14"/>
      <c r="L559" s="226"/>
      <c r="M559" s="231"/>
      <c r="N559" s="232"/>
      <c r="O559" s="232"/>
      <c r="P559" s="232"/>
      <c r="Q559" s="232"/>
      <c r="R559" s="232"/>
      <c r="S559" s="232"/>
      <c r="T559" s="233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27" t="s">
        <v>283</v>
      </c>
      <c r="AU559" s="227" t="s">
        <v>180</v>
      </c>
      <c r="AV559" s="14" t="s">
        <v>90</v>
      </c>
      <c r="AW559" s="14" t="s">
        <v>36</v>
      </c>
      <c r="AX559" s="14" t="s">
        <v>81</v>
      </c>
      <c r="AY559" s="227" t="s">
        <v>166</v>
      </c>
    </row>
    <row r="560" spans="1:51" s="15" customFormat="1" ht="12">
      <c r="A560" s="15"/>
      <c r="B560" s="234"/>
      <c r="C560" s="15"/>
      <c r="D560" s="210" t="s">
        <v>283</v>
      </c>
      <c r="E560" s="235" t="s">
        <v>1</v>
      </c>
      <c r="F560" s="236" t="s">
        <v>286</v>
      </c>
      <c r="G560" s="15"/>
      <c r="H560" s="237">
        <v>192.98</v>
      </c>
      <c r="I560" s="238"/>
      <c r="J560" s="15"/>
      <c r="K560" s="15"/>
      <c r="L560" s="234"/>
      <c r="M560" s="239"/>
      <c r="N560" s="240"/>
      <c r="O560" s="240"/>
      <c r="P560" s="240"/>
      <c r="Q560" s="240"/>
      <c r="R560" s="240"/>
      <c r="S560" s="240"/>
      <c r="T560" s="241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35" t="s">
        <v>283</v>
      </c>
      <c r="AU560" s="235" t="s">
        <v>180</v>
      </c>
      <c r="AV560" s="15" t="s">
        <v>165</v>
      </c>
      <c r="AW560" s="15" t="s">
        <v>36</v>
      </c>
      <c r="AX560" s="15" t="s">
        <v>88</v>
      </c>
      <c r="AY560" s="235" t="s">
        <v>166</v>
      </c>
    </row>
    <row r="561" spans="1:63" s="12" customFormat="1" ht="20.85" customHeight="1">
      <c r="A561" s="12"/>
      <c r="B561" s="183"/>
      <c r="C561" s="12"/>
      <c r="D561" s="184" t="s">
        <v>80</v>
      </c>
      <c r="E561" s="194" t="s">
        <v>762</v>
      </c>
      <c r="F561" s="194" t="s">
        <v>1165</v>
      </c>
      <c r="G561" s="12"/>
      <c r="H561" s="12"/>
      <c r="I561" s="186"/>
      <c r="J561" s="195">
        <f>BK561</f>
        <v>0</v>
      </c>
      <c r="K561" s="12"/>
      <c r="L561" s="183"/>
      <c r="M561" s="188"/>
      <c r="N561" s="189"/>
      <c r="O561" s="189"/>
      <c r="P561" s="190">
        <f>SUM(P562:P574)</f>
        <v>0</v>
      </c>
      <c r="Q561" s="189"/>
      <c r="R561" s="190">
        <f>SUM(R562:R574)</f>
        <v>0.42295</v>
      </c>
      <c r="S561" s="189"/>
      <c r="T561" s="191">
        <f>SUM(T562:T574)</f>
        <v>0</v>
      </c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R561" s="184" t="s">
        <v>88</v>
      </c>
      <c r="AT561" s="192" t="s">
        <v>80</v>
      </c>
      <c r="AU561" s="192" t="s">
        <v>90</v>
      </c>
      <c r="AY561" s="184" t="s">
        <v>166</v>
      </c>
      <c r="BK561" s="193">
        <f>SUM(BK562:BK574)</f>
        <v>0</v>
      </c>
    </row>
    <row r="562" spans="1:65" s="2" customFormat="1" ht="16.5" customHeight="1">
      <c r="A562" s="38"/>
      <c r="B562" s="196"/>
      <c r="C562" s="197" t="s">
        <v>619</v>
      </c>
      <c r="D562" s="197" t="s">
        <v>169</v>
      </c>
      <c r="E562" s="198" t="s">
        <v>1166</v>
      </c>
      <c r="F562" s="199" t="s">
        <v>1167</v>
      </c>
      <c r="G562" s="200" t="s">
        <v>346</v>
      </c>
      <c r="H562" s="201">
        <v>7</v>
      </c>
      <c r="I562" s="202"/>
      <c r="J562" s="203">
        <f>ROUND(I562*H562,2)</f>
        <v>0</v>
      </c>
      <c r="K562" s="199" t="s">
        <v>280</v>
      </c>
      <c r="L562" s="39"/>
      <c r="M562" s="204" t="s">
        <v>1</v>
      </c>
      <c r="N562" s="205" t="s">
        <v>46</v>
      </c>
      <c r="O562" s="77"/>
      <c r="P562" s="206">
        <f>O562*H562</f>
        <v>0</v>
      </c>
      <c r="Q562" s="206">
        <v>0.04684</v>
      </c>
      <c r="R562" s="206">
        <f>Q562*H562</f>
        <v>0.32788</v>
      </c>
      <c r="S562" s="206">
        <v>0</v>
      </c>
      <c r="T562" s="207">
        <f>S562*H562</f>
        <v>0</v>
      </c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R562" s="208" t="s">
        <v>165</v>
      </c>
      <c r="AT562" s="208" t="s">
        <v>169</v>
      </c>
      <c r="AU562" s="208" t="s">
        <v>180</v>
      </c>
      <c r="AY562" s="19" t="s">
        <v>166</v>
      </c>
      <c r="BE562" s="209">
        <f>IF(N562="základní",J562,0)</f>
        <v>0</v>
      </c>
      <c r="BF562" s="209">
        <f>IF(N562="snížená",J562,0)</f>
        <v>0</v>
      </c>
      <c r="BG562" s="209">
        <f>IF(N562="zákl. přenesená",J562,0)</f>
        <v>0</v>
      </c>
      <c r="BH562" s="209">
        <f>IF(N562="sníž. přenesená",J562,0)</f>
        <v>0</v>
      </c>
      <c r="BI562" s="209">
        <f>IF(N562="nulová",J562,0)</f>
        <v>0</v>
      </c>
      <c r="BJ562" s="19" t="s">
        <v>88</v>
      </c>
      <c r="BK562" s="209">
        <f>ROUND(I562*H562,2)</f>
        <v>0</v>
      </c>
      <c r="BL562" s="19" t="s">
        <v>165</v>
      </c>
      <c r="BM562" s="208" t="s">
        <v>1168</v>
      </c>
    </row>
    <row r="563" spans="1:47" s="2" customFormat="1" ht="12">
      <c r="A563" s="38"/>
      <c r="B563" s="39"/>
      <c r="C563" s="38"/>
      <c r="D563" s="210" t="s">
        <v>174</v>
      </c>
      <c r="E563" s="38"/>
      <c r="F563" s="211" t="s">
        <v>1169</v>
      </c>
      <c r="G563" s="38"/>
      <c r="H563" s="38"/>
      <c r="I563" s="132"/>
      <c r="J563" s="38"/>
      <c r="K563" s="38"/>
      <c r="L563" s="39"/>
      <c r="M563" s="212"/>
      <c r="N563" s="213"/>
      <c r="O563" s="77"/>
      <c r="P563" s="77"/>
      <c r="Q563" s="77"/>
      <c r="R563" s="77"/>
      <c r="S563" s="77"/>
      <c r="T563" s="7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T563" s="19" t="s">
        <v>174</v>
      </c>
      <c r="AU563" s="19" t="s">
        <v>180</v>
      </c>
    </row>
    <row r="564" spans="1:65" s="2" customFormat="1" ht="21.75" customHeight="1">
      <c r="A564" s="38"/>
      <c r="B564" s="196"/>
      <c r="C564" s="242" t="s">
        <v>626</v>
      </c>
      <c r="D564" s="242" t="s">
        <v>806</v>
      </c>
      <c r="E564" s="243" t="s">
        <v>1170</v>
      </c>
      <c r="F564" s="244" t="s">
        <v>1171</v>
      </c>
      <c r="G564" s="245" t="s">
        <v>346</v>
      </c>
      <c r="H564" s="246">
        <v>5</v>
      </c>
      <c r="I564" s="247"/>
      <c r="J564" s="248">
        <f>ROUND(I564*H564,2)</f>
        <v>0</v>
      </c>
      <c r="K564" s="244" t="s">
        <v>280</v>
      </c>
      <c r="L564" s="249"/>
      <c r="M564" s="250" t="s">
        <v>1</v>
      </c>
      <c r="N564" s="251" t="s">
        <v>46</v>
      </c>
      <c r="O564" s="77"/>
      <c r="P564" s="206">
        <f>O564*H564</f>
        <v>0</v>
      </c>
      <c r="Q564" s="206">
        <v>0.01331</v>
      </c>
      <c r="R564" s="206">
        <f>Q564*H564</f>
        <v>0.06655</v>
      </c>
      <c r="S564" s="206">
        <v>0</v>
      </c>
      <c r="T564" s="207">
        <f>S564*H564</f>
        <v>0</v>
      </c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R564" s="208" t="s">
        <v>204</v>
      </c>
      <c r="AT564" s="208" t="s">
        <v>806</v>
      </c>
      <c r="AU564" s="208" t="s">
        <v>180</v>
      </c>
      <c r="AY564" s="19" t="s">
        <v>166</v>
      </c>
      <c r="BE564" s="209">
        <f>IF(N564="základní",J564,0)</f>
        <v>0</v>
      </c>
      <c r="BF564" s="209">
        <f>IF(N564="snížená",J564,0)</f>
        <v>0</v>
      </c>
      <c r="BG564" s="209">
        <f>IF(N564="zákl. přenesená",J564,0)</f>
        <v>0</v>
      </c>
      <c r="BH564" s="209">
        <f>IF(N564="sníž. přenesená",J564,0)</f>
        <v>0</v>
      </c>
      <c r="BI564" s="209">
        <f>IF(N564="nulová",J564,0)</f>
        <v>0</v>
      </c>
      <c r="BJ564" s="19" t="s">
        <v>88</v>
      </c>
      <c r="BK564" s="209">
        <f>ROUND(I564*H564,2)</f>
        <v>0</v>
      </c>
      <c r="BL564" s="19" t="s">
        <v>165</v>
      </c>
      <c r="BM564" s="208" t="s">
        <v>1172</v>
      </c>
    </row>
    <row r="565" spans="1:47" s="2" customFormat="1" ht="12">
      <c r="A565" s="38"/>
      <c r="B565" s="39"/>
      <c r="C565" s="38"/>
      <c r="D565" s="210" t="s">
        <v>174</v>
      </c>
      <c r="E565" s="38"/>
      <c r="F565" s="211" t="s">
        <v>1171</v>
      </c>
      <c r="G565" s="38"/>
      <c r="H565" s="38"/>
      <c r="I565" s="132"/>
      <c r="J565" s="38"/>
      <c r="K565" s="38"/>
      <c r="L565" s="39"/>
      <c r="M565" s="212"/>
      <c r="N565" s="213"/>
      <c r="O565" s="77"/>
      <c r="P565" s="77"/>
      <c r="Q565" s="77"/>
      <c r="R565" s="77"/>
      <c r="S565" s="77"/>
      <c r="T565" s="7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T565" s="19" t="s">
        <v>174</v>
      </c>
      <c r="AU565" s="19" t="s">
        <v>180</v>
      </c>
    </row>
    <row r="566" spans="1:65" s="2" customFormat="1" ht="21.75" customHeight="1">
      <c r="A566" s="38"/>
      <c r="B566" s="196"/>
      <c r="C566" s="242" t="s">
        <v>637</v>
      </c>
      <c r="D566" s="242" t="s">
        <v>806</v>
      </c>
      <c r="E566" s="243" t="s">
        <v>1173</v>
      </c>
      <c r="F566" s="244" t="s">
        <v>1174</v>
      </c>
      <c r="G566" s="245" t="s">
        <v>346</v>
      </c>
      <c r="H566" s="246">
        <v>2</v>
      </c>
      <c r="I566" s="247"/>
      <c r="J566" s="248">
        <f>ROUND(I566*H566,2)</f>
        <v>0</v>
      </c>
      <c r="K566" s="244" t="s">
        <v>280</v>
      </c>
      <c r="L566" s="249"/>
      <c r="M566" s="250" t="s">
        <v>1</v>
      </c>
      <c r="N566" s="251" t="s">
        <v>46</v>
      </c>
      <c r="O566" s="77"/>
      <c r="P566" s="206">
        <f>O566*H566</f>
        <v>0</v>
      </c>
      <c r="Q566" s="206">
        <v>0.0136</v>
      </c>
      <c r="R566" s="206">
        <f>Q566*H566</f>
        <v>0.0272</v>
      </c>
      <c r="S566" s="206">
        <v>0</v>
      </c>
      <c r="T566" s="207">
        <f>S566*H566</f>
        <v>0</v>
      </c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R566" s="208" t="s">
        <v>204</v>
      </c>
      <c r="AT566" s="208" t="s">
        <v>806</v>
      </c>
      <c r="AU566" s="208" t="s">
        <v>180</v>
      </c>
      <c r="AY566" s="19" t="s">
        <v>166</v>
      </c>
      <c r="BE566" s="209">
        <f>IF(N566="základní",J566,0)</f>
        <v>0</v>
      </c>
      <c r="BF566" s="209">
        <f>IF(N566="snížená",J566,0)</f>
        <v>0</v>
      </c>
      <c r="BG566" s="209">
        <f>IF(N566="zákl. přenesená",J566,0)</f>
        <v>0</v>
      </c>
      <c r="BH566" s="209">
        <f>IF(N566="sníž. přenesená",J566,0)</f>
        <v>0</v>
      </c>
      <c r="BI566" s="209">
        <f>IF(N566="nulová",J566,0)</f>
        <v>0</v>
      </c>
      <c r="BJ566" s="19" t="s">
        <v>88</v>
      </c>
      <c r="BK566" s="209">
        <f>ROUND(I566*H566,2)</f>
        <v>0</v>
      </c>
      <c r="BL566" s="19" t="s">
        <v>165</v>
      </c>
      <c r="BM566" s="208" t="s">
        <v>1175</v>
      </c>
    </row>
    <row r="567" spans="1:47" s="2" customFormat="1" ht="12">
      <c r="A567" s="38"/>
      <c r="B567" s="39"/>
      <c r="C567" s="38"/>
      <c r="D567" s="210" t="s">
        <v>174</v>
      </c>
      <c r="E567" s="38"/>
      <c r="F567" s="211" t="s">
        <v>1174</v>
      </c>
      <c r="G567" s="38"/>
      <c r="H567" s="38"/>
      <c r="I567" s="132"/>
      <c r="J567" s="38"/>
      <c r="K567" s="38"/>
      <c r="L567" s="39"/>
      <c r="M567" s="212"/>
      <c r="N567" s="213"/>
      <c r="O567" s="77"/>
      <c r="P567" s="77"/>
      <c r="Q567" s="77"/>
      <c r="R567" s="77"/>
      <c r="S567" s="77"/>
      <c r="T567" s="7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T567" s="19" t="s">
        <v>174</v>
      </c>
      <c r="AU567" s="19" t="s">
        <v>180</v>
      </c>
    </row>
    <row r="568" spans="1:65" s="2" customFormat="1" ht="21.75" customHeight="1">
      <c r="A568" s="38"/>
      <c r="B568" s="196"/>
      <c r="C568" s="197" t="s">
        <v>642</v>
      </c>
      <c r="D568" s="197" t="s">
        <v>169</v>
      </c>
      <c r="E568" s="198" t="s">
        <v>1176</v>
      </c>
      <c r="F568" s="199" t="s">
        <v>1177</v>
      </c>
      <c r="G568" s="200" t="s">
        <v>346</v>
      </c>
      <c r="H568" s="201">
        <v>11</v>
      </c>
      <c r="I568" s="202"/>
      <c r="J568" s="203">
        <f>ROUND(I568*H568,2)</f>
        <v>0</v>
      </c>
      <c r="K568" s="199" t="s">
        <v>280</v>
      </c>
      <c r="L568" s="39"/>
      <c r="M568" s="204" t="s">
        <v>1</v>
      </c>
      <c r="N568" s="205" t="s">
        <v>46</v>
      </c>
      <c r="O568" s="77"/>
      <c r="P568" s="206">
        <f>O568*H568</f>
        <v>0</v>
      </c>
      <c r="Q568" s="206">
        <v>0</v>
      </c>
      <c r="R568" s="206">
        <f>Q568*H568</f>
        <v>0</v>
      </c>
      <c r="S568" s="206">
        <v>0</v>
      </c>
      <c r="T568" s="207">
        <f>S568*H568</f>
        <v>0</v>
      </c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R568" s="208" t="s">
        <v>165</v>
      </c>
      <c r="AT568" s="208" t="s">
        <v>169</v>
      </c>
      <c r="AU568" s="208" t="s">
        <v>180</v>
      </c>
      <c r="AY568" s="19" t="s">
        <v>166</v>
      </c>
      <c r="BE568" s="209">
        <f>IF(N568="základní",J568,0)</f>
        <v>0</v>
      </c>
      <c r="BF568" s="209">
        <f>IF(N568="snížená",J568,0)</f>
        <v>0</v>
      </c>
      <c r="BG568" s="209">
        <f>IF(N568="zákl. přenesená",J568,0)</f>
        <v>0</v>
      </c>
      <c r="BH568" s="209">
        <f>IF(N568="sníž. přenesená",J568,0)</f>
        <v>0</v>
      </c>
      <c r="BI568" s="209">
        <f>IF(N568="nulová",J568,0)</f>
        <v>0</v>
      </c>
      <c r="BJ568" s="19" t="s">
        <v>88</v>
      </c>
      <c r="BK568" s="209">
        <f>ROUND(I568*H568,2)</f>
        <v>0</v>
      </c>
      <c r="BL568" s="19" t="s">
        <v>165</v>
      </c>
      <c r="BM568" s="208" t="s">
        <v>1178</v>
      </c>
    </row>
    <row r="569" spans="1:47" s="2" customFormat="1" ht="12">
      <c r="A569" s="38"/>
      <c r="B569" s="39"/>
      <c r="C569" s="38"/>
      <c r="D569" s="210" t="s">
        <v>174</v>
      </c>
      <c r="E569" s="38"/>
      <c r="F569" s="211" t="s">
        <v>1179</v>
      </c>
      <c r="G569" s="38"/>
      <c r="H569" s="38"/>
      <c r="I569" s="132"/>
      <c r="J569" s="38"/>
      <c r="K569" s="38"/>
      <c r="L569" s="39"/>
      <c r="M569" s="212"/>
      <c r="N569" s="213"/>
      <c r="O569" s="77"/>
      <c r="P569" s="77"/>
      <c r="Q569" s="77"/>
      <c r="R569" s="77"/>
      <c r="S569" s="77"/>
      <c r="T569" s="7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T569" s="19" t="s">
        <v>174</v>
      </c>
      <c r="AU569" s="19" t="s">
        <v>180</v>
      </c>
    </row>
    <row r="570" spans="1:51" s="13" customFormat="1" ht="12">
      <c r="A570" s="13"/>
      <c r="B570" s="219"/>
      <c r="C570" s="13"/>
      <c r="D570" s="210" t="s">
        <v>283</v>
      </c>
      <c r="E570" s="220" t="s">
        <v>1</v>
      </c>
      <c r="F570" s="221" t="s">
        <v>1124</v>
      </c>
      <c r="G570" s="13"/>
      <c r="H570" s="220" t="s">
        <v>1</v>
      </c>
      <c r="I570" s="222"/>
      <c r="J570" s="13"/>
      <c r="K570" s="13"/>
      <c r="L570" s="219"/>
      <c r="M570" s="223"/>
      <c r="N570" s="224"/>
      <c r="O570" s="224"/>
      <c r="P570" s="224"/>
      <c r="Q570" s="224"/>
      <c r="R570" s="224"/>
      <c r="S570" s="224"/>
      <c r="T570" s="225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20" t="s">
        <v>283</v>
      </c>
      <c r="AU570" s="220" t="s">
        <v>180</v>
      </c>
      <c r="AV570" s="13" t="s">
        <v>88</v>
      </c>
      <c r="AW570" s="13" t="s">
        <v>36</v>
      </c>
      <c r="AX570" s="13" t="s">
        <v>81</v>
      </c>
      <c r="AY570" s="220" t="s">
        <v>166</v>
      </c>
    </row>
    <row r="571" spans="1:51" s="14" customFormat="1" ht="12">
      <c r="A571" s="14"/>
      <c r="B571" s="226"/>
      <c r="C571" s="14"/>
      <c r="D571" s="210" t="s">
        <v>283</v>
      </c>
      <c r="E571" s="227" t="s">
        <v>1</v>
      </c>
      <c r="F571" s="228" t="s">
        <v>219</v>
      </c>
      <c r="G571" s="14"/>
      <c r="H571" s="229">
        <v>11</v>
      </c>
      <c r="I571" s="230"/>
      <c r="J571" s="14"/>
      <c r="K571" s="14"/>
      <c r="L571" s="226"/>
      <c r="M571" s="231"/>
      <c r="N571" s="232"/>
      <c r="O571" s="232"/>
      <c r="P571" s="232"/>
      <c r="Q571" s="232"/>
      <c r="R571" s="232"/>
      <c r="S571" s="232"/>
      <c r="T571" s="233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27" t="s">
        <v>283</v>
      </c>
      <c r="AU571" s="227" t="s">
        <v>180</v>
      </c>
      <c r="AV571" s="14" t="s">
        <v>90</v>
      </c>
      <c r="AW571" s="14" t="s">
        <v>36</v>
      </c>
      <c r="AX571" s="14" t="s">
        <v>81</v>
      </c>
      <c r="AY571" s="227" t="s">
        <v>166</v>
      </c>
    </row>
    <row r="572" spans="1:51" s="15" customFormat="1" ht="12">
      <c r="A572" s="15"/>
      <c r="B572" s="234"/>
      <c r="C572" s="15"/>
      <c r="D572" s="210" t="s">
        <v>283</v>
      </c>
      <c r="E572" s="235" t="s">
        <v>1</v>
      </c>
      <c r="F572" s="236" t="s">
        <v>286</v>
      </c>
      <c r="G572" s="15"/>
      <c r="H572" s="237">
        <v>11</v>
      </c>
      <c r="I572" s="238"/>
      <c r="J572" s="15"/>
      <c r="K572" s="15"/>
      <c r="L572" s="234"/>
      <c r="M572" s="239"/>
      <c r="N572" s="240"/>
      <c r="O572" s="240"/>
      <c r="P572" s="240"/>
      <c r="Q572" s="240"/>
      <c r="R572" s="240"/>
      <c r="S572" s="240"/>
      <c r="T572" s="241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T572" s="235" t="s">
        <v>283</v>
      </c>
      <c r="AU572" s="235" t="s">
        <v>180</v>
      </c>
      <c r="AV572" s="15" t="s">
        <v>165</v>
      </c>
      <c r="AW572" s="15" t="s">
        <v>36</v>
      </c>
      <c r="AX572" s="15" t="s">
        <v>88</v>
      </c>
      <c r="AY572" s="235" t="s">
        <v>166</v>
      </c>
    </row>
    <row r="573" spans="1:65" s="2" customFormat="1" ht="16.5" customHeight="1">
      <c r="A573" s="38"/>
      <c r="B573" s="196"/>
      <c r="C573" s="242" t="s">
        <v>647</v>
      </c>
      <c r="D573" s="242" t="s">
        <v>806</v>
      </c>
      <c r="E573" s="243" t="s">
        <v>1180</v>
      </c>
      <c r="F573" s="244" t="s">
        <v>1181</v>
      </c>
      <c r="G573" s="245" t="s">
        <v>346</v>
      </c>
      <c r="H573" s="246">
        <v>11</v>
      </c>
      <c r="I573" s="247"/>
      <c r="J573" s="248">
        <f>ROUND(I573*H573,2)</f>
        <v>0</v>
      </c>
      <c r="K573" s="244" t="s">
        <v>280</v>
      </c>
      <c r="L573" s="249"/>
      <c r="M573" s="250" t="s">
        <v>1</v>
      </c>
      <c r="N573" s="251" t="s">
        <v>46</v>
      </c>
      <c r="O573" s="77"/>
      <c r="P573" s="206">
        <f>O573*H573</f>
        <v>0</v>
      </c>
      <c r="Q573" s="206">
        <v>0.00012</v>
      </c>
      <c r="R573" s="206">
        <f>Q573*H573</f>
        <v>0.00132</v>
      </c>
      <c r="S573" s="206">
        <v>0</v>
      </c>
      <c r="T573" s="207">
        <f>S573*H573</f>
        <v>0</v>
      </c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R573" s="208" t="s">
        <v>204</v>
      </c>
      <c r="AT573" s="208" t="s">
        <v>806</v>
      </c>
      <c r="AU573" s="208" t="s">
        <v>180</v>
      </c>
      <c r="AY573" s="19" t="s">
        <v>166</v>
      </c>
      <c r="BE573" s="209">
        <f>IF(N573="základní",J573,0)</f>
        <v>0</v>
      </c>
      <c r="BF573" s="209">
        <f>IF(N573="snížená",J573,0)</f>
        <v>0</v>
      </c>
      <c r="BG573" s="209">
        <f>IF(N573="zákl. přenesená",J573,0)</f>
        <v>0</v>
      </c>
      <c r="BH573" s="209">
        <f>IF(N573="sníž. přenesená",J573,0)</f>
        <v>0</v>
      </c>
      <c r="BI573" s="209">
        <f>IF(N573="nulová",J573,0)</f>
        <v>0</v>
      </c>
      <c r="BJ573" s="19" t="s">
        <v>88</v>
      </c>
      <c r="BK573" s="209">
        <f>ROUND(I573*H573,2)</f>
        <v>0</v>
      </c>
      <c r="BL573" s="19" t="s">
        <v>165</v>
      </c>
      <c r="BM573" s="208" t="s">
        <v>1182</v>
      </c>
    </row>
    <row r="574" spans="1:47" s="2" customFormat="1" ht="12">
      <c r="A574" s="38"/>
      <c r="B574" s="39"/>
      <c r="C574" s="38"/>
      <c r="D574" s="210" t="s">
        <v>174</v>
      </c>
      <c r="E574" s="38"/>
      <c r="F574" s="211" t="s">
        <v>1181</v>
      </c>
      <c r="G574" s="38"/>
      <c r="H574" s="38"/>
      <c r="I574" s="132"/>
      <c r="J574" s="38"/>
      <c r="K574" s="38"/>
      <c r="L574" s="39"/>
      <c r="M574" s="212"/>
      <c r="N574" s="213"/>
      <c r="O574" s="77"/>
      <c r="P574" s="77"/>
      <c r="Q574" s="77"/>
      <c r="R574" s="77"/>
      <c r="S574" s="77"/>
      <c r="T574" s="7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T574" s="19" t="s">
        <v>174</v>
      </c>
      <c r="AU574" s="19" t="s">
        <v>180</v>
      </c>
    </row>
    <row r="575" spans="1:63" s="12" customFormat="1" ht="22.8" customHeight="1">
      <c r="A575" s="12"/>
      <c r="B575" s="183"/>
      <c r="C575" s="12"/>
      <c r="D575" s="184" t="s">
        <v>80</v>
      </c>
      <c r="E575" s="194" t="s">
        <v>209</v>
      </c>
      <c r="F575" s="194" t="s">
        <v>327</v>
      </c>
      <c r="G575" s="12"/>
      <c r="H575" s="12"/>
      <c r="I575" s="186"/>
      <c r="J575" s="195">
        <f>BK575</f>
        <v>0</v>
      </c>
      <c r="K575" s="12"/>
      <c r="L575" s="183"/>
      <c r="M575" s="188"/>
      <c r="N575" s="189"/>
      <c r="O575" s="189"/>
      <c r="P575" s="190">
        <f>P576+P595</f>
        <v>0</v>
      </c>
      <c r="Q575" s="189"/>
      <c r="R575" s="190">
        <f>R576+R595</f>
        <v>0.15457700000000002</v>
      </c>
      <c r="S575" s="189"/>
      <c r="T575" s="191">
        <f>T576+T595</f>
        <v>0</v>
      </c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R575" s="184" t="s">
        <v>88</v>
      </c>
      <c r="AT575" s="192" t="s">
        <v>80</v>
      </c>
      <c r="AU575" s="192" t="s">
        <v>88</v>
      </c>
      <c r="AY575" s="184" t="s">
        <v>166</v>
      </c>
      <c r="BK575" s="193">
        <f>BK576+BK595</f>
        <v>0</v>
      </c>
    </row>
    <row r="576" spans="1:63" s="12" customFormat="1" ht="20.85" customHeight="1">
      <c r="A576" s="12"/>
      <c r="B576" s="183"/>
      <c r="C576" s="12"/>
      <c r="D576" s="184" t="s">
        <v>80</v>
      </c>
      <c r="E576" s="194" t="s">
        <v>1183</v>
      </c>
      <c r="F576" s="194" t="s">
        <v>1184</v>
      </c>
      <c r="G576" s="12"/>
      <c r="H576" s="12"/>
      <c r="I576" s="186"/>
      <c r="J576" s="195">
        <f>BK576</f>
        <v>0</v>
      </c>
      <c r="K576" s="12"/>
      <c r="L576" s="183"/>
      <c r="M576" s="188"/>
      <c r="N576" s="189"/>
      <c r="O576" s="189"/>
      <c r="P576" s="190">
        <f>SUM(P577:P594)</f>
        <v>0</v>
      </c>
      <c r="Q576" s="189"/>
      <c r="R576" s="190">
        <f>SUM(R577:R594)</f>
        <v>0.035485</v>
      </c>
      <c r="S576" s="189"/>
      <c r="T576" s="191">
        <f>SUM(T577:T594)</f>
        <v>0</v>
      </c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R576" s="184" t="s">
        <v>88</v>
      </c>
      <c r="AT576" s="192" t="s">
        <v>80</v>
      </c>
      <c r="AU576" s="192" t="s">
        <v>90</v>
      </c>
      <c r="AY576" s="184" t="s">
        <v>166</v>
      </c>
      <c r="BK576" s="193">
        <f>SUM(BK577:BK594)</f>
        <v>0</v>
      </c>
    </row>
    <row r="577" spans="1:65" s="2" customFormat="1" ht="21.75" customHeight="1">
      <c r="A577" s="38"/>
      <c r="B577" s="196"/>
      <c r="C577" s="197" t="s">
        <v>652</v>
      </c>
      <c r="D577" s="197" t="s">
        <v>169</v>
      </c>
      <c r="E577" s="198" t="s">
        <v>328</v>
      </c>
      <c r="F577" s="199" t="s">
        <v>329</v>
      </c>
      <c r="G577" s="200" t="s">
        <v>301</v>
      </c>
      <c r="H577" s="201">
        <v>224.5</v>
      </c>
      <c r="I577" s="202"/>
      <c r="J577" s="203">
        <f>ROUND(I577*H577,2)</f>
        <v>0</v>
      </c>
      <c r="K577" s="199" t="s">
        <v>280</v>
      </c>
      <c r="L577" s="39"/>
      <c r="M577" s="204" t="s">
        <v>1</v>
      </c>
      <c r="N577" s="205" t="s">
        <v>46</v>
      </c>
      <c r="O577" s="77"/>
      <c r="P577" s="206">
        <f>O577*H577</f>
        <v>0</v>
      </c>
      <c r="Q577" s="206">
        <v>0.00013</v>
      </c>
      <c r="R577" s="206">
        <f>Q577*H577</f>
        <v>0.029185</v>
      </c>
      <c r="S577" s="206">
        <v>0</v>
      </c>
      <c r="T577" s="207">
        <f>S577*H577</f>
        <v>0</v>
      </c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R577" s="208" t="s">
        <v>165</v>
      </c>
      <c r="AT577" s="208" t="s">
        <v>169</v>
      </c>
      <c r="AU577" s="208" t="s">
        <v>180</v>
      </c>
      <c r="AY577" s="19" t="s">
        <v>166</v>
      </c>
      <c r="BE577" s="209">
        <f>IF(N577="základní",J577,0)</f>
        <v>0</v>
      </c>
      <c r="BF577" s="209">
        <f>IF(N577="snížená",J577,0)</f>
        <v>0</v>
      </c>
      <c r="BG577" s="209">
        <f>IF(N577="zákl. přenesená",J577,0)</f>
        <v>0</v>
      </c>
      <c r="BH577" s="209">
        <f>IF(N577="sníž. přenesená",J577,0)</f>
        <v>0</v>
      </c>
      <c r="BI577" s="209">
        <f>IF(N577="nulová",J577,0)</f>
        <v>0</v>
      </c>
      <c r="BJ577" s="19" t="s">
        <v>88</v>
      </c>
      <c r="BK577" s="209">
        <f>ROUND(I577*H577,2)</f>
        <v>0</v>
      </c>
      <c r="BL577" s="19" t="s">
        <v>165</v>
      </c>
      <c r="BM577" s="208" t="s">
        <v>1185</v>
      </c>
    </row>
    <row r="578" spans="1:47" s="2" customFormat="1" ht="12">
      <c r="A578" s="38"/>
      <c r="B578" s="39"/>
      <c r="C578" s="38"/>
      <c r="D578" s="210" t="s">
        <v>174</v>
      </c>
      <c r="E578" s="38"/>
      <c r="F578" s="211" t="s">
        <v>331</v>
      </c>
      <c r="G578" s="38"/>
      <c r="H578" s="38"/>
      <c r="I578" s="132"/>
      <c r="J578" s="38"/>
      <c r="K578" s="38"/>
      <c r="L578" s="39"/>
      <c r="M578" s="212"/>
      <c r="N578" s="213"/>
      <c r="O578" s="77"/>
      <c r="P578" s="77"/>
      <c r="Q578" s="77"/>
      <c r="R578" s="77"/>
      <c r="S578" s="77"/>
      <c r="T578" s="7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T578" s="19" t="s">
        <v>174</v>
      </c>
      <c r="AU578" s="19" t="s">
        <v>180</v>
      </c>
    </row>
    <row r="579" spans="1:51" s="13" customFormat="1" ht="12">
      <c r="A579" s="13"/>
      <c r="B579" s="219"/>
      <c r="C579" s="13"/>
      <c r="D579" s="210" t="s">
        <v>283</v>
      </c>
      <c r="E579" s="220" t="s">
        <v>1</v>
      </c>
      <c r="F579" s="221" t="s">
        <v>338</v>
      </c>
      <c r="G579" s="13"/>
      <c r="H579" s="220" t="s">
        <v>1</v>
      </c>
      <c r="I579" s="222"/>
      <c r="J579" s="13"/>
      <c r="K579" s="13"/>
      <c r="L579" s="219"/>
      <c r="M579" s="223"/>
      <c r="N579" s="224"/>
      <c r="O579" s="224"/>
      <c r="P579" s="224"/>
      <c r="Q579" s="224"/>
      <c r="R579" s="224"/>
      <c r="S579" s="224"/>
      <c r="T579" s="225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20" t="s">
        <v>283</v>
      </c>
      <c r="AU579" s="220" t="s">
        <v>180</v>
      </c>
      <c r="AV579" s="13" t="s">
        <v>88</v>
      </c>
      <c r="AW579" s="13" t="s">
        <v>36</v>
      </c>
      <c r="AX579" s="13" t="s">
        <v>81</v>
      </c>
      <c r="AY579" s="220" t="s">
        <v>166</v>
      </c>
    </row>
    <row r="580" spans="1:51" s="14" customFormat="1" ht="12">
      <c r="A580" s="14"/>
      <c r="B580" s="226"/>
      <c r="C580" s="14"/>
      <c r="D580" s="210" t="s">
        <v>283</v>
      </c>
      <c r="E580" s="227" t="s">
        <v>1</v>
      </c>
      <c r="F580" s="228" t="s">
        <v>1186</v>
      </c>
      <c r="G580" s="14"/>
      <c r="H580" s="229">
        <v>21.08</v>
      </c>
      <c r="I580" s="230"/>
      <c r="J580" s="14"/>
      <c r="K580" s="14"/>
      <c r="L580" s="226"/>
      <c r="M580" s="231"/>
      <c r="N580" s="232"/>
      <c r="O580" s="232"/>
      <c r="P580" s="232"/>
      <c r="Q580" s="232"/>
      <c r="R580" s="232"/>
      <c r="S580" s="232"/>
      <c r="T580" s="233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27" t="s">
        <v>283</v>
      </c>
      <c r="AU580" s="227" t="s">
        <v>180</v>
      </c>
      <c r="AV580" s="14" t="s">
        <v>90</v>
      </c>
      <c r="AW580" s="14" t="s">
        <v>36</v>
      </c>
      <c r="AX580" s="14" t="s">
        <v>81</v>
      </c>
      <c r="AY580" s="227" t="s">
        <v>166</v>
      </c>
    </row>
    <row r="581" spans="1:51" s="13" customFormat="1" ht="12">
      <c r="A581" s="13"/>
      <c r="B581" s="219"/>
      <c r="C581" s="13"/>
      <c r="D581" s="210" t="s">
        <v>283</v>
      </c>
      <c r="E581" s="220" t="s">
        <v>1</v>
      </c>
      <c r="F581" s="221" t="s">
        <v>1012</v>
      </c>
      <c r="G581" s="13"/>
      <c r="H581" s="220" t="s">
        <v>1</v>
      </c>
      <c r="I581" s="222"/>
      <c r="J581" s="13"/>
      <c r="K581" s="13"/>
      <c r="L581" s="219"/>
      <c r="M581" s="223"/>
      <c r="N581" s="224"/>
      <c r="O581" s="224"/>
      <c r="P581" s="224"/>
      <c r="Q581" s="224"/>
      <c r="R581" s="224"/>
      <c r="S581" s="224"/>
      <c r="T581" s="225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20" t="s">
        <v>283</v>
      </c>
      <c r="AU581" s="220" t="s">
        <v>180</v>
      </c>
      <c r="AV581" s="13" t="s">
        <v>88</v>
      </c>
      <c r="AW581" s="13" t="s">
        <v>36</v>
      </c>
      <c r="AX581" s="13" t="s">
        <v>81</v>
      </c>
      <c r="AY581" s="220" t="s">
        <v>166</v>
      </c>
    </row>
    <row r="582" spans="1:51" s="14" customFormat="1" ht="12">
      <c r="A582" s="14"/>
      <c r="B582" s="226"/>
      <c r="C582" s="14"/>
      <c r="D582" s="210" t="s">
        <v>283</v>
      </c>
      <c r="E582" s="227" t="s">
        <v>1</v>
      </c>
      <c r="F582" s="228" t="s">
        <v>1187</v>
      </c>
      <c r="G582" s="14"/>
      <c r="H582" s="229">
        <v>13.78</v>
      </c>
      <c r="I582" s="230"/>
      <c r="J582" s="14"/>
      <c r="K582" s="14"/>
      <c r="L582" s="226"/>
      <c r="M582" s="231"/>
      <c r="N582" s="232"/>
      <c r="O582" s="232"/>
      <c r="P582" s="232"/>
      <c r="Q582" s="232"/>
      <c r="R582" s="232"/>
      <c r="S582" s="232"/>
      <c r="T582" s="233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27" t="s">
        <v>283</v>
      </c>
      <c r="AU582" s="227" t="s">
        <v>180</v>
      </c>
      <c r="AV582" s="14" t="s">
        <v>90</v>
      </c>
      <c r="AW582" s="14" t="s">
        <v>36</v>
      </c>
      <c r="AX582" s="14" t="s">
        <v>81</v>
      </c>
      <c r="AY582" s="227" t="s">
        <v>166</v>
      </c>
    </row>
    <row r="583" spans="1:51" s="13" customFormat="1" ht="12">
      <c r="A583" s="13"/>
      <c r="B583" s="219"/>
      <c r="C583" s="13"/>
      <c r="D583" s="210" t="s">
        <v>283</v>
      </c>
      <c r="E583" s="220" t="s">
        <v>1</v>
      </c>
      <c r="F583" s="221" t="s">
        <v>314</v>
      </c>
      <c r="G583" s="13"/>
      <c r="H583" s="220" t="s">
        <v>1</v>
      </c>
      <c r="I583" s="222"/>
      <c r="J583" s="13"/>
      <c r="K583" s="13"/>
      <c r="L583" s="219"/>
      <c r="M583" s="223"/>
      <c r="N583" s="224"/>
      <c r="O583" s="224"/>
      <c r="P583" s="224"/>
      <c r="Q583" s="224"/>
      <c r="R583" s="224"/>
      <c r="S583" s="224"/>
      <c r="T583" s="225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20" t="s">
        <v>283</v>
      </c>
      <c r="AU583" s="220" t="s">
        <v>180</v>
      </c>
      <c r="AV583" s="13" t="s">
        <v>88</v>
      </c>
      <c r="AW583" s="13" t="s">
        <v>36</v>
      </c>
      <c r="AX583" s="13" t="s">
        <v>81</v>
      </c>
      <c r="AY583" s="220" t="s">
        <v>166</v>
      </c>
    </row>
    <row r="584" spans="1:51" s="14" customFormat="1" ht="12">
      <c r="A584" s="14"/>
      <c r="B584" s="226"/>
      <c r="C584" s="14"/>
      <c r="D584" s="210" t="s">
        <v>283</v>
      </c>
      <c r="E584" s="227" t="s">
        <v>1</v>
      </c>
      <c r="F584" s="228" t="s">
        <v>1188</v>
      </c>
      <c r="G584" s="14"/>
      <c r="H584" s="229">
        <v>120.12</v>
      </c>
      <c r="I584" s="230"/>
      <c r="J584" s="14"/>
      <c r="K584" s="14"/>
      <c r="L584" s="226"/>
      <c r="M584" s="231"/>
      <c r="N584" s="232"/>
      <c r="O584" s="232"/>
      <c r="P584" s="232"/>
      <c r="Q584" s="232"/>
      <c r="R584" s="232"/>
      <c r="S584" s="232"/>
      <c r="T584" s="233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27" t="s">
        <v>283</v>
      </c>
      <c r="AU584" s="227" t="s">
        <v>180</v>
      </c>
      <c r="AV584" s="14" t="s">
        <v>90</v>
      </c>
      <c r="AW584" s="14" t="s">
        <v>36</v>
      </c>
      <c r="AX584" s="14" t="s">
        <v>81</v>
      </c>
      <c r="AY584" s="227" t="s">
        <v>166</v>
      </c>
    </row>
    <row r="585" spans="1:51" s="13" customFormat="1" ht="12">
      <c r="A585" s="13"/>
      <c r="B585" s="219"/>
      <c r="C585" s="13"/>
      <c r="D585" s="210" t="s">
        <v>283</v>
      </c>
      <c r="E585" s="220" t="s">
        <v>1</v>
      </c>
      <c r="F585" s="221" t="s">
        <v>871</v>
      </c>
      <c r="G585" s="13"/>
      <c r="H585" s="220" t="s">
        <v>1</v>
      </c>
      <c r="I585" s="222"/>
      <c r="J585" s="13"/>
      <c r="K585" s="13"/>
      <c r="L585" s="219"/>
      <c r="M585" s="223"/>
      <c r="N585" s="224"/>
      <c r="O585" s="224"/>
      <c r="P585" s="224"/>
      <c r="Q585" s="224"/>
      <c r="R585" s="224"/>
      <c r="S585" s="224"/>
      <c r="T585" s="225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20" t="s">
        <v>283</v>
      </c>
      <c r="AU585" s="220" t="s">
        <v>180</v>
      </c>
      <c r="AV585" s="13" t="s">
        <v>88</v>
      </c>
      <c r="AW585" s="13" t="s">
        <v>36</v>
      </c>
      <c r="AX585" s="13" t="s">
        <v>81</v>
      </c>
      <c r="AY585" s="220" t="s">
        <v>166</v>
      </c>
    </row>
    <row r="586" spans="1:51" s="14" customFormat="1" ht="12">
      <c r="A586" s="14"/>
      <c r="B586" s="226"/>
      <c r="C586" s="14"/>
      <c r="D586" s="210" t="s">
        <v>283</v>
      </c>
      <c r="E586" s="227" t="s">
        <v>1</v>
      </c>
      <c r="F586" s="228" t="s">
        <v>1189</v>
      </c>
      <c r="G586" s="14"/>
      <c r="H586" s="229">
        <v>69.52</v>
      </c>
      <c r="I586" s="230"/>
      <c r="J586" s="14"/>
      <c r="K586" s="14"/>
      <c r="L586" s="226"/>
      <c r="M586" s="231"/>
      <c r="N586" s="232"/>
      <c r="O586" s="232"/>
      <c r="P586" s="232"/>
      <c r="Q586" s="232"/>
      <c r="R586" s="232"/>
      <c r="S586" s="232"/>
      <c r="T586" s="233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27" t="s">
        <v>283</v>
      </c>
      <c r="AU586" s="227" t="s">
        <v>180</v>
      </c>
      <c r="AV586" s="14" t="s">
        <v>90</v>
      </c>
      <c r="AW586" s="14" t="s">
        <v>36</v>
      </c>
      <c r="AX586" s="14" t="s">
        <v>81</v>
      </c>
      <c r="AY586" s="227" t="s">
        <v>166</v>
      </c>
    </row>
    <row r="587" spans="1:51" s="15" customFormat="1" ht="12">
      <c r="A587" s="15"/>
      <c r="B587" s="234"/>
      <c r="C587" s="15"/>
      <c r="D587" s="210" t="s">
        <v>283</v>
      </c>
      <c r="E587" s="235" t="s">
        <v>1</v>
      </c>
      <c r="F587" s="236" t="s">
        <v>286</v>
      </c>
      <c r="G587" s="15"/>
      <c r="H587" s="237">
        <v>224.5</v>
      </c>
      <c r="I587" s="238"/>
      <c r="J587" s="15"/>
      <c r="K587" s="15"/>
      <c r="L587" s="234"/>
      <c r="M587" s="239"/>
      <c r="N587" s="240"/>
      <c r="O587" s="240"/>
      <c r="P587" s="240"/>
      <c r="Q587" s="240"/>
      <c r="R587" s="240"/>
      <c r="S587" s="240"/>
      <c r="T587" s="241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T587" s="235" t="s">
        <v>283</v>
      </c>
      <c r="AU587" s="235" t="s">
        <v>180</v>
      </c>
      <c r="AV587" s="15" t="s">
        <v>165</v>
      </c>
      <c r="AW587" s="15" t="s">
        <v>36</v>
      </c>
      <c r="AX587" s="15" t="s">
        <v>88</v>
      </c>
      <c r="AY587" s="235" t="s">
        <v>166</v>
      </c>
    </row>
    <row r="588" spans="1:65" s="2" customFormat="1" ht="21.75" customHeight="1">
      <c r="A588" s="38"/>
      <c r="B588" s="196"/>
      <c r="C588" s="197" t="s">
        <v>658</v>
      </c>
      <c r="D588" s="197" t="s">
        <v>169</v>
      </c>
      <c r="E588" s="198" t="s">
        <v>334</v>
      </c>
      <c r="F588" s="199" t="s">
        <v>335</v>
      </c>
      <c r="G588" s="200" t="s">
        <v>301</v>
      </c>
      <c r="H588" s="201">
        <v>30</v>
      </c>
      <c r="I588" s="202"/>
      <c r="J588" s="203">
        <f>ROUND(I588*H588,2)</f>
        <v>0</v>
      </c>
      <c r="K588" s="199" t="s">
        <v>280</v>
      </c>
      <c r="L588" s="39"/>
      <c r="M588" s="204" t="s">
        <v>1</v>
      </c>
      <c r="N588" s="205" t="s">
        <v>46</v>
      </c>
      <c r="O588" s="77"/>
      <c r="P588" s="206">
        <f>O588*H588</f>
        <v>0</v>
      </c>
      <c r="Q588" s="206">
        <v>0.00021</v>
      </c>
      <c r="R588" s="206">
        <f>Q588*H588</f>
        <v>0.0063</v>
      </c>
      <c r="S588" s="206">
        <v>0</v>
      </c>
      <c r="T588" s="207">
        <f>S588*H588</f>
        <v>0</v>
      </c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R588" s="208" t="s">
        <v>165</v>
      </c>
      <c r="AT588" s="208" t="s">
        <v>169</v>
      </c>
      <c r="AU588" s="208" t="s">
        <v>180</v>
      </c>
      <c r="AY588" s="19" t="s">
        <v>166</v>
      </c>
      <c r="BE588" s="209">
        <f>IF(N588="základní",J588,0)</f>
        <v>0</v>
      </c>
      <c r="BF588" s="209">
        <f>IF(N588="snížená",J588,0)</f>
        <v>0</v>
      </c>
      <c r="BG588" s="209">
        <f>IF(N588="zákl. přenesená",J588,0)</f>
        <v>0</v>
      </c>
      <c r="BH588" s="209">
        <f>IF(N588="sníž. přenesená",J588,0)</f>
        <v>0</v>
      </c>
      <c r="BI588" s="209">
        <f>IF(N588="nulová",J588,0)</f>
        <v>0</v>
      </c>
      <c r="BJ588" s="19" t="s">
        <v>88</v>
      </c>
      <c r="BK588" s="209">
        <f>ROUND(I588*H588,2)</f>
        <v>0</v>
      </c>
      <c r="BL588" s="19" t="s">
        <v>165</v>
      </c>
      <c r="BM588" s="208" t="s">
        <v>1190</v>
      </c>
    </row>
    <row r="589" spans="1:47" s="2" customFormat="1" ht="12">
      <c r="A589" s="38"/>
      <c r="B589" s="39"/>
      <c r="C589" s="38"/>
      <c r="D589" s="210" t="s">
        <v>174</v>
      </c>
      <c r="E589" s="38"/>
      <c r="F589" s="211" t="s">
        <v>337</v>
      </c>
      <c r="G589" s="38"/>
      <c r="H589" s="38"/>
      <c r="I589" s="132"/>
      <c r="J589" s="38"/>
      <c r="K589" s="38"/>
      <c r="L589" s="39"/>
      <c r="M589" s="212"/>
      <c r="N589" s="213"/>
      <c r="O589" s="77"/>
      <c r="P589" s="77"/>
      <c r="Q589" s="77"/>
      <c r="R589" s="77"/>
      <c r="S589" s="77"/>
      <c r="T589" s="7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T589" s="19" t="s">
        <v>174</v>
      </c>
      <c r="AU589" s="19" t="s">
        <v>180</v>
      </c>
    </row>
    <row r="590" spans="1:51" s="13" customFormat="1" ht="12">
      <c r="A590" s="13"/>
      <c r="B590" s="219"/>
      <c r="C590" s="13"/>
      <c r="D590" s="210" t="s">
        <v>283</v>
      </c>
      <c r="E590" s="220" t="s">
        <v>1</v>
      </c>
      <c r="F590" s="221" t="s">
        <v>318</v>
      </c>
      <c r="G590" s="13"/>
      <c r="H590" s="220" t="s">
        <v>1</v>
      </c>
      <c r="I590" s="222"/>
      <c r="J590" s="13"/>
      <c r="K590" s="13"/>
      <c r="L590" s="219"/>
      <c r="M590" s="223"/>
      <c r="N590" s="224"/>
      <c r="O590" s="224"/>
      <c r="P590" s="224"/>
      <c r="Q590" s="224"/>
      <c r="R590" s="224"/>
      <c r="S590" s="224"/>
      <c r="T590" s="225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20" t="s">
        <v>283</v>
      </c>
      <c r="AU590" s="220" t="s">
        <v>180</v>
      </c>
      <c r="AV590" s="13" t="s">
        <v>88</v>
      </c>
      <c r="AW590" s="13" t="s">
        <v>36</v>
      </c>
      <c r="AX590" s="13" t="s">
        <v>81</v>
      </c>
      <c r="AY590" s="220" t="s">
        <v>166</v>
      </c>
    </row>
    <row r="591" spans="1:51" s="14" customFormat="1" ht="12">
      <c r="A591" s="14"/>
      <c r="B591" s="226"/>
      <c r="C591" s="14"/>
      <c r="D591" s="210" t="s">
        <v>283</v>
      </c>
      <c r="E591" s="227" t="s">
        <v>1</v>
      </c>
      <c r="F591" s="228" t="s">
        <v>1191</v>
      </c>
      <c r="G591" s="14"/>
      <c r="H591" s="229">
        <v>16.82</v>
      </c>
      <c r="I591" s="230"/>
      <c r="J591" s="14"/>
      <c r="K591" s="14"/>
      <c r="L591" s="226"/>
      <c r="M591" s="231"/>
      <c r="N591" s="232"/>
      <c r="O591" s="232"/>
      <c r="P591" s="232"/>
      <c r="Q591" s="232"/>
      <c r="R591" s="232"/>
      <c r="S591" s="232"/>
      <c r="T591" s="233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27" t="s">
        <v>283</v>
      </c>
      <c r="AU591" s="227" t="s">
        <v>180</v>
      </c>
      <c r="AV591" s="14" t="s">
        <v>90</v>
      </c>
      <c r="AW591" s="14" t="s">
        <v>36</v>
      </c>
      <c r="AX591" s="14" t="s">
        <v>81</v>
      </c>
      <c r="AY591" s="227" t="s">
        <v>166</v>
      </c>
    </row>
    <row r="592" spans="1:51" s="13" customFormat="1" ht="12">
      <c r="A592" s="13"/>
      <c r="B592" s="219"/>
      <c r="C592" s="13"/>
      <c r="D592" s="210" t="s">
        <v>283</v>
      </c>
      <c r="E592" s="220" t="s">
        <v>1</v>
      </c>
      <c r="F592" s="221" t="s">
        <v>1161</v>
      </c>
      <c r="G592" s="13"/>
      <c r="H592" s="220" t="s">
        <v>1</v>
      </c>
      <c r="I592" s="222"/>
      <c r="J592" s="13"/>
      <c r="K592" s="13"/>
      <c r="L592" s="219"/>
      <c r="M592" s="223"/>
      <c r="N592" s="224"/>
      <c r="O592" s="224"/>
      <c r="P592" s="224"/>
      <c r="Q592" s="224"/>
      <c r="R592" s="224"/>
      <c r="S592" s="224"/>
      <c r="T592" s="225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20" t="s">
        <v>283</v>
      </c>
      <c r="AU592" s="220" t="s">
        <v>180</v>
      </c>
      <c r="AV592" s="13" t="s">
        <v>88</v>
      </c>
      <c r="AW592" s="13" t="s">
        <v>36</v>
      </c>
      <c r="AX592" s="13" t="s">
        <v>81</v>
      </c>
      <c r="AY592" s="220" t="s">
        <v>166</v>
      </c>
    </row>
    <row r="593" spans="1:51" s="14" customFormat="1" ht="12">
      <c r="A593" s="14"/>
      <c r="B593" s="226"/>
      <c r="C593" s="14"/>
      <c r="D593" s="210" t="s">
        <v>283</v>
      </c>
      <c r="E593" s="227" t="s">
        <v>1</v>
      </c>
      <c r="F593" s="228" t="s">
        <v>1192</v>
      </c>
      <c r="G593" s="14"/>
      <c r="H593" s="229">
        <v>13.18</v>
      </c>
      <c r="I593" s="230"/>
      <c r="J593" s="14"/>
      <c r="K593" s="14"/>
      <c r="L593" s="226"/>
      <c r="M593" s="231"/>
      <c r="N593" s="232"/>
      <c r="O593" s="232"/>
      <c r="P593" s="232"/>
      <c r="Q593" s="232"/>
      <c r="R593" s="232"/>
      <c r="S593" s="232"/>
      <c r="T593" s="233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27" t="s">
        <v>283</v>
      </c>
      <c r="AU593" s="227" t="s">
        <v>180</v>
      </c>
      <c r="AV593" s="14" t="s">
        <v>90</v>
      </c>
      <c r="AW593" s="14" t="s">
        <v>36</v>
      </c>
      <c r="AX593" s="14" t="s">
        <v>81</v>
      </c>
      <c r="AY593" s="227" t="s">
        <v>166</v>
      </c>
    </row>
    <row r="594" spans="1:51" s="15" customFormat="1" ht="12">
      <c r="A594" s="15"/>
      <c r="B594" s="234"/>
      <c r="C594" s="15"/>
      <c r="D594" s="210" t="s">
        <v>283</v>
      </c>
      <c r="E594" s="235" t="s">
        <v>1</v>
      </c>
      <c r="F594" s="236" t="s">
        <v>286</v>
      </c>
      <c r="G594" s="15"/>
      <c r="H594" s="237">
        <v>30</v>
      </c>
      <c r="I594" s="238"/>
      <c r="J594" s="15"/>
      <c r="K594" s="15"/>
      <c r="L594" s="234"/>
      <c r="M594" s="239"/>
      <c r="N594" s="240"/>
      <c r="O594" s="240"/>
      <c r="P594" s="240"/>
      <c r="Q594" s="240"/>
      <c r="R594" s="240"/>
      <c r="S594" s="240"/>
      <c r="T594" s="241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35" t="s">
        <v>283</v>
      </c>
      <c r="AU594" s="235" t="s">
        <v>180</v>
      </c>
      <c r="AV594" s="15" t="s">
        <v>165</v>
      </c>
      <c r="AW594" s="15" t="s">
        <v>36</v>
      </c>
      <c r="AX594" s="15" t="s">
        <v>88</v>
      </c>
      <c r="AY594" s="235" t="s">
        <v>166</v>
      </c>
    </row>
    <row r="595" spans="1:63" s="12" customFormat="1" ht="20.85" customHeight="1">
      <c r="A595" s="12"/>
      <c r="B595" s="183"/>
      <c r="C595" s="12"/>
      <c r="D595" s="184" t="s">
        <v>80</v>
      </c>
      <c r="E595" s="194" t="s">
        <v>1193</v>
      </c>
      <c r="F595" s="194" t="s">
        <v>1194</v>
      </c>
      <c r="G595" s="12"/>
      <c r="H595" s="12"/>
      <c r="I595" s="186"/>
      <c r="J595" s="195">
        <f>BK595</f>
        <v>0</v>
      </c>
      <c r="K595" s="12"/>
      <c r="L595" s="183"/>
      <c r="M595" s="188"/>
      <c r="N595" s="189"/>
      <c r="O595" s="189"/>
      <c r="P595" s="190">
        <f>SUM(P596:P610)</f>
        <v>0</v>
      </c>
      <c r="Q595" s="189"/>
      <c r="R595" s="190">
        <f>SUM(R596:R610)</f>
        <v>0.119092</v>
      </c>
      <c r="S595" s="189"/>
      <c r="T595" s="191">
        <f>SUM(T596:T610)</f>
        <v>0</v>
      </c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R595" s="184" t="s">
        <v>88</v>
      </c>
      <c r="AT595" s="192" t="s">
        <v>80</v>
      </c>
      <c r="AU595" s="192" t="s">
        <v>90</v>
      </c>
      <c r="AY595" s="184" t="s">
        <v>166</v>
      </c>
      <c r="BK595" s="193">
        <f>SUM(BK596:BK610)</f>
        <v>0</v>
      </c>
    </row>
    <row r="596" spans="1:65" s="2" customFormat="1" ht="21.75" customHeight="1">
      <c r="A596" s="38"/>
      <c r="B596" s="196"/>
      <c r="C596" s="197" t="s">
        <v>668</v>
      </c>
      <c r="D596" s="197" t="s">
        <v>169</v>
      </c>
      <c r="E596" s="198" t="s">
        <v>1195</v>
      </c>
      <c r="F596" s="199" t="s">
        <v>1196</v>
      </c>
      <c r="G596" s="200" t="s">
        <v>301</v>
      </c>
      <c r="H596" s="201">
        <v>425.8</v>
      </c>
      <c r="I596" s="202"/>
      <c r="J596" s="203">
        <f>ROUND(I596*H596,2)</f>
        <v>0</v>
      </c>
      <c r="K596" s="199" t="s">
        <v>280</v>
      </c>
      <c r="L596" s="39"/>
      <c r="M596" s="204" t="s">
        <v>1</v>
      </c>
      <c r="N596" s="205" t="s">
        <v>46</v>
      </c>
      <c r="O596" s="77"/>
      <c r="P596" s="206">
        <f>O596*H596</f>
        <v>0</v>
      </c>
      <c r="Q596" s="206">
        <v>4E-05</v>
      </c>
      <c r="R596" s="206">
        <f>Q596*H596</f>
        <v>0.017032000000000002</v>
      </c>
      <c r="S596" s="206">
        <v>0</v>
      </c>
      <c r="T596" s="207">
        <f>S596*H596</f>
        <v>0</v>
      </c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R596" s="208" t="s">
        <v>165</v>
      </c>
      <c r="AT596" s="208" t="s">
        <v>169</v>
      </c>
      <c r="AU596" s="208" t="s">
        <v>180</v>
      </c>
      <c r="AY596" s="19" t="s">
        <v>166</v>
      </c>
      <c r="BE596" s="209">
        <f>IF(N596="základní",J596,0)</f>
        <v>0</v>
      </c>
      <c r="BF596" s="209">
        <f>IF(N596="snížená",J596,0)</f>
        <v>0</v>
      </c>
      <c r="BG596" s="209">
        <f>IF(N596="zákl. přenesená",J596,0)</f>
        <v>0</v>
      </c>
      <c r="BH596" s="209">
        <f>IF(N596="sníž. přenesená",J596,0)</f>
        <v>0</v>
      </c>
      <c r="BI596" s="209">
        <f>IF(N596="nulová",J596,0)</f>
        <v>0</v>
      </c>
      <c r="BJ596" s="19" t="s">
        <v>88</v>
      </c>
      <c r="BK596" s="209">
        <f>ROUND(I596*H596,2)</f>
        <v>0</v>
      </c>
      <c r="BL596" s="19" t="s">
        <v>165</v>
      </c>
      <c r="BM596" s="208" t="s">
        <v>1197</v>
      </c>
    </row>
    <row r="597" spans="1:47" s="2" customFormat="1" ht="12">
      <c r="A597" s="38"/>
      <c r="B597" s="39"/>
      <c r="C597" s="38"/>
      <c r="D597" s="210" t="s">
        <v>174</v>
      </c>
      <c r="E597" s="38"/>
      <c r="F597" s="211" t="s">
        <v>1198</v>
      </c>
      <c r="G597" s="38"/>
      <c r="H597" s="38"/>
      <c r="I597" s="132"/>
      <c r="J597" s="38"/>
      <c r="K597" s="38"/>
      <c r="L597" s="39"/>
      <c r="M597" s="212"/>
      <c r="N597" s="213"/>
      <c r="O597" s="77"/>
      <c r="P597" s="77"/>
      <c r="Q597" s="77"/>
      <c r="R597" s="77"/>
      <c r="S597" s="77"/>
      <c r="T597" s="7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T597" s="19" t="s">
        <v>174</v>
      </c>
      <c r="AU597" s="19" t="s">
        <v>180</v>
      </c>
    </row>
    <row r="598" spans="1:51" s="14" customFormat="1" ht="12">
      <c r="A598" s="14"/>
      <c r="B598" s="226"/>
      <c r="C598" s="14"/>
      <c r="D598" s="210" t="s">
        <v>283</v>
      </c>
      <c r="E598" s="227" t="s">
        <v>1</v>
      </c>
      <c r="F598" s="228" t="s">
        <v>1199</v>
      </c>
      <c r="G598" s="14"/>
      <c r="H598" s="229">
        <v>416</v>
      </c>
      <c r="I598" s="230"/>
      <c r="J598" s="14"/>
      <c r="K598" s="14"/>
      <c r="L598" s="226"/>
      <c r="M598" s="231"/>
      <c r="N598" s="232"/>
      <c r="O598" s="232"/>
      <c r="P598" s="232"/>
      <c r="Q598" s="232"/>
      <c r="R598" s="232"/>
      <c r="S598" s="232"/>
      <c r="T598" s="233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27" t="s">
        <v>283</v>
      </c>
      <c r="AU598" s="227" t="s">
        <v>180</v>
      </c>
      <c r="AV598" s="14" t="s">
        <v>90</v>
      </c>
      <c r="AW598" s="14" t="s">
        <v>36</v>
      </c>
      <c r="AX598" s="14" t="s">
        <v>81</v>
      </c>
      <c r="AY598" s="227" t="s">
        <v>166</v>
      </c>
    </row>
    <row r="599" spans="1:51" s="14" customFormat="1" ht="12">
      <c r="A599" s="14"/>
      <c r="B599" s="226"/>
      <c r="C599" s="14"/>
      <c r="D599" s="210" t="s">
        <v>283</v>
      </c>
      <c r="E599" s="227" t="s">
        <v>1</v>
      </c>
      <c r="F599" s="228" t="s">
        <v>1200</v>
      </c>
      <c r="G599" s="14"/>
      <c r="H599" s="229">
        <v>9.8</v>
      </c>
      <c r="I599" s="230"/>
      <c r="J599" s="14"/>
      <c r="K599" s="14"/>
      <c r="L599" s="226"/>
      <c r="M599" s="231"/>
      <c r="N599" s="232"/>
      <c r="O599" s="232"/>
      <c r="P599" s="232"/>
      <c r="Q599" s="232"/>
      <c r="R599" s="232"/>
      <c r="S599" s="232"/>
      <c r="T599" s="233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27" t="s">
        <v>283</v>
      </c>
      <c r="AU599" s="227" t="s">
        <v>180</v>
      </c>
      <c r="AV599" s="14" t="s">
        <v>90</v>
      </c>
      <c r="AW599" s="14" t="s">
        <v>36</v>
      </c>
      <c r="AX599" s="14" t="s">
        <v>81</v>
      </c>
      <c r="AY599" s="227" t="s">
        <v>166</v>
      </c>
    </row>
    <row r="600" spans="1:51" s="15" customFormat="1" ht="12">
      <c r="A600" s="15"/>
      <c r="B600" s="234"/>
      <c r="C600" s="15"/>
      <c r="D600" s="210" t="s">
        <v>283</v>
      </c>
      <c r="E600" s="235" t="s">
        <v>1</v>
      </c>
      <c r="F600" s="236" t="s">
        <v>286</v>
      </c>
      <c r="G600" s="15"/>
      <c r="H600" s="237">
        <v>425.8</v>
      </c>
      <c r="I600" s="238"/>
      <c r="J600" s="15"/>
      <c r="K600" s="15"/>
      <c r="L600" s="234"/>
      <c r="M600" s="239"/>
      <c r="N600" s="240"/>
      <c r="O600" s="240"/>
      <c r="P600" s="240"/>
      <c r="Q600" s="240"/>
      <c r="R600" s="240"/>
      <c r="S600" s="240"/>
      <c r="T600" s="241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T600" s="235" t="s">
        <v>283</v>
      </c>
      <c r="AU600" s="235" t="s">
        <v>180</v>
      </c>
      <c r="AV600" s="15" t="s">
        <v>165</v>
      </c>
      <c r="AW600" s="15" t="s">
        <v>36</v>
      </c>
      <c r="AX600" s="15" t="s">
        <v>88</v>
      </c>
      <c r="AY600" s="235" t="s">
        <v>166</v>
      </c>
    </row>
    <row r="601" spans="1:65" s="2" customFormat="1" ht="21.75" customHeight="1">
      <c r="A601" s="38"/>
      <c r="B601" s="196"/>
      <c r="C601" s="197" t="s">
        <v>675</v>
      </c>
      <c r="D601" s="197" t="s">
        <v>169</v>
      </c>
      <c r="E601" s="198" t="s">
        <v>1201</v>
      </c>
      <c r="F601" s="199" t="s">
        <v>1202</v>
      </c>
      <c r="G601" s="200" t="s">
        <v>346</v>
      </c>
      <c r="H601" s="201">
        <v>4</v>
      </c>
      <c r="I601" s="202"/>
      <c r="J601" s="203">
        <f>ROUND(I601*H601,2)</f>
        <v>0</v>
      </c>
      <c r="K601" s="199" t="s">
        <v>280</v>
      </c>
      <c r="L601" s="39"/>
      <c r="M601" s="204" t="s">
        <v>1</v>
      </c>
      <c r="N601" s="205" t="s">
        <v>46</v>
      </c>
      <c r="O601" s="77"/>
      <c r="P601" s="206">
        <f>O601*H601</f>
        <v>0</v>
      </c>
      <c r="Q601" s="206">
        <v>0.01638</v>
      </c>
      <c r="R601" s="206">
        <f>Q601*H601</f>
        <v>0.06552</v>
      </c>
      <c r="S601" s="206">
        <v>0</v>
      </c>
      <c r="T601" s="207">
        <f>S601*H601</f>
        <v>0</v>
      </c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R601" s="208" t="s">
        <v>165</v>
      </c>
      <c r="AT601" s="208" t="s">
        <v>169</v>
      </c>
      <c r="AU601" s="208" t="s">
        <v>180</v>
      </c>
      <c r="AY601" s="19" t="s">
        <v>166</v>
      </c>
      <c r="BE601" s="209">
        <f>IF(N601="základní",J601,0)</f>
        <v>0</v>
      </c>
      <c r="BF601" s="209">
        <f>IF(N601="snížená",J601,0)</f>
        <v>0</v>
      </c>
      <c r="BG601" s="209">
        <f>IF(N601="zákl. přenesená",J601,0)</f>
        <v>0</v>
      </c>
      <c r="BH601" s="209">
        <f>IF(N601="sníž. přenesená",J601,0)</f>
        <v>0</v>
      </c>
      <c r="BI601" s="209">
        <f>IF(N601="nulová",J601,0)</f>
        <v>0</v>
      </c>
      <c r="BJ601" s="19" t="s">
        <v>88</v>
      </c>
      <c r="BK601" s="209">
        <f>ROUND(I601*H601,2)</f>
        <v>0</v>
      </c>
      <c r="BL601" s="19" t="s">
        <v>165</v>
      </c>
      <c r="BM601" s="208" t="s">
        <v>1203</v>
      </c>
    </row>
    <row r="602" spans="1:47" s="2" customFormat="1" ht="12">
      <c r="A602" s="38"/>
      <c r="B602" s="39"/>
      <c r="C602" s="38"/>
      <c r="D602" s="210" t="s">
        <v>174</v>
      </c>
      <c r="E602" s="38"/>
      <c r="F602" s="211" t="s">
        <v>1204</v>
      </c>
      <c r="G602" s="38"/>
      <c r="H602" s="38"/>
      <c r="I602" s="132"/>
      <c r="J602" s="38"/>
      <c r="K602" s="38"/>
      <c r="L602" s="39"/>
      <c r="M602" s="212"/>
      <c r="N602" s="213"/>
      <c r="O602" s="77"/>
      <c r="P602" s="77"/>
      <c r="Q602" s="77"/>
      <c r="R602" s="77"/>
      <c r="S602" s="77"/>
      <c r="T602" s="7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T602" s="19" t="s">
        <v>174</v>
      </c>
      <c r="AU602" s="19" t="s">
        <v>180</v>
      </c>
    </row>
    <row r="603" spans="1:65" s="2" customFormat="1" ht="33" customHeight="1">
      <c r="A603" s="38"/>
      <c r="B603" s="196"/>
      <c r="C603" s="242" t="s">
        <v>682</v>
      </c>
      <c r="D603" s="242" t="s">
        <v>806</v>
      </c>
      <c r="E603" s="243" t="s">
        <v>1205</v>
      </c>
      <c r="F603" s="244" t="s">
        <v>1206</v>
      </c>
      <c r="G603" s="245" t="s">
        <v>346</v>
      </c>
      <c r="H603" s="246">
        <v>4</v>
      </c>
      <c r="I603" s="247"/>
      <c r="J603" s="248">
        <f>ROUND(I603*H603,2)</f>
        <v>0</v>
      </c>
      <c r="K603" s="244" t="s">
        <v>1</v>
      </c>
      <c r="L603" s="249"/>
      <c r="M603" s="250" t="s">
        <v>1</v>
      </c>
      <c r="N603" s="251" t="s">
        <v>46</v>
      </c>
      <c r="O603" s="77"/>
      <c r="P603" s="206">
        <f>O603*H603</f>
        <v>0</v>
      </c>
      <c r="Q603" s="206">
        <v>0</v>
      </c>
      <c r="R603" s="206">
        <f>Q603*H603</f>
        <v>0</v>
      </c>
      <c r="S603" s="206">
        <v>0</v>
      </c>
      <c r="T603" s="207">
        <f>S603*H603</f>
        <v>0</v>
      </c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R603" s="208" t="s">
        <v>204</v>
      </c>
      <c r="AT603" s="208" t="s">
        <v>806</v>
      </c>
      <c r="AU603" s="208" t="s">
        <v>180</v>
      </c>
      <c r="AY603" s="19" t="s">
        <v>166</v>
      </c>
      <c r="BE603" s="209">
        <f>IF(N603="základní",J603,0)</f>
        <v>0</v>
      </c>
      <c r="BF603" s="209">
        <f>IF(N603="snížená",J603,0)</f>
        <v>0</v>
      </c>
      <c r="BG603" s="209">
        <f>IF(N603="zákl. přenesená",J603,0)</f>
        <v>0</v>
      </c>
      <c r="BH603" s="209">
        <f>IF(N603="sníž. přenesená",J603,0)</f>
        <v>0</v>
      </c>
      <c r="BI603" s="209">
        <f>IF(N603="nulová",J603,0)</f>
        <v>0</v>
      </c>
      <c r="BJ603" s="19" t="s">
        <v>88</v>
      </c>
      <c r="BK603" s="209">
        <f>ROUND(I603*H603,2)</f>
        <v>0</v>
      </c>
      <c r="BL603" s="19" t="s">
        <v>165</v>
      </c>
      <c r="BM603" s="208" t="s">
        <v>1207</v>
      </c>
    </row>
    <row r="604" spans="1:47" s="2" customFormat="1" ht="12">
      <c r="A604" s="38"/>
      <c r="B604" s="39"/>
      <c r="C604" s="38"/>
      <c r="D604" s="210" t="s">
        <v>174</v>
      </c>
      <c r="E604" s="38"/>
      <c r="F604" s="211" t="s">
        <v>1206</v>
      </c>
      <c r="G604" s="38"/>
      <c r="H604" s="38"/>
      <c r="I604" s="132"/>
      <c r="J604" s="38"/>
      <c r="K604" s="38"/>
      <c r="L604" s="39"/>
      <c r="M604" s="212"/>
      <c r="N604" s="213"/>
      <c r="O604" s="77"/>
      <c r="P604" s="77"/>
      <c r="Q604" s="77"/>
      <c r="R604" s="77"/>
      <c r="S604" s="77"/>
      <c r="T604" s="7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T604" s="19" t="s">
        <v>174</v>
      </c>
      <c r="AU604" s="19" t="s">
        <v>180</v>
      </c>
    </row>
    <row r="605" spans="1:65" s="2" customFormat="1" ht="16.5" customHeight="1">
      <c r="A605" s="38"/>
      <c r="B605" s="196"/>
      <c r="C605" s="197" t="s">
        <v>689</v>
      </c>
      <c r="D605" s="197" t="s">
        <v>169</v>
      </c>
      <c r="E605" s="198" t="s">
        <v>1208</v>
      </c>
      <c r="F605" s="199" t="s">
        <v>1209</v>
      </c>
      <c r="G605" s="200" t="s">
        <v>346</v>
      </c>
      <c r="H605" s="201">
        <v>3</v>
      </c>
      <c r="I605" s="202"/>
      <c r="J605" s="203">
        <f>ROUND(I605*H605,2)</f>
        <v>0</v>
      </c>
      <c r="K605" s="199" t="s">
        <v>280</v>
      </c>
      <c r="L605" s="39"/>
      <c r="M605" s="204" t="s">
        <v>1</v>
      </c>
      <c r="N605" s="205" t="s">
        <v>46</v>
      </c>
      <c r="O605" s="77"/>
      <c r="P605" s="206">
        <f>O605*H605</f>
        <v>0</v>
      </c>
      <c r="Q605" s="206">
        <v>0.00018</v>
      </c>
      <c r="R605" s="206">
        <f>Q605*H605</f>
        <v>0.00054</v>
      </c>
      <c r="S605" s="206">
        <v>0</v>
      </c>
      <c r="T605" s="207">
        <f>S605*H605</f>
        <v>0</v>
      </c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R605" s="208" t="s">
        <v>165</v>
      </c>
      <c r="AT605" s="208" t="s">
        <v>169</v>
      </c>
      <c r="AU605" s="208" t="s">
        <v>180</v>
      </c>
      <c r="AY605" s="19" t="s">
        <v>166</v>
      </c>
      <c r="BE605" s="209">
        <f>IF(N605="základní",J605,0)</f>
        <v>0</v>
      </c>
      <c r="BF605" s="209">
        <f>IF(N605="snížená",J605,0)</f>
        <v>0</v>
      </c>
      <c r="BG605" s="209">
        <f>IF(N605="zákl. přenesená",J605,0)</f>
        <v>0</v>
      </c>
      <c r="BH605" s="209">
        <f>IF(N605="sníž. přenesená",J605,0)</f>
        <v>0</v>
      </c>
      <c r="BI605" s="209">
        <f>IF(N605="nulová",J605,0)</f>
        <v>0</v>
      </c>
      <c r="BJ605" s="19" t="s">
        <v>88</v>
      </c>
      <c r="BK605" s="209">
        <f>ROUND(I605*H605,2)</f>
        <v>0</v>
      </c>
      <c r="BL605" s="19" t="s">
        <v>165</v>
      </c>
      <c r="BM605" s="208" t="s">
        <v>1210</v>
      </c>
    </row>
    <row r="606" spans="1:47" s="2" customFormat="1" ht="12">
      <c r="A606" s="38"/>
      <c r="B606" s="39"/>
      <c r="C606" s="38"/>
      <c r="D606" s="210" t="s">
        <v>174</v>
      </c>
      <c r="E606" s="38"/>
      <c r="F606" s="211" t="s">
        <v>1211</v>
      </c>
      <c r="G606" s="38"/>
      <c r="H606" s="38"/>
      <c r="I606" s="132"/>
      <c r="J606" s="38"/>
      <c r="K606" s="38"/>
      <c r="L606" s="39"/>
      <c r="M606" s="212"/>
      <c r="N606" s="213"/>
      <c r="O606" s="77"/>
      <c r="P606" s="77"/>
      <c r="Q606" s="77"/>
      <c r="R606" s="77"/>
      <c r="S606" s="77"/>
      <c r="T606" s="7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T606" s="19" t="s">
        <v>174</v>
      </c>
      <c r="AU606" s="19" t="s">
        <v>180</v>
      </c>
    </row>
    <row r="607" spans="1:65" s="2" customFormat="1" ht="16.5" customHeight="1">
      <c r="A607" s="38"/>
      <c r="B607" s="196"/>
      <c r="C607" s="242" t="s">
        <v>698</v>
      </c>
      <c r="D607" s="242" t="s">
        <v>806</v>
      </c>
      <c r="E607" s="243" t="s">
        <v>1212</v>
      </c>
      <c r="F607" s="244" t="s">
        <v>1213</v>
      </c>
      <c r="G607" s="245" t="s">
        <v>346</v>
      </c>
      <c r="H607" s="246">
        <v>3</v>
      </c>
      <c r="I607" s="247"/>
      <c r="J607" s="248">
        <f>ROUND(I607*H607,2)</f>
        <v>0</v>
      </c>
      <c r="K607" s="244" t="s">
        <v>280</v>
      </c>
      <c r="L607" s="249"/>
      <c r="M607" s="250" t="s">
        <v>1</v>
      </c>
      <c r="N607" s="251" t="s">
        <v>46</v>
      </c>
      <c r="O607" s="77"/>
      <c r="P607" s="206">
        <f>O607*H607</f>
        <v>0</v>
      </c>
      <c r="Q607" s="206">
        <v>0.012</v>
      </c>
      <c r="R607" s="206">
        <f>Q607*H607</f>
        <v>0.036000000000000004</v>
      </c>
      <c r="S607" s="206">
        <v>0</v>
      </c>
      <c r="T607" s="207">
        <f>S607*H607</f>
        <v>0</v>
      </c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R607" s="208" t="s">
        <v>204</v>
      </c>
      <c r="AT607" s="208" t="s">
        <v>806</v>
      </c>
      <c r="AU607" s="208" t="s">
        <v>180</v>
      </c>
      <c r="AY607" s="19" t="s">
        <v>166</v>
      </c>
      <c r="BE607" s="209">
        <f>IF(N607="základní",J607,0)</f>
        <v>0</v>
      </c>
      <c r="BF607" s="209">
        <f>IF(N607="snížená",J607,0)</f>
        <v>0</v>
      </c>
      <c r="BG607" s="209">
        <f>IF(N607="zákl. přenesená",J607,0)</f>
        <v>0</v>
      </c>
      <c r="BH607" s="209">
        <f>IF(N607="sníž. přenesená",J607,0)</f>
        <v>0</v>
      </c>
      <c r="BI607" s="209">
        <f>IF(N607="nulová",J607,0)</f>
        <v>0</v>
      </c>
      <c r="BJ607" s="19" t="s">
        <v>88</v>
      </c>
      <c r="BK607" s="209">
        <f>ROUND(I607*H607,2)</f>
        <v>0</v>
      </c>
      <c r="BL607" s="19" t="s">
        <v>165</v>
      </c>
      <c r="BM607" s="208" t="s">
        <v>1214</v>
      </c>
    </row>
    <row r="608" spans="1:47" s="2" customFormat="1" ht="12">
      <c r="A608" s="38"/>
      <c r="B608" s="39"/>
      <c r="C608" s="38"/>
      <c r="D608" s="210" t="s">
        <v>174</v>
      </c>
      <c r="E608" s="38"/>
      <c r="F608" s="211" t="s">
        <v>1213</v>
      </c>
      <c r="G608" s="38"/>
      <c r="H608" s="38"/>
      <c r="I608" s="132"/>
      <c r="J608" s="38"/>
      <c r="K608" s="38"/>
      <c r="L608" s="39"/>
      <c r="M608" s="212"/>
      <c r="N608" s="213"/>
      <c r="O608" s="77"/>
      <c r="P608" s="77"/>
      <c r="Q608" s="77"/>
      <c r="R608" s="77"/>
      <c r="S608" s="77"/>
      <c r="T608" s="7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T608" s="19" t="s">
        <v>174</v>
      </c>
      <c r="AU608" s="19" t="s">
        <v>180</v>
      </c>
    </row>
    <row r="609" spans="1:65" s="2" customFormat="1" ht="16.5" customHeight="1">
      <c r="A609" s="38"/>
      <c r="B609" s="196"/>
      <c r="C609" s="197" t="s">
        <v>707</v>
      </c>
      <c r="D609" s="197" t="s">
        <v>169</v>
      </c>
      <c r="E609" s="198" t="s">
        <v>1215</v>
      </c>
      <c r="F609" s="199" t="s">
        <v>1216</v>
      </c>
      <c r="G609" s="200" t="s">
        <v>346</v>
      </c>
      <c r="H609" s="201">
        <v>12</v>
      </c>
      <c r="I609" s="202"/>
      <c r="J609" s="203">
        <f>ROUND(I609*H609,2)</f>
        <v>0</v>
      </c>
      <c r="K609" s="199" t="s">
        <v>1</v>
      </c>
      <c r="L609" s="39"/>
      <c r="M609" s="204" t="s">
        <v>1</v>
      </c>
      <c r="N609" s="205" t="s">
        <v>46</v>
      </c>
      <c r="O609" s="77"/>
      <c r="P609" s="206">
        <f>O609*H609</f>
        <v>0</v>
      </c>
      <c r="Q609" s="206">
        <v>0</v>
      </c>
      <c r="R609" s="206">
        <f>Q609*H609</f>
        <v>0</v>
      </c>
      <c r="S609" s="206">
        <v>0</v>
      </c>
      <c r="T609" s="207">
        <f>S609*H609</f>
        <v>0</v>
      </c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R609" s="208" t="s">
        <v>165</v>
      </c>
      <c r="AT609" s="208" t="s">
        <v>169</v>
      </c>
      <c r="AU609" s="208" t="s">
        <v>180</v>
      </c>
      <c r="AY609" s="19" t="s">
        <v>166</v>
      </c>
      <c r="BE609" s="209">
        <f>IF(N609="základní",J609,0)</f>
        <v>0</v>
      </c>
      <c r="BF609" s="209">
        <f>IF(N609="snížená",J609,0)</f>
        <v>0</v>
      </c>
      <c r="BG609" s="209">
        <f>IF(N609="zákl. přenesená",J609,0)</f>
        <v>0</v>
      </c>
      <c r="BH609" s="209">
        <f>IF(N609="sníž. přenesená",J609,0)</f>
        <v>0</v>
      </c>
      <c r="BI609" s="209">
        <f>IF(N609="nulová",J609,0)</f>
        <v>0</v>
      </c>
      <c r="BJ609" s="19" t="s">
        <v>88</v>
      </c>
      <c r="BK609" s="209">
        <f>ROUND(I609*H609,2)</f>
        <v>0</v>
      </c>
      <c r="BL609" s="19" t="s">
        <v>165</v>
      </c>
      <c r="BM609" s="208" t="s">
        <v>1217</v>
      </c>
    </row>
    <row r="610" spans="1:47" s="2" customFormat="1" ht="12">
      <c r="A610" s="38"/>
      <c r="B610" s="39"/>
      <c r="C610" s="38"/>
      <c r="D610" s="210" t="s">
        <v>174</v>
      </c>
      <c r="E610" s="38"/>
      <c r="F610" s="211" t="s">
        <v>1216</v>
      </c>
      <c r="G610" s="38"/>
      <c r="H610" s="38"/>
      <c r="I610" s="132"/>
      <c r="J610" s="38"/>
      <c r="K610" s="38"/>
      <c r="L610" s="39"/>
      <c r="M610" s="212"/>
      <c r="N610" s="213"/>
      <c r="O610" s="77"/>
      <c r="P610" s="77"/>
      <c r="Q610" s="77"/>
      <c r="R610" s="77"/>
      <c r="S610" s="77"/>
      <c r="T610" s="7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T610" s="19" t="s">
        <v>174</v>
      </c>
      <c r="AU610" s="19" t="s">
        <v>180</v>
      </c>
    </row>
    <row r="611" spans="1:63" s="12" customFormat="1" ht="22.8" customHeight="1">
      <c r="A611" s="12"/>
      <c r="B611" s="183"/>
      <c r="C611" s="12"/>
      <c r="D611" s="184" t="s">
        <v>80</v>
      </c>
      <c r="E611" s="194" t="s">
        <v>696</v>
      </c>
      <c r="F611" s="194" t="s">
        <v>697</v>
      </c>
      <c r="G611" s="12"/>
      <c r="H611" s="12"/>
      <c r="I611" s="186"/>
      <c r="J611" s="195">
        <f>BK611</f>
        <v>0</v>
      </c>
      <c r="K611" s="12"/>
      <c r="L611" s="183"/>
      <c r="M611" s="188"/>
      <c r="N611" s="189"/>
      <c r="O611" s="189"/>
      <c r="P611" s="190">
        <f>SUM(P612:P613)</f>
        <v>0</v>
      </c>
      <c r="Q611" s="189"/>
      <c r="R611" s="190">
        <f>SUM(R612:R613)</f>
        <v>0</v>
      </c>
      <c r="S611" s="189"/>
      <c r="T611" s="191">
        <f>SUM(T612:T613)</f>
        <v>0</v>
      </c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R611" s="184" t="s">
        <v>88</v>
      </c>
      <c r="AT611" s="192" t="s">
        <v>80</v>
      </c>
      <c r="AU611" s="192" t="s">
        <v>88</v>
      </c>
      <c r="AY611" s="184" t="s">
        <v>166</v>
      </c>
      <c r="BK611" s="193">
        <f>SUM(BK612:BK613)</f>
        <v>0</v>
      </c>
    </row>
    <row r="612" spans="1:65" s="2" customFormat="1" ht="16.5" customHeight="1">
      <c r="A612" s="38"/>
      <c r="B612" s="196"/>
      <c r="C612" s="197" t="s">
        <v>716</v>
      </c>
      <c r="D612" s="197" t="s">
        <v>169</v>
      </c>
      <c r="E612" s="198" t="s">
        <v>699</v>
      </c>
      <c r="F612" s="199" t="s">
        <v>700</v>
      </c>
      <c r="G612" s="200" t="s">
        <v>289</v>
      </c>
      <c r="H612" s="201">
        <v>259.005</v>
      </c>
      <c r="I612" s="202"/>
      <c r="J612" s="203">
        <f>ROUND(I612*H612,2)</f>
        <v>0</v>
      </c>
      <c r="K612" s="199" t="s">
        <v>280</v>
      </c>
      <c r="L612" s="39"/>
      <c r="M612" s="204" t="s">
        <v>1</v>
      </c>
      <c r="N612" s="205" t="s">
        <v>46</v>
      </c>
      <c r="O612" s="77"/>
      <c r="P612" s="206">
        <f>O612*H612</f>
        <v>0</v>
      </c>
      <c r="Q612" s="206">
        <v>0</v>
      </c>
      <c r="R612" s="206">
        <f>Q612*H612</f>
        <v>0</v>
      </c>
      <c r="S612" s="206">
        <v>0</v>
      </c>
      <c r="T612" s="207">
        <f>S612*H612</f>
        <v>0</v>
      </c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R612" s="208" t="s">
        <v>165</v>
      </c>
      <c r="AT612" s="208" t="s">
        <v>169</v>
      </c>
      <c r="AU612" s="208" t="s">
        <v>90</v>
      </c>
      <c r="AY612" s="19" t="s">
        <v>166</v>
      </c>
      <c r="BE612" s="209">
        <f>IF(N612="základní",J612,0)</f>
        <v>0</v>
      </c>
      <c r="BF612" s="209">
        <f>IF(N612="snížená",J612,0)</f>
        <v>0</v>
      </c>
      <c r="BG612" s="209">
        <f>IF(N612="zákl. přenesená",J612,0)</f>
        <v>0</v>
      </c>
      <c r="BH612" s="209">
        <f>IF(N612="sníž. přenesená",J612,0)</f>
        <v>0</v>
      </c>
      <c r="BI612" s="209">
        <f>IF(N612="nulová",J612,0)</f>
        <v>0</v>
      </c>
      <c r="BJ612" s="19" t="s">
        <v>88</v>
      </c>
      <c r="BK612" s="209">
        <f>ROUND(I612*H612,2)</f>
        <v>0</v>
      </c>
      <c r="BL612" s="19" t="s">
        <v>165</v>
      </c>
      <c r="BM612" s="208" t="s">
        <v>1218</v>
      </c>
    </row>
    <row r="613" spans="1:47" s="2" customFormat="1" ht="12">
      <c r="A613" s="38"/>
      <c r="B613" s="39"/>
      <c r="C613" s="38"/>
      <c r="D613" s="210" t="s">
        <v>174</v>
      </c>
      <c r="E613" s="38"/>
      <c r="F613" s="211" t="s">
        <v>702</v>
      </c>
      <c r="G613" s="38"/>
      <c r="H613" s="38"/>
      <c r="I613" s="132"/>
      <c r="J613" s="38"/>
      <c r="K613" s="38"/>
      <c r="L613" s="39"/>
      <c r="M613" s="212"/>
      <c r="N613" s="213"/>
      <c r="O613" s="77"/>
      <c r="P613" s="77"/>
      <c r="Q613" s="77"/>
      <c r="R613" s="77"/>
      <c r="S613" s="77"/>
      <c r="T613" s="7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T613" s="19" t="s">
        <v>174</v>
      </c>
      <c r="AU613" s="19" t="s">
        <v>90</v>
      </c>
    </row>
    <row r="614" spans="1:63" s="12" customFormat="1" ht="25.9" customHeight="1">
      <c r="A614" s="12"/>
      <c r="B614" s="183"/>
      <c r="C614" s="12"/>
      <c r="D614" s="184" t="s">
        <v>80</v>
      </c>
      <c r="E614" s="185" t="s">
        <v>703</v>
      </c>
      <c r="F614" s="185" t="s">
        <v>704</v>
      </c>
      <c r="G614" s="12"/>
      <c r="H614" s="12"/>
      <c r="I614" s="186"/>
      <c r="J614" s="187">
        <f>BK614</f>
        <v>0</v>
      </c>
      <c r="K614" s="12"/>
      <c r="L614" s="183"/>
      <c r="M614" s="188"/>
      <c r="N614" s="189"/>
      <c r="O614" s="189"/>
      <c r="P614" s="190">
        <f>P615+P637+P650+P657+P690+P705+P729+P784+P791+P930+P979+P1007+P1183+P1194</f>
        <v>0</v>
      </c>
      <c r="Q614" s="189"/>
      <c r="R614" s="190">
        <f>R615+R637+R650+R657+R690+R705+R729+R784+R791+R930+R979+R1007+R1183+R1194</f>
        <v>17.409012739999998</v>
      </c>
      <c r="S614" s="189"/>
      <c r="T614" s="191">
        <f>T615+T637+T650+T657+T690+T705+T729+T784+T791+T930+T979+T1007+T1183+T1194</f>
        <v>0</v>
      </c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R614" s="184" t="s">
        <v>90</v>
      </c>
      <c r="AT614" s="192" t="s">
        <v>80</v>
      </c>
      <c r="AU614" s="192" t="s">
        <v>81</v>
      </c>
      <c r="AY614" s="184" t="s">
        <v>166</v>
      </c>
      <c r="BK614" s="193">
        <f>BK615+BK637+BK650+BK657+BK690+BK705+BK729+BK784+BK791+BK930+BK979+BK1007+BK1183+BK1194</f>
        <v>0</v>
      </c>
    </row>
    <row r="615" spans="1:63" s="12" customFormat="1" ht="22.8" customHeight="1">
      <c r="A615" s="12"/>
      <c r="B615" s="183"/>
      <c r="C615" s="12"/>
      <c r="D615" s="184" t="s">
        <v>80</v>
      </c>
      <c r="E615" s="194" t="s">
        <v>1219</v>
      </c>
      <c r="F615" s="194" t="s">
        <v>1220</v>
      </c>
      <c r="G615" s="12"/>
      <c r="H615" s="12"/>
      <c r="I615" s="186"/>
      <c r="J615" s="195">
        <f>BK615</f>
        <v>0</v>
      </c>
      <c r="K615" s="12"/>
      <c r="L615" s="183"/>
      <c r="M615" s="188"/>
      <c r="N615" s="189"/>
      <c r="O615" s="189"/>
      <c r="P615" s="190">
        <f>SUM(P616:P636)</f>
        <v>0</v>
      </c>
      <c r="Q615" s="189"/>
      <c r="R615" s="190">
        <f>SUM(R616:R636)</f>
        <v>0.5698405999999999</v>
      </c>
      <c r="S615" s="189"/>
      <c r="T615" s="191">
        <f>SUM(T616:T636)</f>
        <v>0</v>
      </c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R615" s="184" t="s">
        <v>90</v>
      </c>
      <c r="AT615" s="192" t="s">
        <v>80</v>
      </c>
      <c r="AU615" s="192" t="s">
        <v>88</v>
      </c>
      <c r="AY615" s="184" t="s">
        <v>166</v>
      </c>
      <c r="BK615" s="193">
        <f>SUM(BK616:BK636)</f>
        <v>0</v>
      </c>
    </row>
    <row r="616" spans="1:65" s="2" customFormat="1" ht="21.75" customHeight="1">
      <c r="A616" s="38"/>
      <c r="B616" s="196"/>
      <c r="C616" s="197" t="s">
        <v>721</v>
      </c>
      <c r="D616" s="197" t="s">
        <v>169</v>
      </c>
      <c r="E616" s="198" t="s">
        <v>1221</v>
      </c>
      <c r="F616" s="199" t="s">
        <v>1222</v>
      </c>
      <c r="G616" s="200" t="s">
        <v>301</v>
      </c>
      <c r="H616" s="201">
        <v>138.58</v>
      </c>
      <c r="I616" s="202"/>
      <c r="J616" s="203">
        <f>ROUND(I616*H616,2)</f>
        <v>0</v>
      </c>
      <c r="K616" s="199" t="s">
        <v>280</v>
      </c>
      <c r="L616" s="39"/>
      <c r="M616" s="204" t="s">
        <v>1</v>
      </c>
      <c r="N616" s="205" t="s">
        <v>46</v>
      </c>
      <c r="O616" s="77"/>
      <c r="P616" s="206">
        <f>O616*H616</f>
        <v>0</v>
      </c>
      <c r="Q616" s="206">
        <v>0</v>
      </c>
      <c r="R616" s="206">
        <f>Q616*H616</f>
        <v>0</v>
      </c>
      <c r="S616" s="206">
        <v>0</v>
      </c>
      <c r="T616" s="207">
        <f>S616*H616</f>
        <v>0</v>
      </c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R616" s="208" t="s">
        <v>243</v>
      </c>
      <c r="AT616" s="208" t="s">
        <v>169</v>
      </c>
      <c r="AU616" s="208" t="s">
        <v>90</v>
      </c>
      <c r="AY616" s="19" t="s">
        <v>166</v>
      </c>
      <c r="BE616" s="209">
        <f>IF(N616="základní",J616,0)</f>
        <v>0</v>
      </c>
      <c r="BF616" s="209">
        <f>IF(N616="snížená",J616,0)</f>
        <v>0</v>
      </c>
      <c r="BG616" s="209">
        <f>IF(N616="zákl. přenesená",J616,0)</f>
        <v>0</v>
      </c>
      <c r="BH616" s="209">
        <f>IF(N616="sníž. přenesená",J616,0)</f>
        <v>0</v>
      </c>
      <c r="BI616" s="209">
        <f>IF(N616="nulová",J616,0)</f>
        <v>0</v>
      </c>
      <c r="BJ616" s="19" t="s">
        <v>88</v>
      </c>
      <c r="BK616" s="209">
        <f>ROUND(I616*H616,2)</f>
        <v>0</v>
      </c>
      <c r="BL616" s="19" t="s">
        <v>243</v>
      </c>
      <c r="BM616" s="208" t="s">
        <v>1223</v>
      </c>
    </row>
    <row r="617" spans="1:47" s="2" customFormat="1" ht="12">
      <c r="A617" s="38"/>
      <c r="B617" s="39"/>
      <c r="C617" s="38"/>
      <c r="D617" s="210" t="s">
        <v>174</v>
      </c>
      <c r="E617" s="38"/>
      <c r="F617" s="211" t="s">
        <v>1224</v>
      </c>
      <c r="G617" s="38"/>
      <c r="H617" s="38"/>
      <c r="I617" s="132"/>
      <c r="J617" s="38"/>
      <c r="K617" s="38"/>
      <c r="L617" s="39"/>
      <c r="M617" s="212"/>
      <c r="N617" s="213"/>
      <c r="O617" s="77"/>
      <c r="P617" s="77"/>
      <c r="Q617" s="77"/>
      <c r="R617" s="77"/>
      <c r="S617" s="77"/>
      <c r="T617" s="7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T617" s="19" t="s">
        <v>174</v>
      </c>
      <c r="AU617" s="19" t="s">
        <v>90</v>
      </c>
    </row>
    <row r="618" spans="1:51" s="13" customFormat="1" ht="12">
      <c r="A618" s="13"/>
      <c r="B618" s="219"/>
      <c r="C618" s="13"/>
      <c r="D618" s="210" t="s">
        <v>283</v>
      </c>
      <c r="E618" s="220" t="s">
        <v>1</v>
      </c>
      <c r="F618" s="221" t="s">
        <v>386</v>
      </c>
      <c r="G618" s="13"/>
      <c r="H618" s="220" t="s">
        <v>1</v>
      </c>
      <c r="I618" s="222"/>
      <c r="J618" s="13"/>
      <c r="K618" s="13"/>
      <c r="L618" s="219"/>
      <c r="M618" s="223"/>
      <c r="N618" s="224"/>
      <c r="O618" s="224"/>
      <c r="P618" s="224"/>
      <c r="Q618" s="224"/>
      <c r="R618" s="224"/>
      <c r="S618" s="224"/>
      <c r="T618" s="225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20" t="s">
        <v>283</v>
      </c>
      <c r="AU618" s="220" t="s">
        <v>90</v>
      </c>
      <c r="AV618" s="13" t="s">
        <v>88</v>
      </c>
      <c r="AW618" s="13" t="s">
        <v>36</v>
      </c>
      <c r="AX618" s="13" t="s">
        <v>81</v>
      </c>
      <c r="AY618" s="220" t="s">
        <v>166</v>
      </c>
    </row>
    <row r="619" spans="1:51" s="14" customFormat="1" ht="12">
      <c r="A619" s="14"/>
      <c r="B619" s="226"/>
      <c r="C619" s="14"/>
      <c r="D619" s="210" t="s">
        <v>283</v>
      </c>
      <c r="E619" s="227" t="s">
        <v>1</v>
      </c>
      <c r="F619" s="228" t="s">
        <v>1135</v>
      </c>
      <c r="G619" s="14"/>
      <c r="H619" s="229">
        <v>96.72</v>
      </c>
      <c r="I619" s="230"/>
      <c r="J619" s="14"/>
      <c r="K619" s="14"/>
      <c r="L619" s="226"/>
      <c r="M619" s="231"/>
      <c r="N619" s="232"/>
      <c r="O619" s="232"/>
      <c r="P619" s="232"/>
      <c r="Q619" s="232"/>
      <c r="R619" s="232"/>
      <c r="S619" s="232"/>
      <c r="T619" s="233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27" t="s">
        <v>283</v>
      </c>
      <c r="AU619" s="227" t="s">
        <v>90</v>
      </c>
      <c r="AV619" s="14" t="s">
        <v>90</v>
      </c>
      <c r="AW619" s="14" t="s">
        <v>36</v>
      </c>
      <c r="AX619" s="14" t="s">
        <v>81</v>
      </c>
      <c r="AY619" s="227" t="s">
        <v>166</v>
      </c>
    </row>
    <row r="620" spans="1:51" s="13" customFormat="1" ht="12">
      <c r="A620" s="13"/>
      <c r="B620" s="219"/>
      <c r="C620" s="13"/>
      <c r="D620" s="210" t="s">
        <v>283</v>
      </c>
      <c r="E620" s="220" t="s">
        <v>1</v>
      </c>
      <c r="F620" s="221" t="s">
        <v>388</v>
      </c>
      <c r="G620" s="13"/>
      <c r="H620" s="220" t="s">
        <v>1</v>
      </c>
      <c r="I620" s="222"/>
      <c r="J620" s="13"/>
      <c r="K620" s="13"/>
      <c r="L620" s="219"/>
      <c r="M620" s="223"/>
      <c r="N620" s="224"/>
      <c r="O620" s="224"/>
      <c r="P620" s="224"/>
      <c r="Q620" s="224"/>
      <c r="R620" s="224"/>
      <c r="S620" s="224"/>
      <c r="T620" s="225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20" t="s">
        <v>283</v>
      </c>
      <c r="AU620" s="220" t="s">
        <v>90</v>
      </c>
      <c r="AV620" s="13" t="s">
        <v>88</v>
      </c>
      <c r="AW620" s="13" t="s">
        <v>36</v>
      </c>
      <c r="AX620" s="13" t="s">
        <v>81</v>
      </c>
      <c r="AY620" s="220" t="s">
        <v>166</v>
      </c>
    </row>
    <row r="621" spans="1:51" s="14" customFormat="1" ht="12">
      <c r="A621" s="14"/>
      <c r="B621" s="226"/>
      <c r="C621" s="14"/>
      <c r="D621" s="210" t="s">
        <v>283</v>
      </c>
      <c r="E621" s="227" t="s">
        <v>1</v>
      </c>
      <c r="F621" s="228" t="s">
        <v>1136</v>
      </c>
      <c r="G621" s="14"/>
      <c r="H621" s="229">
        <v>41.86</v>
      </c>
      <c r="I621" s="230"/>
      <c r="J621" s="14"/>
      <c r="K621" s="14"/>
      <c r="L621" s="226"/>
      <c r="M621" s="231"/>
      <c r="N621" s="232"/>
      <c r="O621" s="232"/>
      <c r="P621" s="232"/>
      <c r="Q621" s="232"/>
      <c r="R621" s="232"/>
      <c r="S621" s="232"/>
      <c r="T621" s="233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27" t="s">
        <v>283</v>
      </c>
      <c r="AU621" s="227" t="s">
        <v>90</v>
      </c>
      <c r="AV621" s="14" t="s">
        <v>90</v>
      </c>
      <c r="AW621" s="14" t="s">
        <v>36</v>
      </c>
      <c r="AX621" s="14" t="s">
        <v>81</v>
      </c>
      <c r="AY621" s="227" t="s">
        <v>166</v>
      </c>
    </row>
    <row r="622" spans="1:51" s="15" customFormat="1" ht="12">
      <c r="A622" s="15"/>
      <c r="B622" s="234"/>
      <c r="C622" s="15"/>
      <c r="D622" s="210" t="s">
        <v>283</v>
      </c>
      <c r="E622" s="235" t="s">
        <v>1</v>
      </c>
      <c r="F622" s="236" t="s">
        <v>286</v>
      </c>
      <c r="G622" s="15"/>
      <c r="H622" s="237">
        <v>138.57999999999998</v>
      </c>
      <c r="I622" s="238"/>
      <c r="J622" s="15"/>
      <c r="K622" s="15"/>
      <c r="L622" s="234"/>
      <c r="M622" s="239"/>
      <c r="N622" s="240"/>
      <c r="O622" s="240"/>
      <c r="P622" s="240"/>
      <c r="Q622" s="240"/>
      <c r="R622" s="240"/>
      <c r="S622" s="240"/>
      <c r="T622" s="241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T622" s="235" t="s">
        <v>283</v>
      </c>
      <c r="AU622" s="235" t="s">
        <v>90</v>
      </c>
      <c r="AV622" s="15" t="s">
        <v>165</v>
      </c>
      <c r="AW622" s="15" t="s">
        <v>36</v>
      </c>
      <c r="AX622" s="15" t="s">
        <v>88</v>
      </c>
      <c r="AY622" s="235" t="s">
        <v>166</v>
      </c>
    </row>
    <row r="623" spans="1:65" s="2" customFormat="1" ht="21.75" customHeight="1">
      <c r="A623" s="38"/>
      <c r="B623" s="196"/>
      <c r="C623" s="242" t="s">
        <v>726</v>
      </c>
      <c r="D623" s="242" t="s">
        <v>806</v>
      </c>
      <c r="E623" s="243" t="s">
        <v>1225</v>
      </c>
      <c r="F623" s="244" t="s">
        <v>1226</v>
      </c>
      <c r="G623" s="245" t="s">
        <v>301</v>
      </c>
      <c r="H623" s="246">
        <v>282.703</v>
      </c>
      <c r="I623" s="247"/>
      <c r="J623" s="248">
        <f>ROUND(I623*H623,2)</f>
        <v>0</v>
      </c>
      <c r="K623" s="244" t="s">
        <v>280</v>
      </c>
      <c r="L623" s="249"/>
      <c r="M623" s="250" t="s">
        <v>1</v>
      </c>
      <c r="N623" s="251" t="s">
        <v>46</v>
      </c>
      <c r="O623" s="77"/>
      <c r="P623" s="206">
        <f>O623*H623</f>
        <v>0</v>
      </c>
      <c r="Q623" s="206">
        <v>0.0018</v>
      </c>
      <c r="R623" s="206">
        <f>Q623*H623</f>
        <v>0.5088653999999999</v>
      </c>
      <c r="S623" s="206">
        <v>0</v>
      </c>
      <c r="T623" s="207">
        <f>S623*H623</f>
        <v>0</v>
      </c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R623" s="208" t="s">
        <v>522</v>
      </c>
      <c r="AT623" s="208" t="s">
        <v>806</v>
      </c>
      <c r="AU623" s="208" t="s">
        <v>90</v>
      </c>
      <c r="AY623" s="19" t="s">
        <v>166</v>
      </c>
      <c r="BE623" s="209">
        <f>IF(N623="základní",J623,0)</f>
        <v>0</v>
      </c>
      <c r="BF623" s="209">
        <f>IF(N623="snížená",J623,0)</f>
        <v>0</v>
      </c>
      <c r="BG623" s="209">
        <f>IF(N623="zákl. přenesená",J623,0)</f>
        <v>0</v>
      </c>
      <c r="BH623" s="209">
        <f>IF(N623="sníž. přenesená",J623,0)</f>
        <v>0</v>
      </c>
      <c r="BI623" s="209">
        <f>IF(N623="nulová",J623,0)</f>
        <v>0</v>
      </c>
      <c r="BJ623" s="19" t="s">
        <v>88</v>
      </c>
      <c r="BK623" s="209">
        <f>ROUND(I623*H623,2)</f>
        <v>0</v>
      </c>
      <c r="BL623" s="19" t="s">
        <v>243</v>
      </c>
      <c r="BM623" s="208" t="s">
        <v>1227</v>
      </c>
    </row>
    <row r="624" spans="1:47" s="2" customFormat="1" ht="12">
      <c r="A624" s="38"/>
      <c r="B624" s="39"/>
      <c r="C624" s="38"/>
      <c r="D624" s="210" t="s">
        <v>174</v>
      </c>
      <c r="E624" s="38"/>
      <c r="F624" s="211" t="s">
        <v>1226</v>
      </c>
      <c r="G624" s="38"/>
      <c r="H624" s="38"/>
      <c r="I624" s="132"/>
      <c r="J624" s="38"/>
      <c r="K624" s="38"/>
      <c r="L624" s="39"/>
      <c r="M624" s="212"/>
      <c r="N624" s="213"/>
      <c r="O624" s="77"/>
      <c r="P624" s="77"/>
      <c r="Q624" s="77"/>
      <c r="R624" s="77"/>
      <c r="S624" s="77"/>
      <c r="T624" s="7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T624" s="19" t="s">
        <v>174</v>
      </c>
      <c r="AU624" s="19" t="s">
        <v>90</v>
      </c>
    </row>
    <row r="625" spans="1:51" s="14" customFormat="1" ht="12">
      <c r="A625" s="14"/>
      <c r="B625" s="226"/>
      <c r="C625" s="14"/>
      <c r="D625" s="210" t="s">
        <v>283</v>
      </c>
      <c r="E625" s="227" t="s">
        <v>1</v>
      </c>
      <c r="F625" s="228" t="s">
        <v>1228</v>
      </c>
      <c r="G625" s="14"/>
      <c r="H625" s="229">
        <v>282.703</v>
      </c>
      <c r="I625" s="230"/>
      <c r="J625" s="14"/>
      <c r="K625" s="14"/>
      <c r="L625" s="226"/>
      <c r="M625" s="231"/>
      <c r="N625" s="232"/>
      <c r="O625" s="232"/>
      <c r="P625" s="232"/>
      <c r="Q625" s="232"/>
      <c r="R625" s="232"/>
      <c r="S625" s="232"/>
      <c r="T625" s="233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27" t="s">
        <v>283</v>
      </c>
      <c r="AU625" s="227" t="s">
        <v>90</v>
      </c>
      <c r="AV625" s="14" t="s">
        <v>90</v>
      </c>
      <c r="AW625" s="14" t="s">
        <v>36</v>
      </c>
      <c r="AX625" s="14" t="s">
        <v>81</v>
      </c>
      <c r="AY625" s="227" t="s">
        <v>166</v>
      </c>
    </row>
    <row r="626" spans="1:51" s="15" customFormat="1" ht="12">
      <c r="A626" s="15"/>
      <c r="B626" s="234"/>
      <c r="C626" s="15"/>
      <c r="D626" s="210" t="s">
        <v>283</v>
      </c>
      <c r="E626" s="235" t="s">
        <v>1</v>
      </c>
      <c r="F626" s="236" t="s">
        <v>286</v>
      </c>
      <c r="G626" s="15"/>
      <c r="H626" s="237">
        <v>282.703</v>
      </c>
      <c r="I626" s="238"/>
      <c r="J626" s="15"/>
      <c r="K626" s="15"/>
      <c r="L626" s="234"/>
      <c r="M626" s="239"/>
      <c r="N626" s="240"/>
      <c r="O626" s="240"/>
      <c r="P626" s="240"/>
      <c r="Q626" s="240"/>
      <c r="R626" s="240"/>
      <c r="S626" s="240"/>
      <c r="T626" s="241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T626" s="235" t="s">
        <v>283</v>
      </c>
      <c r="AU626" s="235" t="s">
        <v>90</v>
      </c>
      <c r="AV626" s="15" t="s">
        <v>165</v>
      </c>
      <c r="AW626" s="15" t="s">
        <v>36</v>
      </c>
      <c r="AX626" s="15" t="s">
        <v>88</v>
      </c>
      <c r="AY626" s="235" t="s">
        <v>166</v>
      </c>
    </row>
    <row r="627" spans="1:65" s="2" customFormat="1" ht="21.75" customHeight="1">
      <c r="A627" s="38"/>
      <c r="B627" s="196"/>
      <c r="C627" s="197" t="s">
        <v>733</v>
      </c>
      <c r="D627" s="197" t="s">
        <v>169</v>
      </c>
      <c r="E627" s="198" t="s">
        <v>1229</v>
      </c>
      <c r="F627" s="199" t="s">
        <v>1230</v>
      </c>
      <c r="G627" s="200" t="s">
        <v>301</v>
      </c>
      <c r="H627" s="201">
        <v>138.58</v>
      </c>
      <c r="I627" s="202"/>
      <c r="J627" s="203">
        <f>ROUND(I627*H627,2)</f>
        <v>0</v>
      </c>
      <c r="K627" s="199" t="s">
        <v>280</v>
      </c>
      <c r="L627" s="39"/>
      <c r="M627" s="204" t="s">
        <v>1</v>
      </c>
      <c r="N627" s="205" t="s">
        <v>46</v>
      </c>
      <c r="O627" s="77"/>
      <c r="P627" s="206">
        <f>O627*H627</f>
        <v>0</v>
      </c>
      <c r="Q627" s="206">
        <v>0</v>
      </c>
      <c r="R627" s="206">
        <f>Q627*H627</f>
        <v>0</v>
      </c>
      <c r="S627" s="206">
        <v>0</v>
      </c>
      <c r="T627" s="207">
        <f>S627*H627</f>
        <v>0</v>
      </c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R627" s="208" t="s">
        <v>243</v>
      </c>
      <c r="AT627" s="208" t="s">
        <v>169</v>
      </c>
      <c r="AU627" s="208" t="s">
        <v>90</v>
      </c>
      <c r="AY627" s="19" t="s">
        <v>166</v>
      </c>
      <c r="BE627" s="209">
        <f>IF(N627="základní",J627,0)</f>
        <v>0</v>
      </c>
      <c r="BF627" s="209">
        <f>IF(N627="snížená",J627,0)</f>
        <v>0</v>
      </c>
      <c r="BG627" s="209">
        <f>IF(N627="zákl. přenesená",J627,0)</f>
        <v>0</v>
      </c>
      <c r="BH627" s="209">
        <f>IF(N627="sníž. přenesená",J627,0)</f>
        <v>0</v>
      </c>
      <c r="BI627" s="209">
        <f>IF(N627="nulová",J627,0)</f>
        <v>0</v>
      </c>
      <c r="BJ627" s="19" t="s">
        <v>88</v>
      </c>
      <c r="BK627" s="209">
        <f>ROUND(I627*H627,2)</f>
        <v>0</v>
      </c>
      <c r="BL627" s="19" t="s">
        <v>243</v>
      </c>
      <c r="BM627" s="208" t="s">
        <v>1231</v>
      </c>
    </row>
    <row r="628" spans="1:47" s="2" customFormat="1" ht="12">
      <c r="A628" s="38"/>
      <c r="B628" s="39"/>
      <c r="C628" s="38"/>
      <c r="D628" s="210" t="s">
        <v>174</v>
      </c>
      <c r="E628" s="38"/>
      <c r="F628" s="211" t="s">
        <v>1232</v>
      </c>
      <c r="G628" s="38"/>
      <c r="H628" s="38"/>
      <c r="I628" s="132"/>
      <c r="J628" s="38"/>
      <c r="K628" s="38"/>
      <c r="L628" s="39"/>
      <c r="M628" s="212"/>
      <c r="N628" s="213"/>
      <c r="O628" s="77"/>
      <c r="P628" s="77"/>
      <c r="Q628" s="77"/>
      <c r="R628" s="77"/>
      <c r="S628" s="77"/>
      <c r="T628" s="7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T628" s="19" t="s">
        <v>174</v>
      </c>
      <c r="AU628" s="19" t="s">
        <v>90</v>
      </c>
    </row>
    <row r="629" spans="1:65" s="2" customFormat="1" ht="16.5" customHeight="1">
      <c r="A629" s="38"/>
      <c r="B629" s="196"/>
      <c r="C629" s="242" t="s">
        <v>740</v>
      </c>
      <c r="D629" s="242" t="s">
        <v>806</v>
      </c>
      <c r="E629" s="243" t="s">
        <v>1233</v>
      </c>
      <c r="F629" s="244" t="s">
        <v>1234</v>
      </c>
      <c r="G629" s="245" t="s">
        <v>301</v>
      </c>
      <c r="H629" s="246">
        <v>152.438</v>
      </c>
      <c r="I629" s="247"/>
      <c r="J629" s="248">
        <f>ROUND(I629*H629,2)</f>
        <v>0</v>
      </c>
      <c r="K629" s="244" t="s">
        <v>280</v>
      </c>
      <c r="L629" s="249"/>
      <c r="M629" s="250" t="s">
        <v>1</v>
      </c>
      <c r="N629" s="251" t="s">
        <v>46</v>
      </c>
      <c r="O629" s="77"/>
      <c r="P629" s="206">
        <f>O629*H629</f>
        <v>0</v>
      </c>
      <c r="Q629" s="206">
        <v>0.0004</v>
      </c>
      <c r="R629" s="206">
        <f>Q629*H629</f>
        <v>0.0609752</v>
      </c>
      <c r="S629" s="206">
        <v>0</v>
      </c>
      <c r="T629" s="207">
        <f>S629*H629</f>
        <v>0</v>
      </c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R629" s="208" t="s">
        <v>522</v>
      </c>
      <c r="AT629" s="208" t="s">
        <v>806</v>
      </c>
      <c r="AU629" s="208" t="s">
        <v>90</v>
      </c>
      <c r="AY629" s="19" t="s">
        <v>166</v>
      </c>
      <c r="BE629" s="209">
        <f>IF(N629="základní",J629,0)</f>
        <v>0</v>
      </c>
      <c r="BF629" s="209">
        <f>IF(N629="snížená",J629,0)</f>
        <v>0</v>
      </c>
      <c r="BG629" s="209">
        <f>IF(N629="zákl. přenesená",J629,0)</f>
        <v>0</v>
      </c>
      <c r="BH629" s="209">
        <f>IF(N629="sníž. přenesená",J629,0)</f>
        <v>0</v>
      </c>
      <c r="BI629" s="209">
        <f>IF(N629="nulová",J629,0)</f>
        <v>0</v>
      </c>
      <c r="BJ629" s="19" t="s">
        <v>88</v>
      </c>
      <c r="BK629" s="209">
        <f>ROUND(I629*H629,2)</f>
        <v>0</v>
      </c>
      <c r="BL629" s="19" t="s">
        <v>243</v>
      </c>
      <c r="BM629" s="208" t="s">
        <v>1235</v>
      </c>
    </row>
    <row r="630" spans="1:47" s="2" customFormat="1" ht="12">
      <c r="A630" s="38"/>
      <c r="B630" s="39"/>
      <c r="C630" s="38"/>
      <c r="D630" s="210" t="s">
        <v>174</v>
      </c>
      <c r="E630" s="38"/>
      <c r="F630" s="211" t="s">
        <v>1234</v>
      </c>
      <c r="G630" s="38"/>
      <c r="H630" s="38"/>
      <c r="I630" s="132"/>
      <c r="J630" s="38"/>
      <c r="K630" s="38"/>
      <c r="L630" s="39"/>
      <c r="M630" s="212"/>
      <c r="N630" s="213"/>
      <c r="O630" s="77"/>
      <c r="P630" s="77"/>
      <c r="Q630" s="77"/>
      <c r="R630" s="77"/>
      <c r="S630" s="77"/>
      <c r="T630" s="7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T630" s="19" t="s">
        <v>174</v>
      </c>
      <c r="AU630" s="19" t="s">
        <v>90</v>
      </c>
    </row>
    <row r="631" spans="1:51" s="14" customFormat="1" ht="12">
      <c r="A631" s="14"/>
      <c r="B631" s="226"/>
      <c r="C631" s="14"/>
      <c r="D631" s="210" t="s">
        <v>283</v>
      </c>
      <c r="E631" s="227" t="s">
        <v>1</v>
      </c>
      <c r="F631" s="228" t="s">
        <v>1236</v>
      </c>
      <c r="G631" s="14"/>
      <c r="H631" s="229">
        <v>152.438</v>
      </c>
      <c r="I631" s="230"/>
      <c r="J631" s="14"/>
      <c r="K631" s="14"/>
      <c r="L631" s="226"/>
      <c r="M631" s="231"/>
      <c r="N631" s="232"/>
      <c r="O631" s="232"/>
      <c r="P631" s="232"/>
      <c r="Q631" s="232"/>
      <c r="R631" s="232"/>
      <c r="S631" s="232"/>
      <c r="T631" s="233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27" t="s">
        <v>283</v>
      </c>
      <c r="AU631" s="227" t="s">
        <v>90</v>
      </c>
      <c r="AV631" s="14" t="s">
        <v>90</v>
      </c>
      <c r="AW631" s="14" t="s">
        <v>36</v>
      </c>
      <c r="AX631" s="14" t="s">
        <v>81</v>
      </c>
      <c r="AY631" s="227" t="s">
        <v>166</v>
      </c>
    </row>
    <row r="632" spans="1:51" s="15" customFormat="1" ht="12">
      <c r="A632" s="15"/>
      <c r="B632" s="234"/>
      <c r="C632" s="15"/>
      <c r="D632" s="210" t="s">
        <v>283</v>
      </c>
      <c r="E632" s="235" t="s">
        <v>1</v>
      </c>
      <c r="F632" s="236" t="s">
        <v>286</v>
      </c>
      <c r="G632" s="15"/>
      <c r="H632" s="237">
        <v>152.438</v>
      </c>
      <c r="I632" s="238"/>
      <c r="J632" s="15"/>
      <c r="K632" s="15"/>
      <c r="L632" s="234"/>
      <c r="M632" s="239"/>
      <c r="N632" s="240"/>
      <c r="O632" s="240"/>
      <c r="P632" s="240"/>
      <c r="Q632" s="240"/>
      <c r="R632" s="240"/>
      <c r="S632" s="240"/>
      <c r="T632" s="241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T632" s="235" t="s">
        <v>283</v>
      </c>
      <c r="AU632" s="235" t="s">
        <v>90</v>
      </c>
      <c r="AV632" s="15" t="s">
        <v>165</v>
      </c>
      <c r="AW632" s="15" t="s">
        <v>36</v>
      </c>
      <c r="AX632" s="15" t="s">
        <v>88</v>
      </c>
      <c r="AY632" s="235" t="s">
        <v>166</v>
      </c>
    </row>
    <row r="633" spans="1:65" s="2" customFormat="1" ht="21.75" customHeight="1">
      <c r="A633" s="38"/>
      <c r="B633" s="196"/>
      <c r="C633" s="197" t="s">
        <v>747</v>
      </c>
      <c r="D633" s="197" t="s">
        <v>169</v>
      </c>
      <c r="E633" s="198" t="s">
        <v>1237</v>
      </c>
      <c r="F633" s="199" t="s">
        <v>1238</v>
      </c>
      <c r="G633" s="200" t="s">
        <v>289</v>
      </c>
      <c r="H633" s="201">
        <v>0.57</v>
      </c>
      <c r="I633" s="202"/>
      <c r="J633" s="203">
        <f>ROUND(I633*H633,2)</f>
        <v>0</v>
      </c>
      <c r="K633" s="199" t="s">
        <v>280</v>
      </c>
      <c r="L633" s="39"/>
      <c r="M633" s="204" t="s">
        <v>1</v>
      </c>
      <c r="N633" s="205" t="s">
        <v>46</v>
      </c>
      <c r="O633" s="77"/>
      <c r="P633" s="206">
        <f>O633*H633</f>
        <v>0</v>
      </c>
      <c r="Q633" s="206">
        <v>0</v>
      </c>
      <c r="R633" s="206">
        <f>Q633*H633</f>
        <v>0</v>
      </c>
      <c r="S633" s="206">
        <v>0</v>
      </c>
      <c r="T633" s="207">
        <f>S633*H633</f>
        <v>0</v>
      </c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R633" s="208" t="s">
        <v>243</v>
      </c>
      <c r="AT633" s="208" t="s">
        <v>169</v>
      </c>
      <c r="AU633" s="208" t="s">
        <v>90</v>
      </c>
      <c r="AY633" s="19" t="s">
        <v>166</v>
      </c>
      <c r="BE633" s="209">
        <f>IF(N633="základní",J633,0)</f>
        <v>0</v>
      </c>
      <c r="BF633" s="209">
        <f>IF(N633="snížená",J633,0)</f>
        <v>0</v>
      </c>
      <c r="BG633" s="209">
        <f>IF(N633="zákl. přenesená",J633,0)</f>
        <v>0</v>
      </c>
      <c r="BH633" s="209">
        <f>IF(N633="sníž. přenesená",J633,0)</f>
        <v>0</v>
      </c>
      <c r="BI633" s="209">
        <f>IF(N633="nulová",J633,0)</f>
        <v>0</v>
      </c>
      <c r="BJ633" s="19" t="s">
        <v>88</v>
      </c>
      <c r="BK633" s="209">
        <f>ROUND(I633*H633,2)</f>
        <v>0</v>
      </c>
      <c r="BL633" s="19" t="s">
        <v>243</v>
      </c>
      <c r="BM633" s="208" t="s">
        <v>1239</v>
      </c>
    </row>
    <row r="634" spans="1:47" s="2" customFormat="1" ht="12">
      <c r="A634" s="38"/>
      <c r="B634" s="39"/>
      <c r="C634" s="38"/>
      <c r="D634" s="210" t="s">
        <v>174</v>
      </c>
      <c r="E634" s="38"/>
      <c r="F634" s="211" t="s">
        <v>1240</v>
      </c>
      <c r="G634" s="38"/>
      <c r="H634" s="38"/>
      <c r="I634" s="132"/>
      <c r="J634" s="38"/>
      <c r="K634" s="38"/>
      <c r="L634" s="39"/>
      <c r="M634" s="212"/>
      <c r="N634" s="213"/>
      <c r="O634" s="77"/>
      <c r="P634" s="77"/>
      <c r="Q634" s="77"/>
      <c r="R634" s="77"/>
      <c r="S634" s="77"/>
      <c r="T634" s="7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T634" s="19" t="s">
        <v>174</v>
      </c>
      <c r="AU634" s="19" t="s">
        <v>90</v>
      </c>
    </row>
    <row r="635" spans="1:65" s="2" customFormat="1" ht="21.75" customHeight="1">
      <c r="A635" s="38"/>
      <c r="B635" s="196"/>
      <c r="C635" s="197" t="s">
        <v>752</v>
      </c>
      <c r="D635" s="197" t="s">
        <v>169</v>
      </c>
      <c r="E635" s="198" t="s">
        <v>1241</v>
      </c>
      <c r="F635" s="199" t="s">
        <v>1242</v>
      </c>
      <c r="G635" s="200" t="s">
        <v>289</v>
      </c>
      <c r="H635" s="201">
        <v>0.57</v>
      </c>
      <c r="I635" s="202"/>
      <c r="J635" s="203">
        <f>ROUND(I635*H635,2)</f>
        <v>0</v>
      </c>
      <c r="K635" s="199" t="s">
        <v>280</v>
      </c>
      <c r="L635" s="39"/>
      <c r="M635" s="204" t="s">
        <v>1</v>
      </c>
      <c r="N635" s="205" t="s">
        <v>46</v>
      </c>
      <c r="O635" s="77"/>
      <c r="P635" s="206">
        <f>O635*H635</f>
        <v>0</v>
      </c>
      <c r="Q635" s="206">
        <v>0</v>
      </c>
      <c r="R635" s="206">
        <f>Q635*H635</f>
        <v>0</v>
      </c>
      <c r="S635" s="206">
        <v>0</v>
      </c>
      <c r="T635" s="207">
        <f>S635*H635</f>
        <v>0</v>
      </c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R635" s="208" t="s">
        <v>243</v>
      </c>
      <c r="AT635" s="208" t="s">
        <v>169</v>
      </c>
      <c r="AU635" s="208" t="s">
        <v>90</v>
      </c>
      <c r="AY635" s="19" t="s">
        <v>166</v>
      </c>
      <c r="BE635" s="209">
        <f>IF(N635="základní",J635,0)</f>
        <v>0</v>
      </c>
      <c r="BF635" s="209">
        <f>IF(N635="snížená",J635,0)</f>
        <v>0</v>
      </c>
      <c r="BG635" s="209">
        <f>IF(N635="zákl. přenesená",J635,0)</f>
        <v>0</v>
      </c>
      <c r="BH635" s="209">
        <f>IF(N635="sníž. přenesená",J635,0)</f>
        <v>0</v>
      </c>
      <c r="BI635" s="209">
        <f>IF(N635="nulová",J635,0)</f>
        <v>0</v>
      </c>
      <c r="BJ635" s="19" t="s">
        <v>88</v>
      </c>
      <c r="BK635" s="209">
        <f>ROUND(I635*H635,2)</f>
        <v>0</v>
      </c>
      <c r="BL635" s="19" t="s">
        <v>243</v>
      </c>
      <c r="BM635" s="208" t="s">
        <v>1243</v>
      </c>
    </row>
    <row r="636" spans="1:47" s="2" customFormat="1" ht="12">
      <c r="A636" s="38"/>
      <c r="B636" s="39"/>
      <c r="C636" s="38"/>
      <c r="D636" s="210" t="s">
        <v>174</v>
      </c>
      <c r="E636" s="38"/>
      <c r="F636" s="211" t="s">
        <v>1244</v>
      </c>
      <c r="G636" s="38"/>
      <c r="H636" s="38"/>
      <c r="I636" s="132"/>
      <c r="J636" s="38"/>
      <c r="K636" s="38"/>
      <c r="L636" s="39"/>
      <c r="M636" s="212"/>
      <c r="N636" s="213"/>
      <c r="O636" s="77"/>
      <c r="P636" s="77"/>
      <c r="Q636" s="77"/>
      <c r="R636" s="77"/>
      <c r="S636" s="77"/>
      <c r="T636" s="7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T636" s="19" t="s">
        <v>174</v>
      </c>
      <c r="AU636" s="19" t="s">
        <v>90</v>
      </c>
    </row>
    <row r="637" spans="1:63" s="12" customFormat="1" ht="22.8" customHeight="1">
      <c r="A637" s="12"/>
      <c r="B637" s="183"/>
      <c r="C637" s="12"/>
      <c r="D637" s="184" t="s">
        <v>80</v>
      </c>
      <c r="E637" s="194" t="s">
        <v>1245</v>
      </c>
      <c r="F637" s="194" t="s">
        <v>1246</v>
      </c>
      <c r="G637" s="12"/>
      <c r="H637" s="12"/>
      <c r="I637" s="186"/>
      <c r="J637" s="195">
        <f>BK637</f>
        <v>0</v>
      </c>
      <c r="K637" s="12"/>
      <c r="L637" s="183"/>
      <c r="M637" s="188"/>
      <c r="N637" s="189"/>
      <c r="O637" s="189"/>
      <c r="P637" s="190">
        <f>SUM(P638:P649)</f>
        <v>0</v>
      </c>
      <c r="Q637" s="189"/>
      <c r="R637" s="190">
        <f>SUM(R638:R649)</f>
        <v>0.41921880000000006</v>
      </c>
      <c r="S637" s="189"/>
      <c r="T637" s="191">
        <f>SUM(T638:T649)</f>
        <v>0</v>
      </c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R637" s="184" t="s">
        <v>90</v>
      </c>
      <c r="AT637" s="192" t="s">
        <v>80</v>
      </c>
      <c r="AU637" s="192" t="s">
        <v>88</v>
      </c>
      <c r="AY637" s="184" t="s">
        <v>166</v>
      </c>
      <c r="BK637" s="193">
        <f>SUM(BK638:BK649)</f>
        <v>0</v>
      </c>
    </row>
    <row r="638" spans="1:65" s="2" customFormat="1" ht="21.75" customHeight="1">
      <c r="A638" s="38"/>
      <c r="B638" s="196"/>
      <c r="C638" s="197" t="s">
        <v>757</v>
      </c>
      <c r="D638" s="197" t="s">
        <v>169</v>
      </c>
      <c r="E638" s="198" t="s">
        <v>1247</v>
      </c>
      <c r="F638" s="199" t="s">
        <v>1248</v>
      </c>
      <c r="G638" s="200" t="s">
        <v>301</v>
      </c>
      <c r="H638" s="201">
        <v>120.12</v>
      </c>
      <c r="I638" s="202"/>
      <c r="J638" s="203">
        <f>ROUND(I638*H638,2)</f>
        <v>0</v>
      </c>
      <c r="K638" s="199" t="s">
        <v>280</v>
      </c>
      <c r="L638" s="39"/>
      <c r="M638" s="204" t="s">
        <v>1</v>
      </c>
      <c r="N638" s="205" t="s">
        <v>46</v>
      </c>
      <c r="O638" s="77"/>
      <c r="P638" s="206">
        <f>O638*H638</f>
        <v>0</v>
      </c>
      <c r="Q638" s="206">
        <v>0.00118</v>
      </c>
      <c r="R638" s="206">
        <f>Q638*H638</f>
        <v>0.14174160000000002</v>
      </c>
      <c r="S638" s="206">
        <v>0</v>
      </c>
      <c r="T638" s="207">
        <f>S638*H638</f>
        <v>0</v>
      </c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R638" s="208" t="s">
        <v>243</v>
      </c>
      <c r="AT638" s="208" t="s">
        <v>169</v>
      </c>
      <c r="AU638" s="208" t="s">
        <v>90</v>
      </c>
      <c r="AY638" s="19" t="s">
        <v>166</v>
      </c>
      <c r="BE638" s="209">
        <f>IF(N638="základní",J638,0)</f>
        <v>0</v>
      </c>
      <c r="BF638" s="209">
        <f>IF(N638="snížená",J638,0)</f>
        <v>0</v>
      </c>
      <c r="BG638" s="209">
        <f>IF(N638="zákl. přenesená",J638,0)</f>
        <v>0</v>
      </c>
      <c r="BH638" s="209">
        <f>IF(N638="sníž. přenesená",J638,0)</f>
        <v>0</v>
      </c>
      <c r="BI638" s="209">
        <f>IF(N638="nulová",J638,0)</f>
        <v>0</v>
      </c>
      <c r="BJ638" s="19" t="s">
        <v>88</v>
      </c>
      <c r="BK638" s="209">
        <f>ROUND(I638*H638,2)</f>
        <v>0</v>
      </c>
      <c r="BL638" s="19" t="s">
        <v>243</v>
      </c>
      <c r="BM638" s="208" t="s">
        <v>1249</v>
      </c>
    </row>
    <row r="639" spans="1:47" s="2" customFormat="1" ht="12">
      <c r="A639" s="38"/>
      <c r="B639" s="39"/>
      <c r="C639" s="38"/>
      <c r="D639" s="210" t="s">
        <v>174</v>
      </c>
      <c r="E639" s="38"/>
      <c r="F639" s="211" t="s">
        <v>1250</v>
      </c>
      <c r="G639" s="38"/>
      <c r="H639" s="38"/>
      <c r="I639" s="132"/>
      <c r="J639" s="38"/>
      <c r="K639" s="38"/>
      <c r="L639" s="39"/>
      <c r="M639" s="212"/>
      <c r="N639" s="213"/>
      <c r="O639" s="77"/>
      <c r="P639" s="77"/>
      <c r="Q639" s="77"/>
      <c r="R639" s="77"/>
      <c r="S639" s="77"/>
      <c r="T639" s="7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T639" s="19" t="s">
        <v>174</v>
      </c>
      <c r="AU639" s="19" t="s">
        <v>90</v>
      </c>
    </row>
    <row r="640" spans="1:51" s="13" customFormat="1" ht="12">
      <c r="A640" s="13"/>
      <c r="B640" s="219"/>
      <c r="C640" s="13"/>
      <c r="D640" s="210" t="s">
        <v>283</v>
      </c>
      <c r="E640" s="220" t="s">
        <v>1</v>
      </c>
      <c r="F640" s="221" t="s">
        <v>314</v>
      </c>
      <c r="G640" s="13"/>
      <c r="H640" s="220" t="s">
        <v>1</v>
      </c>
      <c r="I640" s="222"/>
      <c r="J640" s="13"/>
      <c r="K640" s="13"/>
      <c r="L640" s="219"/>
      <c r="M640" s="223"/>
      <c r="N640" s="224"/>
      <c r="O640" s="224"/>
      <c r="P640" s="224"/>
      <c r="Q640" s="224"/>
      <c r="R640" s="224"/>
      <c r="S640" s="224"/>
      <c r="T640" s="225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20" t="s">
        <v>283</v>
      </c>
      <c r="AU640" s="220" t="s">
        <v>90</v>
      </c>
      <c r="AV640" s="13" t="s">
        <v>88</v>
      </c>
      <c r="AW640" s="13" t="s">
        <v>36</v>
      </c>
      <c r="AX640" s="13" t="s">
        <v>81</v>
      </c>
      <c r="AY640" s="220" t="s">
        <v>166</v>
      </c>
    </row>
    <row r="641" spans="1:51" s="14" customFormat="1" ht="12">
      <c r="A641" s="14"/>
      <c r="B641" s="226"/>
      <c r="C641" s="14"/>
      <c r="D641" s="210" t="s">
        <v>283</v>
      </c>
      <c r="E641" s="227" t="s">
        <v>1</v>
      </c>
      <c r="F641" s="228" t="s">
        <v>1188</v>
      </c>
      <c r="G641" s="14"/>
      <c r="H641" s="229">
        <v>120.12</v>
      </c>
      <c r="I641" s="230"/>
      <c r="J641" s="14"/>
      <c r="K641" s="14"/>
      <c r="L641" s="226"/>
      <c r="M641" s="231"/>
      <c r="N641" s="232"/>
      <c r="O641" s="232"/>
      <c r="P641" s="232"/>
      <c r="Q641" s="232"/>
      <c r="R641" s="232"/>
      <c r="S641" s="232"/>
      <c r="T641" s="233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27" t="s">
        <v>283</v>
      </c>
      <c r="AU641" s="227" t="s">
        <v>90</v>
      </c>
      <c r="AV641" s="14" t="s">
        <v>90</v>
      </c>
      <c r="AW641" s="14" t="s">
        <v>36</v>
      </c>
      <c r="AX641" s="14" t="s">
        <v>81</v>
      </c>
      <c r="AY641" s="227" t="s">
        <v>166</v>
      </c>
    </row>
    <row r="642" spans="1:51" s="15" customFormat="1" ht="12">
      <c r="A642" s="15"/>
      <c r="B642" s="234"/>
      <c r="C642" s="15"/>
      <c r="D642" s="210" t="s">
        <v>283</v>
      </c>
      <c r="E642" s="235" t="s">
        <v>1</v>
      </c>
      <c r="F642" s="236" t="s">
        <v>286</v>
      </c>
      <c r="G642" s="15"/>
      <c r="H642" s="237">
        <v>120.12</v>
      </c>
      <c r="I642" s="238"/>
      <c r="J642" s="15"/>
      <c r="K642" s="15"/>
      <c r="L642" s="234"/>
      <c r="M642" s="239"/>
      <c r="N642" s="240"/>
      <c r="O642" s="240"/>
      <c r="P642" s="240"/>
      <c r="Q642" s="240"/>
      <c r="R642" s="240"/>
      <c r="S642" s="240"/>
      <c r="T642" s="241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T642" s="235" t="s">
        <v>283</v>
      </c>
      <c r="AU642" s="235" t="s">
        <v>90</v>
      </c>
      <c r="AV642" s="15" t="s">
        <v>165</v>
      </c>
      <c r="AW642" s="15" t="s">
        <v>36</v>
      </c>
      <c r="AX642" s="15" t="s">
        <v>88</v>
      </c>
      <c r="AY642" s="235" t="s">
        <v>166</v>
      </c>
    </row>
    <row r="643" spans="1:65" s="2" customFormat="1" ht="16.5" customHeight="1">
      <c r="A643" s="38"/>
      <c r="B643" s="196"/>
      <c r="C643" s="242" t="s">
        <v>762</v>
      </c>
      <c r="D643" s="242" t="s">
        <v>806</v>
      </c>
      <c r="E643" s="243" t="s">
        <v>1251</v>
      </c>
      <c r="F643" s="244" t="s">
        <v>1252</v>
      </c>
      <c r="G643" s="245" t="s">
        <v>301</v>
      </c>
      <c r="H643" s="246">
        <v>126.126</v>
      </c>
      <c r="I643" s="247"/>
      <c r="J643" s="248">
        <f>ROUND(I643*H643,2)</f>
        <v>0</v>
      </c>
      <c r="K643" s="244" t="s">
        <v>280</v>
      </c>
      <c r="L643" s="249"/>
      <c r="M643" s="250" t="s">
        <v>1</v>
      </c>
      <c r="N643" s="251" t="s">
        <v>46</v>
      </c>
      <c r="O643" s="77"/>
      <c r="P643" s="206">
        <f>O643*H643</f>
        <v>0</v>
      </c>
      <c r="Q643" s="206">
        <v>0.0022</v>
      </c>
      <c r="R643" s="206">
        <f>Q643*H643</f>
        <v>0.27747720000000003</v>
      </c>
      <c r="S643" s="206">
        <v>0</v>
      </c>
      <c r="T643" s="207">
        <f>S643*H643</f>
        <v>0</v>
      </c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R643" s="208" t="s">
        <v>522</v>
      </c>
      <c r="AT643" s="208" t="s">
        <v>806</v>
      </c>
      <c r="AU643" s="208" t="s">
        <v>90</v>
      </c>
      <c r="AY643" s="19" t="s">
        <v>166</v>
      </c>
      <c r="BE643" s="209">
        <f>IF(N643="základní",J643,0)</f>
        <v>0</v>
      </c>
      <c r="BF643" s="209">
        <f>IF(N643="snížená",J643,0)</f>
        <v>0</v>
      </c>
      <c r="BG643" s="209">
        <f>IF(N643="zákl. přenesená",J643,0)</f>
        <v>0</v>
      </c>
      <c r="BH643" s="209">
        <f>IF(N643="sníž. přenesená",J643,0)</f>
        <v>0</v>
      </c>
      <c r="BI643" s="209">
        <f>IF(N643="nulová",J643,0)</f>
        <v>0</v>
      </c>
      <c r="BJ643" s="19" t="s">
        <v>88</v>
      </c>
      <c r="BK643" s="209">
        <f>ROUND(I643*H643,2)</f>
        <v>0</v>
      </c>
      <c r="BL643" s="19" t="s">
        <v>243</v>
      </c>
      <c r="BM643" s="208" t="s">
        <v>1253</v>
      </c>
    </row>
    <row r="644" spans="1:47" s="2" customFormat="1" ht="12">
      <c r="A644" s="38"/>
      <c r="B644" s="39"/>
      <c r="C644" s="38"/>
      <c r="D644" s="210" t="s">
        <v>174</v>
      </c>
      <c r="E644" s="38"/>
      <c r="F644" s="211" t="s">
        <v>1252</v>
      </c>
      <c r="G644" s="38"/>
      <c r="H644" s="38"/>
      <c r="I644" s="132"/>
      <c r="J644" s="38"/>
      <c r="K644" s="38"/>
      <c r="L644" s="39"/>
      <c r="M644" s="212"/>
      <c r="N644" s="213"/>
      <c r="O644" s="77"/>
      <c r="P644" s="77"/>
      <c r="Q644" s="77"/>
      <c r="R644" s="77"/>
      <c r="S644" s="77"/>
      <c r="T644" s="7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T644" s="19" t="s">
        <v>174</v>
      </c>
      <c r="AU644" s="19" t="s">
        <v>90</v>
      </c>
    </row>
    <row r="645" spans="1:51" s="14" customFormat="1" ht="12">
      <c r="A645" s="14"/>
      <c r="B645" s="226"/>
      <c r="C645" s="14"/>
      <c r="D645" s="210" t="s">
        <v>283</v>
      </c>
      <c r="E645" s="14"/>
      <c r="F645" s="228" t="s">
        <v>1254</v>
      </c>
      <c r="G645" s="14"/>
      <c r="H645" s="229">
        <v>126.126</v>
      </c>
      <c r="I645" s="230"/>
      <c r="J645" s="14"/>
      <c r="K645" s="14"/>
      <c r="L645" s="226"/>
      <c r="M645" s="231"/>
      <c r="N645" s="232"/>
      <c r="O645" s="232"/>
      <c r="P645" s="232"/>
      <c r="Q645" s="232"/>
      <c r="R645" s="232"/>
      <c r="S645" s="232"/>
      <c r="T645" s="233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27" t="s">
        <v>283</v>
      </c>
      <c r="AU645" s="227" t="s">
        <v>90</v>
      </c>
      <c r="AV645" s="14" t="s">
        <v>90</v>
      </c>
      <c r="AW645" s="14" t="s">
        <v>3</v>
      </c>
      <c r="AX645" s="14" t="s">
        <v>88</v>
      </c>
      <c r="AY645" s="227" t="s">
        <v>166</v>
      </c>
    </row>
    <row r="646" spans="1:65" s="2" customFormat="1" ht="21.75" customHeight="1">
      <c r="A646" s="38"/>
      <c r="B646" s="196"/>
      <c r="C646" s="197" t="s">
        <v>767</v>
      </c>
      <c r="D646" s="197" t="s">
        <v>169</v>
      </c>
      <c r="E646" s="198" t="s">
        <v>1255</v>
      </c>
      <c r="F646" s="199" t="s">
        <v>1256</v>
      </c>
      <c r="G646" s="200" t="s">
        <v>289</v>
      </c>
      <c r="H646" s="201">
        <v>0.419</v>
      </c>
      <c r="I646" s="202"/>
      <c r="J646" s="203">
        <f>ROUND(I646*H646,2)</f>
        <v>0</v>
      </c>
      <c r="K646" s="199" t="s">
        <v>280</v>
      </c>
      <c r="L646" s="39"/>
      <c r="M646" s="204" t="s">
        <v>1</v>
      </c>
      <c r="N646" s="205" t="s">
        <v>46</v>
      </c>
      <c r="O646" s="77"/>
      <c r="P646" s="206">
        <f>O646*H646</f>
        <v>0</v>
      </c>
      <c r="Q646" s="206">
        <v>0</v>
      </c>
      <c r="R646" s="206">
        <f>Q646*H646</f>
        <v>0</v>
      </c>
      <c r="S646" s="206">
        <v>0</v>
      </c>
      <c r="T646" s="207">
        <f>S646*H646</f>
        <v>0</v>
      </c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R646" s="208" t="s">
        <v>243</v>
      </c>
      <c r="AT646" s="208" t="s">
        <v>169</v>
      </c>
      <c r="AU646" s="208" t="s">
        <v>90</v>
      </c>
      <c r="AY646" s="19" t="s">
        <v>166</v>
      </c>
      <c r="BE646" s="209">
        <f>IF(N646="základní",J646,0)</f>
        <v>0</v>
      </c>
      <c r="BF646" s="209">
        <f>IF(N646="snížená",J646,0)</f>
        <v>0</v>
      </c>
      <c r="BG646" s="209">
        <f>IF(N646="zákl. přenesená",J646,0)</f>
        <v>0</v>
      </c>
      <c r="BH646" s="209">
        <f>IF(N646="sníž. přenesená",J646,0)</f>
        <v>0</v>
      </c>
      <c r="BI646" s="209">
        <f>IF(N646="nulová",J646,0)</f>
        <v>0</v>
      </c>
      <c r="BJ646" s="19" t="s">
        <v>88</v>
      </c>
      <c r="BK646" s="209">
        <f>ROUND(I646*H646,2)</f>
        <v>0</v>
      </c>
      <c r="BL646" s="19" t="s">
        <v>243</v>
      </c>
      <c r="BM646" s="208" t="s">
        <v>1257</v>
      </c>
    </row>
    <row r="647" spans="1:47" s="2" customFormat="1" ht="12">
      <c r="A647" s="38"/>
      <c r="B647" s="39"/>
      <c r="C647" s="38"/>
      <c r="D647" s="210" t="s">
        <v>174</v>
      </c>
      <c r="E647" s="38"/>
      <c r="F647" s="211" t="s">
        <v>1258</v>
      </c>
      <c r="G647" s="38"/>
      <c r="H647" s="38"/>
      <c r="I647" s="132"/>
      <c r="J647" s="38"/>
      <c r="K647" s="38"/>
      <c r="L647" s="39"/>
      <c r="M647" s="212"/>
      <c r="N647" s="213"/>
      <c r="O647" s="77"/>
      <c r="P647" s="77"/>
      <c r="Q647" s="77"/>
      <c r="R647" s="77"/>
      <c r="S647" s="77"/>
      <c r="T647" s="7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T647" s="19" t="s">
        <v>174</v>
      </c>
      <c r="AU647" s="19" t="s">
        <v>90</v>
      </c>
    </row>
    <row r="648" spans="1:65" s="2" customFormat="1" ht="21.75" customHeight="1">
      <c r="A648" s="38"/>
      <c r="B648" s="196"/>
      <c r="C648" s="197" t="s">
        <v>774</v>
      </c>
      <c r="D648" s="197" t="s">
        <v>169</v>
      </c>
      <c r="E648" s="198" t="s">
        <v>1259</v>
      </c>
      <c r="F648" s="199" t="s">
        <v>1260</v>
      </c>
      <c r="G648" s="200" t="s">
        <v>289</v>
      </c>
      <c r="H648" s="201">
        <v>0.419</v>
      </c>
      <c r="I648" s="202"/>
      <c r="J648" s="203">
        <f>ROUND(I648*H648,2)</f>
        <v>0</v>
      </c>
      <c r="K648" s="199" t="s">
        <v>280</v>
      </c>
      <c r="L648" s="39"/>
      <c r="M648" s="204" t="s">
        <v>1</v>
      </c>
      <c r="N648" s="205" t="s">
        <v>46</v>
      </c>
      <c r="O648" s="77"/>
      <c r="P648" s="206">
        <f>O648*H648</f>
        <v>0</v>
      </c>
      <c r="Q648" s="206">
        <v>0</v>
      </c>
      <c r="R648" s="206">
        <f>Q648*H648</f>
        <v>0</v>
      </c>
      <c r="S648" s="206">
        <v>0</v>
      </c>
      <c r="T648" s="207">
        <f>S648*H648</f>
        <v>0</v>
      </c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R648" s="208" t="s">
        <v>243</v>
      </c>
      <c r="AT648" s="208" t="s">
        <v>169</v>
      </c>
      <c r="AU648" s="208" t="s">
        <v>90</v>
      </c>
      <c r="AY648" s="19" t="s">
        <v>166</v>
      </c>
      <c r="BE648" s="209">
        <f>IF(N648="základní",J648,0)</f>
        <v>0</v>
      </c>
      <c r="BF648" s="209">
        <f>IF(N648="snížená",J648,0)</f>
        <v>0</v>
      </c>
      <c r="BG648" s="209">
        <f>IF(N648="zákl. přenesená",J648,0)</f>
        <v>0</v>
      </c>
      <c r="BH648" s="209">
        <f>IF(N648="sníž. přenesená",J648,0)</f>
        <v>0</v>
      </c>
      <c r="BI648" s="209">
        <f>IF(N648="nulová",J648,0)</f>
        <v>0</v>
      </c>
      <c r="BJ648" s="19" t="s">
        <v>88</v>
      </c>
      <c r="BK648" s="209">
        <f>ROUND(I648*H648,2)</f>
        <v>0</v>
      </c>
      <c r="BL648" s="19" t="s">
        <v>243</v>
      </c>
      <c r="BM648" s="208" t="s">
        <v>1261</v>
      </c>
    </row>
    <row r="649" spans="1:47" s="2" customFormat="1" ht="12">
      <c r="A649" s="38"/>
      <c r="B649" s="39"/>
      <c r="C649" s="38"/>
      <c r="D649" s="210" t="s">
        <v>174</v>
      </c>
      <c r="E649" s="38"/>
      <c r="F649" s="211" t="s">
        <v>1262</v>
      </c>
      <c r="G649" s="38"/>
      <c r="H649" s="38"/>
      <c r="I649" s="132"/>
      <c r="J649" s="38"/>
      <c r="K649" s="38"/>
      <c r="L649" s="39"/>
      <c r="M649" s="212"/>
      <c r="N649" s="213"/>
      <c r="O649" s="77"/>
      <c r="P649" s="77"/>
      <c r="Q649" s="77"/>
      <c r="R649" s="77"/>
      <c r="S649" s="77"/>
      <c r="T649" s="7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T649" s="19" t="s">
        <v>174</v>
      </c>
      <c r="AU649" s="19" t="s">
        <v>90</v>
      </c>
    </row>
    <row r="650" spans="1:63" s="12" customFormat="1" ht="22.8" customHeight="1">
      <c r="A650" s="12"/>
      <c r="B650" s="183"/>
      <c r="C650" s="12"/>
      <c r="D650" s="184" t="s">
        <v>80</v>
      </c>
      <c r="E650" s="194" t="s">
        <v>714</v>
      </c>
      <c r="F650" s="194" t="s">
        <v>715</v>
      </c>
      <c r="G650" s="12"/>
      <c r="H650" s="12"/>
      <c r="I650" s="186"/>
      <c r="J650" s="195">
        <f>BK650</f>
        <v>0</v>
      </c>
      <c r="K650" s="12"/>
      <c r="L650" s="183"/>
      <c r="M650" s="188"/>
      <c r="N650" s="189"/>
      <c r="O650" s="189"/>
      <c r="P650" s="190">
        <f>SUM(P651:P656)</f>
        <v>0</v>
      </c>
      <c r="Q650" s="189"/>
      <c r="R650" s="190">
        <f>SUM(R651:R656)</f>
        <v>0.00062</v>
      </c>
      <c r="S650" s="189"/>
      <c r="T650" s="191">
        <f>SUM(T651:T656)</f>
        <v>0</v>
      </c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R650" s="184" t="s">
        <v>90</v>
      </c>
      <c r="AT650" s="192" t="s">
        <v>80</v>
      </c>
      <c r="AU650" s="192" t="s">
        <v>88</v>
      </c>
      <c r="AY650" s="184" t="s">
        <v>166</v>
      </c>
      <c r="BK650" s="193">
        <f>SUM(BK651:BK656)</f>
        <v>0</v>
      </c>
    </row>
    <row r="651" spans="1:65" s="2" customFormat="1" ht="16.5" customHeight="1">
      <c r="A651" s="38"/>
      <c r="B651" s="196"/>
      <c r="C651" s="197" t="s">
        <v>785</v>
      </c>
      <c r="D651" s="197" t="s">
        <v>169</v>
      </c>
      <c r="E651" s="198" t="s">
        <v>1263</v>
      </c>
      <c r="F651" s="199" t="s">
        <v>1264</v>
      </c>
      <c r="G651" s="200" t="s">
        <v>346</v>
      </c>
      <c r="H651" s="201">
        <v>2</v>
      </c>
      <c r="I651" s="202"/>
      <c r="J651" s="203">
        <f>ROUND(I651*H651,2)</f>
        <v>0</v>
      </c>
      <c r="K651" s="199" t="s">
        <v>280</v>
      </c>
      <c r="L651" s="39"/>
      <c r="M651" s="204" t="s">
        <v>1</v>
      </c>
      <c r="N651" s="205" t="s">
        <v>46</v>
      </c>
      <c r="O651" s="77"/>
      <c r="P651" s="206">
        <f>O651*H651</f>
        <v>0</v>
      </c>
      <c r="Q651" s="206">
        <v>0.00031</v>
      </c>
      <c r="R651" s="206">
        <f>Q651*H651</f>
        <v>0.00062</v>
      </c>
      <c r="S651" s="206">
        <v>0</v>
      </c>
      <c r="T651" s="207">
        <f>S651*H651</f>
        <v>0</v>
      </c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R651" s="208" t="s">
        <v>243</v>
      </c>
      <c r="AT651" s="208" t="s">
        <v>169</v>
      </c>
      <c r="AU651" s="208" t="s">
        <v>90</v>
      </c>
      <c r="AY651" s="19" t="s">
        <v>166</v>
      </c>
      <c r="BE651" s="209">
        <f>IF(N651="základní",J651,0)</f>
        <v>0</v>
      </c>
      <c r="BF651" s="209">
        <f>IF(N651="snížená",J651,0)</f>
        <v>0</v>
      </c>
      <c r="BG651" s="209">
        <f>IF(N651="zákl. přenesená",J651,0)</f>
        <v>0</v>
      </c>
      <c r="BH651" s="209">
        <f>IF(N651="sníž. přenesená",J651,0)</f>
        <v>0</v>
      </c>
      <c r="BI651" s="209">
        <f>IF(N651="nulová",J651,0)</f>
        <v>0</v>
      </c>
      <c r="BJ651" s="19" t="s">
        <v>88</v>
      </c>
      <c r="BK651" s="209">
        <f>ROUND(I651*H651,2)</f>
        <v>0</v>
      </c>
      <c r="BL651" s="19" t="s">
        <v>243</v>
      </c>
      <c r="BM651" s="208" t="s">
        <v>1265</v>
      </c>
    </row>
    <row r="652" spans="1:47" s="2" customFormat="1" ht="12">
      <c r="A652" s="38"/>
      <c r="B652" s="39"/>
      <c r="C652" s="38"/>
      <c r="D652" s="210" t="s">
        <v>174</v>
      </c>
      <c r="E652" s="38"/>
      <c r="F652" s="211" t="s">
        <v>1264</v>
      </c>
      <c r="G652" s="38"/>
      <c r="H652" s="38"/>
      <c r="I652" s="132"/>
      <c r="J652" s="38"/>
      <c r="K652" s="38"/>
      <c r="L652" s="39"/>
      <c r="M652" s="212"/>
      <c r="N652" s="213"/>
      <c r="O652" s="77"/>
      <c r="P652" s="77"/>
      <c r="Q652" s="77"/>
      <c r="R652" s="77"/>
      <c r="S652" s="77"/>
      <c r="T652" s="7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T652" s="19" t="s">
        <v>174</v>
      </c>
      <c r="AU652" s="19" t="s">
        <v>90</v>
      </c>
    </row>
    <row r="653" spans="1:65" s="2" customFormat="1" ht="21.75" customHeight="1">
      <c r="A653" s="38"/>
      <c r="B653" s="196"/>
      <c r="C653" s="197" t="s">
        <v>790</v>
      </c>
      <c r="D653" s="197" t="s">
        <v>169</v>
      </c>
      <c r="E653" s="198" t="s">
        <v>1266</v>
      </c>
      <c r="F653" s="199" t="s">
        <v>1267</v>
      </c>
      <c r="G653" s="200" t="s">
        <v>289</v>
      </c>
      <c r="H653" s="201">
        <v>0.001</v>
      </c>
      <c r="I653" s="202"/>
      <c r="J653" s="203">
        <f>ROUND(I653*H653,2)</f>
        <v>0</v>
      </c>
      <c r="K653" s="199" t="s">
        <v>280</v>
      </c>
      <c r="L653" s="39"/>
      <c r="M653" s="204" t="s">
        <v>1</v>
      </c>
      <c r="N653" s="205" t="s">
        <v>46</v>
      </c>
      <c r="O653" s="77"/>
      <c r="P653" s="206">
        <f>O653*H653</f>
        <v>0</v>
      </c>
      <c r="Q653" s="206">
        <v>0</v>
      </c>
      <c r="R653" s="206">
        <f>Q653*H653</f>
        <v>0</v>
      </c>
      <c r="S653" s="206">
        <v>0</v>
      </c>
      <c r="T653" s="207">
        <f>S653*H653</f>
        <v>0</v>
      </c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R653" s="208" t="s">
        <v>243</v>
      </c>
      <c r="AT653" s="208" t="s">
        <v>169</v>
      </c>
      <c r="AU653" s="208" t="s">
        <v>90</v>
      </c>
      <c r="AY653" s="19" t="s">
        <v>166</v>
      </c>
      <c r="BE653" s="209">
        <f>IF(N653="základní",J653,0)</f>
        <v>0</v>
      </c>
      <c r="BF653" s="209">
        <f>IF(N653="snížená",J653,0)</f>
        <v>0</v>
      </c>
      <c r="BG653" s="209">
        <f>IF(N653="zákl. přenesená",J653,0)</f>
        <v>0</v>
      </c>
      <c r="BH653" s="209">
        <f>IF(N653="sníž. přenesená",J653,0)</f>
        <v>0</v>
      </c>
      <c r="BI653" s="209">
        <f>IF(N653="nulová",J653,0)</f>
        <v>0</v>
      </c>
      <c r="BJ653" s="19" t="s">
        <v>88</v>
      </c>
      <c r="BK653" s="209">
        <f>ROUND(I653*H653,2)</f>
        <v>0</v>
      </c>
      <c r="BL653" s="19" t="s">
        <v>243</v>
      </c>
      <c r="BM653" s="208" t="s">
        <v>1268</v>
      </c>
    </row>
    <row r="654" spans="1:47" s="2" customFormat="1" ht="12">
      <c r="A654" s="38"/>
      <c r="B654" s="39"/>
      <c r="C654" s="38"/>
      <c r="D654" s="210" t="s">
        <v>174</v>
      </c>
      <c r="E654" s="38"/>
      <c r="F654" s="211" t="s">
        <v>1269</v>
      </c>
      <c r="G654" s="38"/>
      <c r="H654" s="38"/>
      <c r="I654" s="132"/>
      <c r="J654" s="38"/>
      <c r="K654" s="38"/>
      <c r="L654" s="39"/>
      <c r="M654" s="212"/>
      <c r="N654" s="213"/>
      <c r="O654" s="77"/>
      <c r="P654" s="77"/>
      <c r="Q654" s="77"/>
      <c r="R654" s="77"/>
      <c r="S654" s="77"/>
      <c r="T654" s="7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T654" s="19" t="s">
        <v>174</v>
      </c>
      <c r="AU654" s="19" t="s">
        <v>90</v>
      </c>
    </row>
    <row r="655" spans="1:65" s="2" customFormat="1" ht="21.75" customHeight="1">
      <c r="A655" s="38"/>
      <c r="B655" s="196"/>
      <c r="C655" s="197" t="s">
        <v>795</v>
      </c>
      <c r="D655" s="197" t="s">
        <v>169</v>
      </c>
      <c r="E655" s="198" t="s">
        <v>1270</v>
      </c>
      <c r="F655" s="199" t="s">
        <v>1271</v>
      </c>
      <c r="G655" s="200" t="s">
        <v>289</v>
      </c>
      <c r="H655" s="201">
        <v>0.001</v>
      </c>
      <c r="I655" s="202"/>
      <c r="J655" s="203">
        <f>ROUND(I655*H655,2)</f>
        <v>0</v>
      </c>
      <c r="K655" s="199" t="s">
        <v>280</v>
      </c>
      <c r="L655" s="39"/>
      <c r="M655" s="204" t="s">
        <v>1</v>
      </c>
      <c r="N655" s="205" t="s">
        <v>46</v>
      </c>
      <c r="O655" s="77"/>
      <c r="P655" s="206">
        <f>O655*H655</f>
        <v>0</v>
      </c>
      <c r="Q655" s="206">
        <v>0</v>
      </c>
      <c r="R655" s="206">
        <f>Q655*H655</f>
        <v>0</v>
      </c>
      <c r="S655" s="206">
        <v>0</v>
      </c>
      <c r="T655" s="207">
        <f>S655*H655</f>
        <v>0</v>
      </c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R655" s="208" t="s">
        <v>243</v>
      </c>
      <c r="AT655" s="208" t="s">
        <v>169</v>
      </c>
      <c r="AU655" s="208" t="s">
        <v>90</v>
      </c>
      <c r="AY655" s="19" t="s">
        <v>166</v>
      </c>
      <c r="BE655" s="209">
        <f>IF(N655="základní",J655,0)</f>
        <v>0</v>
      </c>
      <c r="BF655" s="209">
        <f>IF(N655="snížená",J655,0)</f>
        <v>0</v>
      </c>
      <c r="BG655" s="209">
        <f>IF(N655="zákl. přenesená",J655,0)</f>
        <v>0</v>
      </c>
      <c r="BH655" s="209">
        <f>IF(N655="sníž. přenesená",J655,0)</f>
        <v>0</v>
      </c>
      <c r="BI655" s="209">
        <f>IF(N655="nulová",J655,0)</f>
        <v>0</v>
      </c>
      <c r="BJ655" s="19" t="s">
        <v>88</v>
      </c>
      <c r="BK655" s="209">
        <f>ROUND(I655*H655,2)</f>
        <v>0</v>
      </c>
      <c r="BL655" s="19" t="s">
        <v>243</v>
      </c>
      <c r="BM655" s="208" t="s">
        <v>1272</v>
      </c>
    </row>
    <row r="656" spans="1:47" s="2" customFormat="1" ht="12">
      <c r="A656" s="38"/>
      <c r="B656" s="39"/>
      <c r="C656" s="38"/>
      <c r="D656" s="210" t="s">
        <v>174</v>
      </c>
      <c r="E656" s="38"/>
      <c r="F656" s="211" t="s">
        <v>1273</v>
      </c>
      <c r="G656" s="38"/>
      <c r="H656" s="38"/>
      <c r="I656" s="132"/>
      <c r="J656" s="38"/>
      <c r="K656" s="38"/>
      <c r="L656" s="39"/>
      <c r="M656" s="212"/>
      <c r="N656" s="213"/>
      <c r="O656" s="77"/>
      <c r="P656" s="77"/>
      <c r="Q656" s="77"/>
      <c r="R656" s="77"/>
      <c r="S656" s="77"/>
      <c r="T656" s="7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T656" s="19" t="s">
        <v>174</v>
      </c>
      <c r="AU656" s="19" t="s">
        <v>90</v>
      </c>
    </row>
    <row r="657" spans="1:63" s="12" customFormat="1" ht="22.8" customHeight="1">
      <c r="A657" s="12"/>
      <c r="B657" s="183"/>
      <c r="C657" s="12"/>
      <c r="D657" s="184" t="s">
        <v>80</v>
      </c>
      <c r="E657" s="194" t="s">
        <v>1274</v>
      </c>
      <c r="F657" s="194" t="s">
        <v>1275</v>
      </c>
      <c r="G657" s="12"/>
      <c r="H657" s="12"/>
      <c r="I657" s="186"/>
      <c r="J657" s="195">
        <f>BK657</f>
        <v>0</v>
      </c>
      <c r="K657" s="12"/>
      <c r="L657" s="183"/>
      <c r="M657" s="188"/>
      <c r="N657" s="189"/>
      <c r="O657" s="189"/>
      <c r="P657" s="190">
        <f>SUM(P658:P689)</f>
        <v>0</v>
      </c>
      <c r="Q657" s="189"/>
      <c r="R657" s="190">
        <f>SUM(R658:R689)</f>
        <v>0.06651</v>
      </c>
      <c r="S657" s="189"/>
      <c r="T657" s="191">
        <f>SUM(T658:T689)</f>
        <v>0</v>
      </c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R657" s="184" t="s">
        <v>90</v>
      </c>
      <c r="AT657" s="192" t="s">
        <v>80</v>
      </c>
      <c r="AU657" s="192" t="s">
        <v>88</v>
      </c>
      <c r="AY657" s="184" t="s">
        <v>166</v>
      </c>
      <c r="BK657" s="193">
        <f>SUM(BK658:BK689)</f>
        <v>0</v>
      </c>
    </row>
    <row r="658" spans="1:65" s="2" customFormat="1" ht="16.5" customHeight="1">
      <c r="A658" s="38"/>
      <c r="B658" s="196"/>
      <c r="C658" s="197" t="s">
        <v>800</v>
      </c>
      <c r="D658" s="197" t="s">
        <v>169</v>
      </c>
      <c r="E658" s="198" t="s">
        <v>1276</v>
      </c>
      <c r="F658" s="199" t="s">
        <v>1277</v>
      </c>
      <c r="G658" s="200" t="s">
        <v>425</v>
      </c>
      <c r="H658" s="201">
        <v>31.6</v>
      </c>
      <c r="I658" s="202"/>
      <c r="J658" s="203">
        <f>ROUND(I658*H658,2)</f>
        <v>0</v>
      </c>
      <c r="K658" s="199" t="s">
        <v>280</v>
      </c>
      <c r="L658" s="39"/>
      <c r="M658" s="204" t="s">
        <v>1</v>
      </c>
      <c r="N658" s="205" t="s">
        <v>46</v>
      </c>
      <c r="O658" s="77"/>
      <c r="P658" s="206">
        <f>O658*H658</f>
        <v>0</v>
      </c>
      <c r="Q658" s="206">
        <v>0</v>
      </c>
      <c r="R658" s="206">
        <f>Q658*H658</f>
        <v>0</v>
      </c>
      <c r="S658" s="206">
        <v>0</v>
      </c>
      <c r="T658" s="207">
        <f>S658*H658</f>
        <v>0</v>
      </c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R658" s="208" t="s">
        <v>243</v>
      </c>
      <c r="AT658" s="208" t="s">
        <v>169</v>
      </c>
      <c r="AU658" s="208" t="s">
        <v>90</v>
      </c>
      <c r="AY658" s="19" t="s">
        <v>166</v>
      </c>
      <c r="BE658" s="209">
        <f>IF(N658="základní",J658,0)</f>
        <v>0</v>
      </c>
      <c r="BF658" s="209">
        <f>IF(N658="snížená",J658,0)</f>
        <v>0</v>
      </c>
      <c r="BG658" s="209">
        <f>IF(N658="zákl. přenesená",J658,0)</f>
        <v>0</v>
      </c>
      <c r="BH658" s="209">
        <f>IF(N658="sníž. přenesená",J658,0)</f>
        <v>0</v>
      </c>
      <c r="BI658" s="209">
        <f>IF(N658="nulová",J658,0)</f>
        <v>0</v>
      </c>
      <c r="BJ658" s="19" t="s">
        <v>88</v>
      </c>
      <c r="BK658" s="209">
        <f>ROUND(I658*H658,2)</f>
        <v>0</v>
      </c>
      <c r="BL658" s="19" t="s">
        <v>243</v>
      </c>
      <c r="BM658" s="208" t="s">
        <v>1278</v>
      </c>
    </row>
    <row r="659" spans="1:47" s="2" customFormat="1" ht="12">
      <c r="A659" s="38"/>
      <c r="B659" s="39"/>
      <c r="C659" s="38"/>
      <c r="D659" s="210" t="s">
        <v>174</v>
      </c>
      <c r="E659" s="38"/>
      <c r="F659" s="211" t="s">
        <v>1279</v>
      </c>
      <c r="G659" s="38"/>
      <c r="H659" s="38"/>
      <c r="I659" s="132"/>
      <c r="J659" s="38"/>
      <c r="K659" s="38"/>
      <c r="L659" s="39"/>
      <c r="M659" s="212"/>
      <c r="N659" s="213"/>
      <c r="O659" s="77"/>
      <c r="P659" s="77"/>
      <c r="Q659" s="77"/>
      <c r="R659" s="77"/>
      <c r="S659" s="77"/>
      <c r="T659" s="7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T659" s="19" t="s">
        <v>174</v>
      </c>
      <c r="AU659" s="19" t="s">
        <v>90</v>
      </c>
    </row>
    <row r="660" spans="1:51" s="13" customFormat="1" ht="12">
      <c r="A660" s="13"/>
      <c r="B660" s="219"/>
      <c r="C660" s="13"/>
      <c r="D660" s="210" t="s">
        <v>283</v>
      </c>
      <c r="E660" s="220" t="s">
        <v>1</v>
      </c>
      <c r="F660" s="221" t="s">
        <v>548</v>
      </c>
      <c r="G660" s="13"/>
      <c r="H660" s="220" t="s">
        <v>1</v>
      </c>
      <c r="I660" s="222"/>
      <c r="J660" s="13"/>
      <c r="K660" s="13"/>
      <c r="L660" s="219"/>
      <c r="M660" s="223"/>
      <c r="N660" s="224"/>
      <c r="O660" s="224"/>
      <c r="P660" s="224"/>
      <c r="Q660" s="224"/>
      <c r="R660" s="224"/>
      <c r="S660" s="224"/>
      <c r="T660" s="225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20" t="s">
        <v>283</v>
      </c>
      <c r="AU660" s="220" t="s">
        <v>90</v>
      </c>
      <c r="AV660" s="13" t="s">
        <v>88</v>
      </c>
      <c r="AW660" s="13" t="s">
        <v>36</v>
      </c>
      <c r="AX660" s="13" t="s">
        <v>81</v>
      </c>
      <c r="AY660" s="220" t="s">
        <v>166</v>
      </c>
    </row>
    <row r="661" spans="1:51" s="13" customFormat="1" ht="12">
      <c r="A661" s="13"/>
      <c r="B661" s="219"/>
      <c r="C661" s="13"/>
      <c r="D661" s="210" t="s">
        <v>283</v>
      </c>
      <c r="E661" s="220" t="s">
        <v>1</v>
      </c>
      <c r="F661" s="221" t="s">
        <v>338</v>
      </c>
      <c r="G661" s="13"/>
      <c r="H661" s="220" t="s">
        <v>1</v>
      </c>
      <c r="I661" s="222"/>
      <c r="J661" s="13"/>
      <c r="K661" s="13"/>
      <c r="L661" s="219"/>
      <c r="M661" s="223"/>
      <c r="N661" s="224"/>
      <c r="O661" s="224"/>
      <c r="P661" s="224"/>
      <c r="Q661" s="224"/>
      <c r="R661" s="224"/>
      <c r="S661" s="224"/>
      <c r="T661" s="225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20" t="s">
        <v>283</v>
      </c>
      <c r="AU661" s="220" t="s">
        <v>90</v>
      </c>
      <c r="AV661" s="13" t="s">
        <v>88</v>
      </c>
      <c r="AW661" s="13" t="s">
        <v>36</v>
      </c>
      <c r="AX661" s="13" t="s">
        <v>81</v>
      </c>
      <c r="AY661" s="220" t="s">
        <v>166</v>
      </c>
    </row>
    <row r="662" spans="1:51" s="14" customFormat="1" ht="12">
      <c r="A662" s="14"/>
      <c r="B662" s="226"/>
      <c r="C662" s="14"/>
      <c r="D662" s="210" t="s">
        <v>283</v>
      </c>
      <c r="E662" s="227" t="s">
        <v>1</v>
      </c>
      <c r="F662" s="228" t="s">
        <v>1280</v>
      </c>
      <c r="G662" s="14"/>
      <c r="H662" s="229">
        <v>1.1</v>
      </c>
      <c r="I662" s="230"/>
      <c r="J662" s="14"/>
      <c r="K662" s="14"/>
      <c r="L662" s="226"/>
      <c r="M662" s="231"/>
      <c r="N662" s="232"/>
      <c r="O662" s="232"/>
      <c r="P662" s="232"/>
      <c r="Q662" s="232"/>
      <c r="R662" s="232"/>
      <c r="S662" s="232"/>
      <c r="T662" s="233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27" t="s">
        <v>283</v>
      </c>
      <c r="AU662" s="227" t="s">
        <v>90</v>
      </c>
      <c r="AV662" s="14" t="s">
        <v>90</v>
      </c>
      <c r="AW662" s="14" t="s">
        <v>36</v>
      </c>
      <c r="AX662" s="14" t="s">
        <v>81</v>
      </c>
      <c r="AY662" s="227" t="s">
        <v>166</v>
      </c>
    </row>
    <row r="663" spans="1:51" s="13" customFormat="1" ht="12">
      <c r="A663" s="13"/>
      <c r="B663" s="219"/>
      <c r="C663" s="13"/>
      <c r="D663" s="210" t="s">
        <v>283</v>
      </c>
      <c r="E663" s="220" t="s">
        <v>1</v>
      </c>
      <c r="F663" s="221" t="s">
        <v>340</v>
      </c>
      <c r="G663" s="13"/>
      <c r="H663" s="220" t="s">
        <v>1</v>
      </c>
      <c r="I663" s="222"/>
      <c r="J663" s="13"/>
      <c r="K663" s="13"/>
      <c r="L663" s="219"/>
      <c r="M663" s="223"/>
      <c r="N663" s="224"/>
      <c r="O663" s="224"/>
      <c r="P663" s="224"/>
      <c r="Q663" s="224"/>
      <c r="R663" s="224"/>
      <c r="S663" s="224"/>
      <c r="T663" s="225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20" t="s">
        <v>283</v>
      </c>
      <c r="AU663" s="220" t="s">
        <v>90</v>
      </c>
      <c r="AV663" s="13" t="s">
        <v>88</v>
      </c>
      <c r="AW663" s="13" t="s">
        <v>36</v>
      </c>
      <c r="AX663" s="13" t="s">
        <v>81</v>
      </c>
      <c r="AY663" s="220" t="s">
        <v>166</v>
      </c>
    </row>
    <row r="664" spans="1:51" s="14" customFormat="1" ht="12">
      <c r="A664" s="14"/>
      <c r="B664" s="226"/>
      <c r="C664" s="14"/>
      <c r="D664" s="210" t="s">
        <v>283</v>
      </c>
      <c r="E664" s="227" t="s">
        <v>1</v>
      </c>
      <c r="F664" s="228" t="s">
        <v>1281</v>
      </c>
      <c r="G664" s="14"/>
      <c r="H664" s="229">
        <v>8.8</v>
      </c>
      <c r="I664" s="230"/>
      <c r="J664" s="14"/>
      <c r="K664" s="14"/>
      <c r="L664" s="226"/>
      <c r="M664" s="231"/>
      <c r="N664" s="232"/>
      <c r="O664" s="232"/>
      <c r="P664" s="232"/>
      <c r="Q664" s="232"/>
      <c r="R664" s="232"/>
      <c r="S664" s="232"/>
      <c r="T664" s="233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27" t="s">
        <v>283</v>
      </c>
      <c r="AU664" s="227" t="s">
        <v>90</v>
      </c>
      <c r="AV664" s="14" t="s">
        <v>90</v>
      </c>
      <c r="AW664" s="14" t="s">
        <v>36</v>
      </c>
      <c r="AX664" s="14" t="s">
        <v>81</v>
      </c>
      <c r="AY664" s="227" t="s">
        <v>166</v>
      </c>
    </row>
    <row r="665" spans="1:51" s="13" customFormat="1" ht="12">
      <c r="A665" s="13"/>
      <c r="B665" s="219"/>
      <c r="C665" s="13"/>
      <c r="D665" s="210" t="s">
        <v>283</v>
      </c>
      <c r="E665" s="220" t="s">
        <v>1</v>
      </c>
      <c r="F665" s="221" t="s">
        <v>995</v>
      </c>
      <c r="G665" s="13"/>
      <c r="H665" s="220" t="s">
        <v>1</v>
      </c>
      <c r="I665" s="222"/>
      <c r="J665" s="13"/>
      <c r="K665" s="13"/>
      <c r="L665" s="219"/>
      <c r="M665" s="223"/>
      <c r="N665" s="224"/>
      <c r="O665" s="224"/>
      <c r="P665" s="224"/>
      <c r="Q665" s="224"/>
      <c r="R665" s="224"/>
      <c r="S665" s="224"/>
      <c r="T665" s="225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20" t="s">
        <v>283</v>
      </c>
      <c r="AU665" s="220" t="s">
        <v>90</v>
      </c>
      <c r="AV665" s="13" t="s">
        <v>88</v>
      </c>
      <c r="AW665" s="13" t="s">
        <v>36</v>
      </c>
      <c r="AX665" s="13" t="s">
        <v>81</v>
      </c>
      <c r="AY665" s="220" t="s">
        <v>166</v>
      </c>
    </row>
    <row r="666" spans="1:51" s="14" customFormat="1" ht="12">
      <c r="A666" s="14"/>
      <c r="B666" s="226"/>
      <c r="C666" s="14"/>
      <c r="D666" s="210" t="s">
        <v>283</v>
      </c>
      <c r="E666" s="227" t="s">
        <v>1</v>
      </c>
      <c r="F666" s="228" t="s">
        <v>1282</v>
      </c>
      <c r="G666" s="14"/>
      <c r="H666" s="229">
        <v>18.4</v>
      </c>
      <c r="I666" s="230"/>
      <c r="J666" s="14"/>
      <c r="K666" s="14"/>
      <c r="L666" s="226"/>
      <c r="M666" s="231"/>
      <c r="N666" s="232"/>
      <c r="O666" s="232"/>
      <c r="P666" s="232"/>
      <c r="Q666" s="232"/>
      <c r="R666" s="232"/>
      <c r="S666" s="232"/>
      <c r="T666" s="233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27" t="s">
        <v>283</v>
      </c>
      <c r="AU666" s="227" t="s">
        <v>90</v>
      </c>
      <c r="AV666" s="14" t="s">
        <v>90</v>
      </c>
      <c r="AW666" s="14" t="s">
        <v>36</v>
      </c>
      <c r="AX666" s="14" t="s">
        <v>81</v>
      </c>
      <c r="AY666" s="227" t="s">
        <v>166</v>
      </c>
    </row>
    <row r="667" spans="1:51" s="13" customFormat="1" ht="12">
      <c r="A667" s="13"/>
      <c r="B667" s="219"/>
      <c r="C667" s="13"/>
      <c r="D667" s="210" t="s">
        <v>283</v>
      </c>
      <c r="E667" s="220" t="s">
        <v>1</v>
      </c>
      <c r="F667" s="221" t="s">
        <v>318</v>
      </c>
      <c r="G667" s="13"/>
      <c r="H667" s="220" t="s">
        <v>1</v>
      </c>
      <c r="I667" s="222"/>
      <c r="J667" s="13"/>
      <c r="K667" s="13"/>
      <c r="L667" s="219"/>
      <c r="M667" s="223"/>
      <c r="N667" s="224"/>
      <c r="O667" s="224"/>
      <c r="P667" s="224"/>
      <c r="Q667" s="224"/>
      <c r="R667" s="224"/>
      <c r="S667" s="224"/>
      <c r="T667" s="225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20" t="s">
        <v>283</v>
      </c>
      <c r="AU667" s="220" t="s">
        <v>90</v>
      </c>
      <c r="AV667" s="13" t="s">
        <v>88</v>
      </c>
      <c r="AW667" s="13" t="s">
        <v>36</v>
      </c>
      <c r="AX667" s="13" t="s">
        <v>81</v>
      </c>
      <c r="AY667" s="220" t="s">
        <v>166</v>
      </c>
    </row>
    <row r="668" spans="1:51" s="14" customFormat="1" ht="12">
      <c r="A668" s="14"/>
      <c r="B668" s="226"/>
      <c r="C668" s="14"/>
      <c r="D668" s="210" t="s">
        <v>283</v>
      </c>
      <c r="E668" s="227" t="s">
        <v>1</v>
      </c>
      <c r="F668" s="228" t="s">
        <v>1283</v>
      </c>
      <c r="G668" s="14"/>
      <c r="H668" s="229">
        <v>3.3</v>
      </c>
      <c r="I668" s="230"/>
      <c r="J668" s="14"/>
      <c r="K668" s="14"/>
      <c r="L668" s="226"/>
      <c r="M668" s="231"/>
      <c r="N668" s="232"/>
      <c r="O668" s="232"/>
      <c r="P668" s="232"/>
      <c r="Q668" s="232"/>
      <c r="R668" s="232"/>
      <c r="S668" s="232"/>
      <c r="T668" s="233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27" t="s">
        <v>283</v>
      </c>
      <c r="AU668" s="227" t="s">
        <v>90</v>
      </c>
      <c r="AV668" s="14" t="s">
        <v>90</v>
      </c>
      <c r="AW668" s="14" t="s">
        <v>36</v>
      </c>
      <c r="AX668" s="14" t="s">
        <v>81</v>
      </c>
      <c r="AY668" s="227" t="s">
        <v>166</v>
      </c>
    </row>
    <row r="669" spans="1:51" s="15" customFormat="1" ht="12">
      <c r="A669" s="15"/>
      <c r="B669" s="234"/>
      <c r="C669" s="15"/>
      <c r="D669" s="210" t="s">
        <v>283</v>
      </c>
      <c r="E669" s="235" t="s">
        <v>1</v>
      </c>
      <c r="F669" s="236" t="s">
        <v>286</v>
      </c>
      <c r="G669" s="15"/>
      <c r="H669" s="237">
        <v>31.6</v>
      </c>
      <c r="I669" s="238"/>
      <c r="J669" s="15"/>
      <c r="K669" s="15"/>
      <c r="L669" s="234"/>
      <c r="M669" s="239"/>
      <c r="N669" s="240"/>
      <c r="O669" s="240"/>
      <c r="P669" s="240"/>
      <c r="Q669" s="240"/>
      <c r="R669" s="240"/>
      <c r="S669" s="240"/>
      <c r="T669" s="241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T669" s="235" t="s">
        <v>283</v>
      </c>
      <c r="AU669" s="235" t="s">
        <v>90</v>
      </c>
      <c r="AV669" s="15" t="s">
        <v>165</v>
      </c>
      <c r="AW669" s="15" t="s">
        <v>36</v>
      </c>
      <c r="AX669" s="15" t="s">
        <v>88</v>
      </c>
      <c r="AY669" s="235" t="s">
        <v>166</v>
      </c>
    </row>
    <row r="670" spans="1:65" s="2" customFormat="1" ht="16.5" customHeight="1">
      <c r="A670" s="38"/>
      <c r="B670" s="196"/>
      <c r="C670" s="242" t="s">
        <v>805</v>
      </c>
      <c r="D670" s="242" t="s">
        <v>806</v>
      </c>
      <c r="E670" s="243" t="s">
        <v>1284</v>
      </c>
      <c r="F670" s="244" t="s">
        <v>1285</v>
      </c>
      <c r="G670" s="245" t="s">
        <v>425</v>
      </c>
      <c r="H670" s="246">
        <v>31.5</v>
      </c>
      <c r="I670" s="247"/>
      <c r="J670" s="248">
        <f>ROUND(I670*H670,2)</f>
        <v>0</v>
      </c>
      <c r="K670" s="244" t="s">
        <v>280</v>
      </c>
      <c r="L670" s="249"/>
      <c r="M670" s="250" t="s">
        <v>1</v>
      </c>
      <c r="N670" s="251" t="s">
        <v>46</v>
      </c>
      <c r="O670" s="77"/>
      <c r="P670" s="206">
        <f>O670*H670</f>
        <v>0</v>
      </c>
      <c r="Q670" s="206">
        <v>0.00154</v>
      </c>
      <c r="R670" s="206">
        <f>Q670*H670</f>
        <v>0.04851</v>
      </c>
      <c r="S670" s="206">
        <v>0</v>
      </c>
      <c r="T670" s="207">
        <f>S670*H670</f>
        <v>0</v>
      </c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R670" s="208" t="s">
        <v>522</v>
      </c>
      <c r="AT670" s="208" t="s">
        <v>806</v>
      </c>
      <c r="AU670" s="208" t="s">
        <v>90</v>
      </c>
      <c r="AY670" s="19" t="s">
        <v>166</v>
      </c>
      <c r="BE670" s="209">
        <f>IF(N670="základní",J670,0)</f>
        <v>0</v>
      </c>
      <c r="BF670" s="209">
        <f>IF(N670="snížená",J670,0)</f>
        <v>0</v>
      </c>
      <c r="BG670" s="209">
        <f>IF(N670="zákl. přenesená",J670,0)</f>
        <v>0</v>
      </c>
      <c r="BH670" s="209">
        <f>IF(N670="sníž. přenesená",J670,0)</f>
        <v>0</v>
      </c>
      <c r="BI670" s="209">
        <f>IF(N670="nulová",J670,0)</f>
        <v>0</v>
      </c>
      <c r="BJ670" s="19" t="s">
        <v>88</v>
      </c>
      <c r="BK670" s="209">
        <f>ROUND(I670*H670,2)</f>
        <v>0</v>
      </c>
      <c r="BL670" s="19" t="s">
        <v>243</v>
      </c>
      <c r="BM670" s="208" t="s">
        <v>1286</v>
      </c>
    </row>
    <row r="671" spans="1:47" s="2" customFormat="1" ht="12">
      <c r="A671" s="38"/>
      <c r="B671" s="39"/>
      <c r="C671" s="38"/>
      <c r="D671" s="210" t="s">
        <v>174</v>
      </c>
      <c r="E671" s="38"/>
      <c r="F671" s="211" t="s">
        <v>1285</v>
      </c>
      <c r="G671" s="38"/>
      <c r="H671" s="38"/>
      <c r="I671" s="132"/>
      <c r="J671" s="38"/>
      <c r="K671" s="38"/>
      <c r="L671" s="39"/>
      <c r="M671" s="212"/>
      <c r="N671" s="213"/>
      <c r="O671" s="77"/>
      <c r="P671" s="77"/>
      <c r="Q671" s="77"/>
      <c r="R671" s="77"/>
      <c r="S671" s="77"/>
      <c r="T671" s="7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T671" s="19" t="s">
        <v>174</v>
      </c>
      <c r="AU671" s="19" t="s">
        <v>90</v>
      </c>
    </row>
    <row r="672" spans="1:51" s="13" customFormat="1" ht="12">
      <c r="A672" s="13"/>
      <c r="B672" s="219"/>
      <c r="C672" s="13"/>
      <c r="D672" s="210" t="s">
        <v>283</v>
      </c>
      <c r="E672" s="220" t="s">
        <v>1</v>
      </c>
      <c r="F672" s="221" t="s">
        <v>548</v>
      </c>
      <c r="G672" s="13"/>
      <c r="H672" s="220" t="s">
        <v>1</v>
      </c>
      <c r="I672" s="222"/>
      <c r="J672" s="13"/>
      <c r="K672" s="13"/>
      <c r="L672" s="219"/>
      <c r="M672" s="223"/>
      <c r="N672" s="224"/>
      <c r="O672" s="224"/>
      <c r="P672" s="224"/>
      <c r="Q672" s="224"/>
      <c r="R672" s="224"/>
      <c r="S672" s="224"/>
      <c r="T672" s="225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20" t="s">
        <v>283</v>
      </c>
      <c r="AU672" s="220" t="s">
        <v>90</v>
      </c>
      <c r="AV672" s="13" t="s">
        <v>88</v>
      </c>
      <c r="AW672" s="13" t="s">
        <v>36</v>
      </c>
      <c r="AX672" s="13" t="s">
        <v>81</v>
      </c>
      <c r="AY672" s="220" t="s">
        <v>166</v>
      </c>
    </row>
    <row r="673" spans="1:51" s="13" customFormat="1" ht="12">
      <c r="A673" s="13"/>
      <c r="B673" s="219"/>
      <c r="C673" s="13"/>
      <c r="D673" s="210" t="s">
        <v>283</v>
      </c>
      <c r="E673" s="220" t="s">
        <v>1</v>
      </c>
      <c r="F673" s="221" t="s">
        <v>338</v>
      </c>
      <c r="G673" s="13"/>
      <c r="H673" s="220" t="s">
        <v>1</v>
      </c>
      <c r="I673" s="222"/>
      <c r="J673" s="13"/>
      <c r="K673" s="13"/>
      <c r="L673" s="219"/>
      <c r="M673" s="223"/>
      <c r="N673" s="224"/>
      <c r="O673" s="224"/>
      <c r="P673" s="224"/>
      <c r="Q673" s="224"/>
      <c r="R673" s="224"/>
      <c r="S673" s="224"/>
      <c r="T673" s="225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20" t="s">
        <v>283</v>
      </c>
      <c r="AU673" s="220" t="s">
        <v>90</v>
      </c>
      <c r="AV673" s="13" t="s">
        <v>88</v>
      </c>
      <c r="AW673" s="13" t="s">
        <v>36</v>
      </c>
      <c r="AX673" s="13" t="s">
        <v>81</v>
      </c>
      <c r="AY673" s="220" t="s">
        <v>166</v>
      </c>
    </row>
    <row r="674" spans="1:51" s="14" customFormat="1" ht="12">
      <c r="A674" s="14"/>
      <c r="B674" s="226"/>
      <c r="C674" s="14"/>
      <c r="D674" s="210" t="s">
        <v>283</v>
      </c>
      <c r="E674" s="227" t="s">
        <v>1</v>
      </c>
      <c r="F674" s="228" t="s">
        <v>88</v>
      </c>
      <c r="G674" s="14"/>
      <c r="H674" s="229">
        <v>1</v>
      </c>
      <c r="I674" s="230"/>
      <c r="J674" s="14"/>
      <c r="K674" s="14"/>
      <c r="L674" s="226"/>
      <c r="M674" s="231"/>
      <c r="N674" s="232"/>
      <c r="O674" s="232"/>
      <c r="P674" s="232"/>
      <c r="Q674" s="232"/>
      <c r="R674" s="232"/>
      <c r="S674" s="232"/>
      <c r="T674" s="233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27" t="s">
        <v>283</v>
      </c>
      <c r="AU674" s="227" t="s">
        <v>90</v>
      </c>
      <c r="AV674" s="14" t="s">
        <v>90</v>
      </c>
      <c r="AW674" s="14" t="s">
        <v>36</v>
      </c>
      <c r="AX674" s="14" t="s">
        <v>81</v>
      </c>
      <c r="AY674" s="227" t="s">
        <v>166</v>
      </c>
    </row>
    <row r="675" spans="1:51" s="13" customFormat="1" ht="12">
      <c r="A675" s="13"/>
      <c r="B675" s="219"/>
      <c r="C675" s="13"/>
      <c r="D675" s="210" t="s">
        <v>283</v>
      </c>
      <c r="E675" s="220" t="s">
        <v>1</v>
      </c>
      <c r="F675" s="221" t="s">
        <v>340</v>
      </c>
      <c r="G675" s="13"/>
      <c r="H675" s="220" t="s">
        <v>1</v>
      </c>
      <c r="I675" s="222"/>
      <c r="J675" s="13"/>
      <c r="K675" s="13"/>
      <c r="L675" s="219"/>
      <c r="M675" s="223"/>
      <c r="N675" s="224"/>
      <c r="O675" s="224"/>
      <c r="P675" s="224"/>
      <c r="Q675" s="224"/>
      <c r="R675" s="224"/>
      <c r="S675" s="224"/>
      <c r="T675" s="225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20" t="s">
        <v>283</v>
      </c>
      <c r="AU675" s="220" t="s">
        <v>90</v>
      </c>
      <c r="AV675" s="13" t="s">
        <v>88</v>
      </c>
      <c r="AW675" s="13" t="s">
        <v>36</v>
      </c>
      <c r="AX675" s="13" t="s">
        <v>81</v>
      </c>
      <c r="AY675" s="220" t="s">
        <v>166</v>
      </c>
    </row>
    <row r="676" spans="1:51" s="14" customFormat="1" ht="12">
      <c r="A676" s="14"/>
      <c r="B676" s="226"/>
      <c r="C676" s="14"/>
      <c r="D676" s="210" t="s">
        <v>283</v>
      </c>
      <c r="E676" s="227" t="s">
        <v>1</v>
      </c>
      <c r="F676" s="228" t="s">
        <v>1287</v>
      </c>
      <c r="G676" s="14"/>
      <c r="H676" s="229">
        <v>8</v>
      </c>
      <c r="I676" s="230"/>
      <c r="J676" s="14"/>
      <c r="K676" s="14"/>
      <c r="L676" s="226"/>
      <c r="M676" s="231"/>
      <c r="N676" s="232"/>
      <c r="O676" s="232"/>
      <c r="P676" s="232"/>
      <c r="Q676" s="232"/>
      <c r="R676" s="232"/>
      <c r="S676" s="232"/>
      <c r="T676" s="233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27" t="s">
        <v>283</v>
      </c>
      <c r="AU676" s="227" t="s">
        <v>90</v>
      </c>
      <c r="AV676" s="14" t="s">
        <v>90</v>
      </c>
      <c r="AW676" s="14" t="s">
        <v>36</v>
      </c>
      <c r="AX676" s="14" t="s">
        <v>81</v>
      </c>
      <c r="AY676" s="227" t="s">
        <v>166</v>
      </c>
    </row>
    <row r="677" spans="1:51" s="13" customFormat="1" ht="12">
      <c r="A677" s="13"/>
      <c r="B677" s="219"/>
      <c r="C677" s="13"/>
      <c r="D677" s="210" t="s">
        <v>283</v>
      </c>
      <c r="E677" s="220" t="s">
        <v>1</v>
      </c>
      <c r="F677" s="221" t="s">
        <v>995</v>
      </c>
      <c r="G677" s="13"/>
      <c r="H677" s="220" t="s">
        <v>1</v>
      </c>
      <c r="I677" s="222"/>
      <c r="J677" s="13"/>
      <c r="K677" s="13"/>
      <c r="L677" s="219"/>
      <c r="M677" s="223"/>
      <c r="N677" s="224"/>
      <c r="O677" s="224"/>
      <c r="P677" s="224"/>
      <c r="Q677" s="224"/>
      <c r="R677" s="224"/>
      <c r="S677" s="224"/>
      <c r="T677" s="225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20" t="s">
        <v>283</v>
      </c>
      <c r="AU677" s="220" t="s">
        <v>90</v>
      </c>
      <c r="AV677" s="13" t="s">
        <v>88</v>
      </c>
      <c r="AW677" s="13" t="s">
        <v>36</v>
      </c>
      <c r="AX677" s="13" t="s">
        <v>81</v>
      </c>
      <c r="AY677" s="220" t="s">
        <v>166</v>
      </c>
    </row>
    <row r="678" spans="1:51" s="14" customFormat="1" ht="12">
      <c r="A678" s="14"/>
      <c r="B678" s="226"/>
      <c r="C678" s="14"/>
      <c r="D678" s="210" t="s">
        <v>283</v>
      </c>
      <c r="E678" s="227" t="s">
        <v>1</v>
      </c>
      <c r="F678" s="228" t="s">
        <v>1288</v>
      </c>
      <c r="G678" s="14"/>
      <c r="H678" s="229">
        <v>18</v>
      </c>
      <c r="I678" s="230"/>
      <c r="J678" s="14"/>
      <c r="K678" s="14"/>
      <c r="L678" s="226"/>
      <c r="M678" s="231"/>
      <c r="N678" s="232"/>
      <c r="O678" s="232"/>
      <c r="P678" s="232"/>
      <c r="Q678" s="232"/>
      <c r="R678" s="232"/>
      <c r="S678" s="232"/>
      <c r="T678" s="233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27" t="s">
        <v>283</v>
      </c>
      <c r="AU678" s="227" t="s">
        <v>90</v>
      </c>
      <c r="AV678" s="14" t="s">
        <v>90</v>
      </c>
      <c r="AW678" s="14" t="s">
        <v>36</v>
      </c>
      <c r="AX678" s="14" t="s">
        <v>81</v>
      </c>
      <c r="AY678" s="227" t="s">
        <v>166</v>
      </c>
    </row>
    <row r="679" spans="1:51" s="13" customFormat="1" ht="12">
      <c r="A679" s="13"/>
      <c r="B679" s="219"/>
      <c r="C679" s="13"/>
      <c r="D679" s="210" t="s">
        <v>283</v>
      </c>
      <c r="E679" s="220" t="s">
        <v>1</v>
      </c>
      <c r="F679" s="221" t="s">
        <v>318</v>
      </c>
      <c r="G679" s="13"/>
      <c r="H679" s="220" t="s">
        <v>1</v>
      </c>
      <c r="I679" s="222"/>
      <c r="J679" s="13"/>
      <c r="K679" s="13"/>
      <c r="L679" s="219"/>
      <c r="M679" s="223"/>
      <c r="N679" s="224"/>
      <c r="O679" s="224"/>
      <c r="P679" s="224"/>
      <c r="Q679" s="224"/>
      <c r="R679" s="224"/>
      <c r="S679" s="224"/>
      <c r="T679" s="225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20" t="s">
        <v>283</v>
      </c>
      <c r="AU679" s="220" t="s">
        <v>90</v>
      </c>
      <c r="AV679" s="13" t="s">
        <v>88</v>
      </c>
      <c r="AW679" s="13" t="s">
        <v>36</v>
      </c>
      <c r="AX679" s="13" t="s">
        <v>81</v>
      </c>
      <c r="AY679" s="220" t="s">
        <v>166</v>
      </c>
    </row>
    <row r="680" spans="1:51" s="14" customFormat="1" ht="12">
      <c r="A680" s="14"/>
      <c r="B680" s="226"/>
      <c r="C680" s="14"/>
      <c r="D680" s="210" t="s">
        <v>283</v>
      </c>
      <c r="E680" s="227" t="s">
        <v>1</v>
      </c>
      <c r="F680" s="228" t="s">
        <v>1289</v>
      </c>
      <c r="G680" s="14"/>
      <c r="H680" s="229">
        <v>3</v>
      </c>
      <c r="I680" s="230"/>
      <c r="J680" s="14"/>
      <c r="K680" s="14"/>
      <c r="L680" s="226"/>
      <c r="M680" s="231"/>
      <c r="N680" s="232"/>
      <c r="O680" s="232"/>
      <c r="P680" s="232"/>
      <c r="Q680" s="232"/>
      <c r="R680" s="232"/>
      <c r="S680" s="232"/>
      <c r="T680" s="233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27" t="s">
        <v>283</v>
      </c>
      <c r="AU680" s="227" t="s">
        <v>90</v>
      </c>
      <c r="AV680" s="14" t="s">
        <v>90</v>
      </c>
      <c r="AW680" s="14" t="s">
        <v>36</v>
      </c>
      <c r="AX680" s="14" t="s">
        <v>81</v>
      </c>
      <c r="AY680" s="227" t="s">
        <v>166</v>
      </c>
    </row>
    <row r="681" spans="1:51" s="16" customFormat="1" ht="12">
      <c r="A681" s="16"/>
      <c r="B681" s="255"/>
      <c r="C681" s="16"/>
      <c r="D681" s="210" t="s">
        <v>283</v>
      </c>
      <c r="E681" s="256" t="s">
        <v>1</v>
      </c>
      <c r="F681" s="257" t="s">
        <v>896</v>
      </c>
      <c r="G681" s="16"/>
      <c r="H681" s="258">
        <v>30</v>
      </c>
      <c r="I681" s="259"/>
      <c r="J681" s="16"/>
      <c r="K681" s="16"/>
      <c r="L681" s="255"/>
      <c r="M681" s="260"/>
      <c r="N681" s="261"/>
      <c r="O681" s="261"/>
      <c r="P681" s="261"/>
      <c r="Q681" s="261"/>
      <c r="R681" s="261"/>
      <c r="S681" s="261"/>
      <c r="T681" s="262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T681" s="256" t="s">
        <v>283</v>
      </c>
      <c r="AU681" s="256" t="s">
        <v>90</v>
      </c>
      <c r="AV681" s="16" t="s">
        <v>180</v>
      </c>
      <c r="AW681" s="16" t="s">
        <v>36</v>
      </c>
      <c r="AX681" s="16" t="s">
        <v>81</v>
      </c>
      <c r="AY681" s="256" t="s">
        <v>166</v>
      </c>
    </row>
    <row r="682" spans="1:51" s="14" customFormat="1" ht="12">
      <c r="A682" s="14"/>
      <c r="B682" s="226"/>
      <c r="C682" s="14"/>
      <c r="D682" s="210" t="s">
        <v>283</v>
      </c>
      <c r="E682" s="227" t="s">
        <v>1</v>
      </c>
      <c r="F682" s="228" t="s">
        <v>1290</v>
      </c>
      <c r="G682" s="14"/>
      <c r="H682" s="229">
        <v>1.5</v>
      </c>
      <c r="I682" s="230"/>
      <c r="J682" s="14"/>
      <c r="K682" s="14"/>
      <c r="L682" s="226"/>
      <c r="M682" s="231"/>
      <c r="N682" s="232"/>
      <c r="O682" s="232"/>
      <c r="P682" s="232"/>
      <c r="Q682" s="232"/>
      <c r="R682" s="232"/>
      <c r="S682" s="232"/>
      <c r="T682" s="233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27" t="s">
        <v>283</v>
      </c>
      <c r="AU682" s="227" t="s">
        <v>90</v>
      </c>
      <c r="AV682" s="14" t="s">
        <v>90</v>
      </c>
      <c r="AW682" s="14" t="s">
        <v>36</v>
      </c>
      <c r="AX682" s="14" t="s">
        <v>81</v>
      </c>
      <c r="AY682" s="227" t="s">
        <v>166</v>
      </c>
    </row>
    <row r="683" spans="1:51" s="15" customFormat="1" ht="12">
      <c r="A683" s="15"/>
      <c r="B683" s="234"/>
      <c r="C683" s="15"/>
      <c r="D683" s="210" t="s">
        <v>283</v>
      </c>
      <c r="E683" s="235" t="s">
        <v>1</v>
      </c>
      <c r="F683" s="236" t="s">
        <v>286</v>
      </c>
      <c r="G683" s="15"/>
      <c r="H683" s="237">
        <v>31.5</v>
      </c>
      <c r="I683" s="238"/>
      <c r="J683" s="15"/>
      <c r="K683" s="15"/>
      <c r="L683" s="234"/>
      <c r="M683" s="239"/>
      <c r="N683" s="240"/>
      <c r="O683" s="240"/>
      <c r="P683" s="240"/>
      <c r="Q683" s="240"/>
      <c r="R683" s="240"/>
      <c r="S683" s="240"/>
      <c r="T683" s="241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T683" s="235" t="s">
        <v>283</v>
      </c>
      <c r="AU683" s="235" t="s">
        <v>90</v>
      </c>
      <c r="AV683" s="15" t="s">
        <v>165</v>
      </c>
      <c r="AW683" s="15" t="s">
        <v>36</v>
      </c>
      <c r="AX683" s="15" t="s">
        <v>88</v>
      </c>
      <c r="AY683" s="235" t="s">
        <v>166</v>
      </c>
    </row>
    <row r="684" spans="1:65" s="2" customFormat="1" ht="16.5" customHeight="1">
      <c r="A684" s="38"/>
      <c r="B684" s="196"/>
      <c r="C684" s="242" t="s">
        <v>1291</v>
      </c>
      <c r="D684" s="242" t="s">
        <v>806</v>
      </c>
      <c r="E684" s="243" t="s">
        <v>1292</v>
      </c>
      <c r="F684" s="244" t="s">
        <v>1293</v>
      </c>
      <c r="G684" s="245" t="s">
        <v>346</v>
      </c>
      <c r="H684" s="246">
        <v>40</v>
      </c>
      <c r="I684" s="247"/>
      <c r="J684" s="248">
        <f>ROUND(I684*H684,2)</f>
        <v>0</v>
      </c>
      <c r="K684" s="244" t="s">
        <v>280</v>
      </c>
      <c r="L684" s="249"/>
      <c r="M684" s="250" t="s">
        <v>1</v>
      </c>
      <c r="N684" s="251" t="s">
        <v>46</v>
      </c>
      <c r="O684" s="77"/>
      <c r="P684" s="206">
        <f>O684*H684</f>
        <v>0</v>
      </c>
      <c r="Q684" s="206">
        <v>0.00045</v>
      </c>
      <c r="R684" s="206">
        <f>Q684*H684</f>
        <v>0.018</v>
      </c>
      <c r="S684" s="206">
        <v>0</v>
      </c>
      <c r="T684" s="207">
        <f>S684*H684</f>
        <v>0</v>
      </c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R684" s="208" t="s">
        <v>522</v>
      </c>
      <c r="AT684" s="208" t="s">
        <v>806</v>
      </c>
      <c r="AU684" s="208" t="s">
        <v>90</v>
      </c>
      <c r="AY684" s="19" t="s">
        <v>166</v>
      </c>
      <c r="BE684" s="209">
        <f>IF(N684="základní",J684,0)</f>
        <v>0</v>
      </c>
      <c r="BF684" s="209">
        <f>IF(N684="snížená",J684,0)</f>
        <v>0</v>
      </c>
      <c r="BG684" s="209">
        <f>IF(N684="zákl. přenesená",J684,0)</f>
        <v>0</v>
      </c>
      <c r="BH684" s="209">
        <f>IF(N684="sníž. přenesená",J684,0)</f>
        <v>0</v>
      </c>
      <c r="BI684" s="209">
        <f>IF(N684="nulová",J684,0)</f>
        <v>0</v>
      </c>
      <c r="BJ684" s="19" t="s">
        <v>88</v>
      </c>
      <c r="BK684" s="209">
        <f>ROUND(I684*H684,2)</f>
        <v>0</v>
      </c>
      <c r="BL684" s="19" t="s">
        <v>243</v>
      </c>
      <c r="BM684" s="208" t="s">
        <v>1294</v>
      </c>
    </row>
    <row r="685" spans="1:47" s="2" customFormat="1" ht="12">
      <c r="A685" s="38"/>
      <c r="B685" s="39"/>
      <c r="C685" s="38"/>
      <c r="D685" s="210" t="s">
        <v>174</v>
      </c>
      <c r="E685" s="38"/>
      <c r="F685" s="211" t="s">
        <v>1293</v>
      </c>
      <c r="G685" s="38"/>
      <c r="H685" s="38"/>
      <c r="I685" s="132"/>
      <c r="J685" s="38"/>
      <c r="K685" s="38"/>
      <c r="L685" s="39"/>
      <c r="M685" s="212"/>
      <c r="N685" s="213"/>
      <c r="O685" s="77"/>
      <c r="P685" s="77"/>
      <c r="Q685" s="77"/>
      <c r="R685" s="77"/>
      <c r="S685" s="77"/>
      <c r="T685" s="7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T685" s="19" t="s">
        <v>174</v>
      </c>
      <c r="AU685" s="19" t="s">
        <v>90</v>
      </c>
    </row>
    <row r="686" spans="1:65" s="2" customFormat="1" ht="21.75" customHeight="1">
      <c r="A686" s="38"/>
      <c r="B686" s="196"/>
      <c r="C686" s="197" t="s">
        <v>1295</v>
      </c>
      <c r="D686" s="197" t="s">
        <v>169</v>
      </c>
      <c r="E686" s="198" t="s">
        <v>1296</v>
      </c>
      <c r="F686" s="199" t="s">
        <v>1297</v>
      </c>
      <c r="G686" s="200" t="s">
        <v>289</v>
      </c>
      <c r="H686" s="201">
        <v>0.067</v>
      </c>
      <c r="I686" s="202"/>
      <c r="J686" s="203">
        <f>ROUND(I686*H686,2)</f>
        <v>0</v>
      </c>
      <c r="K686" s="199" t="s">
        <v>280</v>
      </c>
      <c r="L686" s="39"/>
      <c r="M686" s="204" t="s">
        <v>1</v>
      </c>
      <c r="N686" s="205" t="s">
        <v>46</v>
      </c>
      <c r="O686" s="77"/>
      <c r="P686" s="206">
        <f>O686*H686</f>
        <v>0</v>
      </c>
      <c r="Q686" s="206">
        <v>0</v>
      </c>
      <c r="R686" s="206">
        <f>Q686*H686</f>
        <v>0</v>
      </c>
      <c r="S686" s="206">
        <v>0</v>
      </c>
      <c r="T686" s="207">
        <f>S686*H686</f>
        <v>0</v>
      </c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R686" s="208" t="s">
        <v>243</v>
      </c>
      <c r="AT686" s="208" t="s">
        <v>169</v>
      </c>
      <c r="AU686" s="208" t="s">
        <v>90</v>
      </c>
      <c r="AY686" s="19" t="s">
        <v>166</v>
      </c>
      <c r="BE686" s="209">
        <f>IF(N686="základní",J686,0)</f>
        <v>0</v>
      </c>
      <c r="BF686" s="209">
        <f>IF(N686="snížená",J686,0)</f>
        <v>0</v>
      </c>
      <c r="BG686" s="209">
        <f>IF(N686="zákl. přenesená",J686,0)</f>
        <v>0</v>
      </c>
      <c r="BH686" s="209">
        <f>IF(N686="sníž. přenesená",J686,0)</f>
        <v>0</v>
      </c>
      <c r="BI686" s="209">
        <f>IF(N686="nulová",J686,0)</f>
        <v>0</v>
      </c>
      <c r="BJ686" s="19" t="s">
        <v>88</v>
      </c>
      <c r="BK686" s="209">
        <f>ROUND(I686*H686,2)</f>
        <v>0</v>
      </c>
      <c r="BL686" s="19" t="s">
        <v>243</v>
      </c>
      <c r="BM686" s="208" t="s">
        <v>1298</v>
      </c>
    </row>
    <row r="687" spans="1:47" s="2" customFormat="1" ht="12">
      <c r="A687" s="38"/>
      <c r="B687" s="39"/>
      <c r="C687" s="38"/>
      <c r="D687" s="210" t="s">
        <v>174</v>
      </c>
      <c r="E687" s="38"/>
      <c r="F687" s="211" t="s">
        <v>1299</v>
      </c>
      <c r="G687" s="38"/>
      <c r="H687" s="38"/>
      <c r="I687" s="132"/>
      <c r="J687" s="38"/>
      <c r="K687" s="38"/>
      <c r="L687" s="39"/>
      <c r="M687" s="212"/>
      <c r="N687" s="213"/>
      <c r="O687" s="77"/>
      <c r="P687" s="77"/>
      <c r="Q687" s="77"/>
      <c r="R687" s="77"/>
      <c r="S687" s="77"/>
      <c r="T687" s="7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T687" s="19" t="s">
        <v>174</v>
      </c>
      <c r="AU687" s="19" t="s">
        <v>90</v>
      </c>
    </row>
    <row r="688" spans="1:65" s="2" customFormat="1" ht="21.75" customHeight="1">
      <c r="A688" s="38"/>
      <c r="B688" s="196"/>
      <c r="C688" s="197" t="s">
        <v>1300</v>
      </c>
      <c r="D688" s="197" t="s">
        <v>169</v>
      </c>
      <c r="E688" s="198" t="s">
        <v>1301</v>
      </c>
      <c r="F688" s="199" t="s">
        <v>1302</v>
      </c>
      <c r="G688" s="200" t="s">
        <v>289</v>
      </c>
      <c r="H688" s="201">
        <v>0.067</v>
      </c>
      <c r="I688" s="202"/>
      <c r="J688" s="203">
        <f>ROUND(I688*H688,2)</f>
        <v>0</v>
      </c>
      <c r="K688" s="199" t="s">
        <v>280</v>
      </c>
      <c r="L688" s="39"/>
      <c r="M688" s="204" t="s">
        <v>1</v>
      </c>
      <c r="N688" s="205" t="s">
        <v>46</v>
      </c>
      <c r="O688" s="77"/>
      <c r="P688" s="206">
        <f>O688*H688</f>
        <v>0</v>
      </c>
      <c r="Q688" s="206">
        <v>0</v>
      </c>
      <c r="R688" s="206">
        <f>Q688*H688</f>
        <v>0</v>
      </c>
      <c r="S688" s="206">
        <v>0</v>
      </c>
      <c r="T688" s="207">
        <f>S688*H688</f>
        <v>0</v>
      </c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R688" s="208" t="s">
        <v>243</v>
      </c>
      <c r="AT688" s="208" t="s">
        <v>169</v>
      </c>
      <c r="AU688" s="208" t="s">
        <v>90</v>
      </c>
      <c r="AY688" s="19" t="s">
        <v>166</v>
      </c>
      <c r="BE688" s="209">
        <f>IF(N688="základní",J688,0)</f>
        <v>0</v>
      </c>
      <c r="BF688" s="209">
        <f>IF(N688="snížená",J688,0)</f>
        <v>0</v>
      </c>
      <c r="BG688" s="209">
        <f>IF(N688="zákl. přenesená",J688,0)</f>
        <v>0</v>
      </c>
      <c r="BH688" s="209">
        <f>IF(N688="sníž. přenesená",J688,0)</f>
        <v>0</v>
      </c>
      <c r="BI688" s="209">
        <f>IF(N688="nulová",J688,0)</f>
        <v>0</v>
      </c>
      <c r="BJ688" s="19" t="s">
        <v>88</v>
      </c>
      <c r="BK688" s="209">
        <f>ROUND(I688*H688,2)</f>
        <v>0</v>
      </c>
      <c r="BL688" s="19" t="s">
        <v>243</v>
      </c>
      <c r="BM688" s="208" t="s">
        <v>1303</v>
      </c>
    </row>
    <row r="689" spans="1:47" s="2" customFormat="1" ht="12">
      <c r="A689" s="38"/>
      <c r="B689" s="39"/>
      <c r="C689" s="38"/>
      <c r="D689" s="210" t="s">
        <v>174</v>
      </c>
      <c r="E689" s="38"/>
      <c r="F689" s="211" t="s">
        <v>1304</v>
      </c>
      <c r="G689" s="38"/>
      <c r="H689" s="38"/>
      <c r="I689" s="132"/>
      <c r="J689" s="38"/>
      <c r="K689" s="38"/>
      <c r="L689" s="39"/>
      <c r="M689" s="212"/>
      <c r="N689" s="213"/>
      <c r="O689" s="77"/>
      <c r="P689" s="77"/>
      <c r="Q689" s="77"/>
      <c r="R689" s="77"/>
      <c r="S689" s="77"/>
      <c r="T689" s="7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T689" s="19" t="s">
        <v>174</v>
      </c>
      <c r="AU689" s="19" t="s">
        <v>90</v>
      </c>
    </row>
    <row r="690" spans="1:63" s="12" customFormat="1" ht="22.8" customHeight="1">
      <c r="A690" s="12"/>
      <c r="B690" s="183"/>
      <c r="C690" s="12"/>
      <c r="D690" s="184" t="s">
        <v>80</v>
      </c>
      <c r="E690" s="194" t="s">
        <v>1305</v>
      </c>
      <c r="F690" s="194" t="s">
        <v>1306</v>
      </c>
      <c r="G690" s="12"/>
      <c r="H690" s="12"/>
      <c r="I690" s="186"/>
      <c r="J690" s="195">
        <f>BK690</f>
        <v>0</v>
      </c>
      <c r="K690" s="12"/>
      <c r="L690" s="183"/>
      <c r="M690" s="188"/>
      <c r="N690" s="189"/>
      <c r="O690" s="189"/>
      <c r="P690" s="190">
        <f>SUM(P691:P704)</f>
        <v>0</v>
      </c>
      <c r="Q690" s="189"/>
      <c r="R690" s="190">
        <f>SUM(R691:R704)</f>
        <v>0.156</v>
      </c>
      <c r="S690" s="189"/>
      <c r="T690" s="191">
        <f>SUM(T691:T704)</f>
        <v>0</v>
      </c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R690" s="184" t="s">
        <v>90</v>
      </c>
      <c r="AT690" s="192" t="s">
        <v>80</v>
      </c>
      <c r="AU690" s="192" t="s">
        <v>88</v>
      </c>
      <c r="AY690" s="184" t="s">
        <v>166</v>
      </c>
      <c r="BK690" s="193">
        <f>SUM(BK691:BK704)</f>
        <v>0</v>
      </c>
    </row>
    <row r="691" spans="1:65" s="2" customFormat="1" ht="21.75" customHeight="1">
      <c r="A691" s="38"/>
      <c r="B691" s="196"/>
      <c r="C691" s="197" t="s">
        <v>1307</v>
      </c>
      <c r="D691" s="197" t="s">
        <v>169</v>
      </c>
      <c r="E691" s="198" t="s">
        <v>1308</v>
      </c>
      <c r="F691" s="199" t="s">
        <v>1309</v>
      </c>
      <c r="G691" s="200" t="s">
        <v>301</v>
      </c>
      <c r="H691" s="201">
        <v>20</v>
      </c>
      <c r="I691" s="202"/>
      <c r="J691" s="203">
        <f>ROUND(I691*H691,2)</f>
        <v>0</v>
      </c>
      <c r="K691" s="199" t="s">
        <v>280</v>
      </c>
      <c r="L691" s="39"/>
      <c r="M691" s="204" t="s">
        <v>1</v>
      </c>
      <c r="N691" s="205" t="s">
        <v>46</v>
      </c>
      <c r="O691" s="77"/>
      <c r="P691" s="206">
        <f>O691*H691</f>
        <v>0</v>
      </c>
      <c r="Q691" s="206">
        <v>0.0076</v>
      </c>
      <c r="R691" s="206">
        <f>Q691*H691</f>
        <v>0.152</v>
      </c>
      <c r="S691" s="206">
        <v>0</v>
      </c>
      <c r="T691" s="207">
        <f>S691*H691</f>
        <v>0</v>
      </c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R691" s="208" t="s">
        <v>243</v>
      </c>
      <c r="AT691" s="208" t="s">
        <v>169</v>
      </c>
      <c r="AU691" s="208" t="s">
        <v>90</v>
      </c>
      <c r="AY691" s="19" t="s">
        <v>166</v>
      </c>
      <c r="BE691" s="209">
        <f>IF(N691="základní",J691,0)</f>
        <v>0</v>
      </c>
      <c r="BF691" s="209">
        <f>IF(N691="snížená",J691,0)</f>
        <v>0</v>
      </c>
      <c r="BG691" s="209">
        <f>IF(N691="zákl. přenesená",J691,0)</f>
        <v>0</v>
      </c>
      <c r="BH691" s="209">
        <f>IF(N691="sníž. přenesená",J691,0)</f>
        <v>0</v>
      </c>
      <c r="BI691" s="209">
        <f>IF(N691="nulová",J691,0)</f>
        <v>0</v>
      </c>
      <c r="BJ691" s="19" t="s">
        <v>88</v>
      </c>
      <c r="BK691" s="209">
        <f>ROUND(I691*H691,2)</f>
        <v>0</v>
      </c>
      <c r="BL691" s="19" t="s">
        <v>243</v>
      </c>
      <c r="BM691" s="208" t="s">
        <v>1310</v>
      </c>
    </row>
    <row r="692" spans="1:47" s="2" customFormat="1" ht="12">
      <c r="A692" s="38"/>
      <c r="B692" s="39"/>
      <c r="C692" s="38"/>
      <c r="D692" s="210" t="s">
        <v>174</v>
      </c>
      <c r="E692" s="38"/>
      <c r="F692" s="211" t="s">
        <v>1311</v>
      </c>
      <c r="G692" s="38"/>
      <c r="H692" s="38"/>
      <c r="I692" s="132"/>
      <c r="J692" s="38"/>
      <c r="K692" s="38"/>
      <c r="L692" s="39"/>
      <c r="M692" s="212"/>
      <c r="N692" s="213"/>
      <c r="O692" s="77"/>
      <c r="P692" s="77"/>
      <c r="Q692" s="77"/>
      <c r="R692" s="77"/>
      <c r="S692" s="77"/>
      <c r="T692" s="7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T692" s="19" t="s">
        <v>174</v>
      </c>
      <c r="AU692" s="19" t="s">
        <v>90</v>
      </c>
    </row>
    <row r="693" spans="1:51" s="13" customFormat="1" ht="12">
      <c r="A693" s="13"/>
      <c r="B693" s="219"/>
      <c r="C693" s="13"/>
      <c r="D693" s="210" t="s">
        <v>283</v>
      </c>
      <c r="E693" s="220" t="s">
        <v>1</v>
      </c>
      <c r="F693" s="221" t="s">
        <v>1312</v>
      </c>
      <c r="G693" s="13"/>
      <c r="H693" s="220" t="s">
        <v>1</v>
      </c>
      <c r="I693" s="222"/>
      <c r="J693" s="13"/>
      <c r="K693" s="13"/>
      <c r="L693" s="219"/>
      <c r="M693" s="223"/>
      <c r="N693" s="224"/>
      <c r="O693" s="224"/>
      <c r="P693" s="224"/>
      <c r="Q693" s="224"/>
      <c r="R693" s="224"/>
      <c r="S693" s="224"/>
      <c r="T693" s="225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20" t="s">
        <v>283</v>
      </c>
      <c r="AU693" s="220" t="s">
        <v>90</v>
      </c>
      <c r="AV693" s="13" t="s">
        <v>88</v>
      </c>
      <c r="AW693" s="13" t="s">
        <v>36</v>
      </c>
      <c r="AX693" s="13" t="s">
        <v>81</v>
      </c>
      <c r="AY693" s="220" t="s">
        <v>166</v>
      </c>
    </row>
    <row r="694" spans="1:51" s="13" customFormat="1" ht="12">
      <c r="A694" s="13"/>
      <c r="B694" s="219"/>
      <c r="C694" s="13"/>
      <c r="D694" s="210" t="s">
        <v>283</v>
      </c>
      <c r="E694" s="220" t="s">
        <v>1</v>
      </c>
      <c r="F694" s="221" t="s">
        <v>1313</v>
      </c>
      <c r="G694" s="13"/>
      <c r="H694" s="220" t="s">
        <v>1</v>
      </c>
      <c r="I694" s="222"/>
      <c r="J694" s="13"/>
      <c r="K694" s="13"/>
      <c r="L694" s="219"/>
      <c r="M694" s="223"/>
      <c r="N694" s="224"/>
      <c r="O694" s="224"/>
      <c r="P694" s="224"/>
      <c r="Q694" s="224"/>
      <c r="R694" s="224"/>
      <c r="S694" s="224"/>
      <c r="T694" s="225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20" t="s">
        <v>283</v>
      </c>
      <c r="AU694" s="220" t="s">
        <v>90</v>
      </c>
      <c r="AV694" s="13" t="s">
        <v>88</v>
      </c>
      <c r="AW694" s="13" t="s">
        <v>36</v>
      </c>
      <c r="AX694" s="13" t="s">
        <v>81</v>
      </c>
      <c r="AY694" s="220" t="s">
        <v>166</v>
      </c>
    </row>
    <row r="695" spans="1:51" s="14" customFormat="1" ht="12">
      <c r="A695" s="14"/>
      <c r="B695" s="226"/>
      <c r="C695" s="14"/>
      <c r="D695" s="210" t="s">
        <v>283</v>
      </c>
      <c r="E695" s="227" t="s">
        <v>1</v>
      </c>
      <c r="F695" s="228" t="s">
        <v>204</v>
      </c>
      <c r="G695" s="14"/>
      <c r="H695" s="229">
        <v>8</v>
      </c>
      <c r="I695" s="230"/>
      <c r="J695" s="14"/>
      <c r="K695" s="14"/>
      <c r="L695" s="226"/>
      <c r="M695" s="231"/>
      <c r="N695" s="232"/>
      <c r="O695" s="232"/>
      <c r="P695" s="232"/>
      <c r="Q695" s="232"/>
      <c r="R695" s="232"/>
      <c r="S695" s="232"/>
      <c r="T695" s="233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27" t="s">
        <v>283</v>
      </c>
      <c r="AU695" s="227" t="s">
        <v>90</v>
      </c>
      <c r="AV695" s="14" t="s">
        <v>90</v>
      </c>
      <c r="AW695" s="14" t="s">
        <v>36</v>
      </c>
      <c r="AX695" s="14" t="s">
        <v>81</v>
      </c>
      <c r="AY695" s="227" t="s">
        <v>166</v>
      </c>
    </row>
    <row r="696" spans="1:51" s="13" customFormat="1" ht="12">
      <c r="A696" s="13"/>
      <c r="B696" s="219"/>
      <c r="C696" s="13"/>
      <c r="D696" s="210" t="s">
        <v>283</v>
      </c>
      <c r="E696" s="220" t="s">
        <v>1</v>
      </c>
      <c r="F696" s="221" t="s">
        <v>1314</v>
      </c>
      <c r="G696" s="13"/>
      <c r="H696" s="220" t="s">
        <v>1</v>
      </c>
      <c r="I696" s="222"/>
      <c r="J696" s="13"/>
      <c r="K696" s="13"/>
      <c r="L696" s="219"/>
      <c r="M696" s="223"/>
      <c r="N696" s="224"/>
      <c r="O696" s="224"/>
      <c r="P696" s="224"/>
      <c r="Q696" s="224"/>
      <c r="R696" s="224"/>
      <c r="S696" s="224"/>
      <c r="T696" s="225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20" t="s">
        <v>283</v>
      </c>
      <c r="AU696" s="220" t="s">
        <v>90</v>
      </c>
      <c r="AV696" s="13" t="s">
        <v>88</v>
      </c>
      <c r="AW696" s="13" t="s">
        <v>36</v>
      </c>
      <c r="AX696" s="13" t="s">
        <v>81</v>
      </c>
      <c r="AY696" s="220" t="s">
        <v>166</v>
      </c>
    </row>
    <row r="697" spans="1:51" s="14" customFormat="1" ht="12">
      <c r="A697" s="14"/>
      <c r="B697" s="226"/>
      <c r="C697" s="14"/>
      <c r="D697" s="210" t="s">
        <v>283</v>
      </c>
      <c r="E697" s="227" t="s">
        <v>1</v>
      </c>
      <c r="F697" s="228" t="s">
        <v>1315</v>
      </c>
      <c r="G697" s="14"/>
      <c r="H697" s="229">
        <v>12</v>
      </c>
      <c r="I697" s="230"/>
      <c r="J697" s="14"/>
      <c r="K697" s="14"/>
      <c r="L697" s="226"/>
      <c r="M697" s="231"/>
      <c r="N697" s="232"/>
      <c r="O697" s="232"/>
      <c r="P697" s="232"/>
      <c r="Q697" s="232"/>
      <c r="R697" s="232"/>
      <c r="S697" s="232"/>
      <c r="T697" s="233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27" t="s">
        <v>283</v>
      </c>
      <c r="AU697" s="227" t="s">
        <v>90</v>
      </c>
      <c r="AV697" s="14" t="s">
        <v>90</v>
      </c>
      <c r="AW697" s="14" t="s">
        <v>36</v>
      </c>
      <c r="AX697" s="14" t="s">
        <v>81</v>
      </c>
      <c r="AY697" s="227" t="s">
        <v>166</v>
      </c>
    </row>
    <row r="698" spans="1:51" s="15" customFormat="1" ht="12">
      <c r="A698" s="15"/>
      <c r="B698" s="234"/>
      <c r="C698" s="15"/>
      <c r="D698" s="210" t="s">
        <v>283</v>
      </c>
      <c r="E698" s="235" t="s">
        <v>1</v>
      </c>
      <c r="F698" s="236" t="s">
        <v>286</v>
      </c>
      <c r="G698" s="15"/>
      <c r="H698" s="237">
        <v>20</v>
      </c>
      <c r="I698" s="238"/>
      <c r="J698" s="15"/>
      <c r="K698" s="15"/>
      <c r="L698" s="234"/>
      <c r="M698" s="239"/>
      <c r="N698" s="240"/>
      <c r="O698" s="240"/>
      <c r="P698" s="240"/>
      <c r="Q698" s="240"/>
      <c r="R698" s="240"/>
      <c r="S698" s="240"/>
      <c r="T698" s="241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T698" s="235" t="s">
        <v>283</v>
      </c>
      <c r="AU698" s="235" t="s">
        <v>90</v>
      </c>
      <c r="AV698" s="15" t="s">
        <v>165</v>
      </c>
      <c r="AW698" s="15" t="s">
        <v>36</v>
      </c>
      <c r="AX698" s="15" t="s">
        <v>88</v>
      </c>
      <c r="AY698" s="235" t="s">
        <v>166</v>
      </c>
    </row>
    <row r="699" spans="1:65" s="2" customFormat="1" ht="21.75" customHeight="1">
      <c r="A699" s="38"/>
      <c r="B699" s="196"/>
      <c r="C699" s="197" t="s">
        <v>1316</v>
      </c>
      <c r="D699" s="197" t="s">
        <v>169</v>
      </c>
      <c r="E699" s="198" t="s">
        <v>1317</v>
      </c>
      <c r="F699" s="199" t="s">
        <v>1318</v>
      </c>
      <c r="G699" s="200" t="s">
        <v>301</v>
      </c>
      <c r="H699" s="201">
        <v>20</v>
      </c>
      <c r="I699" s="202"/>
      <c r="J699" s="203">
        <f>ROUND(I699*H699,2)</f>
        <v>0</v>
      </c>
      <c r="K699" s="199" t="s">
        <v>280</v>
      </c>
      <c r="L699" s="39"/>
      <c r="M699" s="204" t="s">
        <v>1</v>
      </c>
      <c r="N699" s="205" t="s">
        <v>46</v>
      </c>
      <c r="O699" s="77"/>
      <c r="P699" s="206">
        <f>O699*H699</f>
        <v>0</v>
      </c>
      <c r="Q699" s="206">
        <v>0.0002</v>
      </c>
      <c r="R699" s="206">
        <f>Q699*H699</f>
        <v>0.004</v>
      </c>
      <c r="S699" s="206">
        <v>0</v>
      </c>
      <c r="T699" s="207">
        <f>S699*H699</f>
        <v>0</v>
      </c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R699" s="208" t="s">
        <v>243</v>
      </c>
      <c r="AT699" s="208" t="s">
        <v>169</v>
      </c>
      <c r="AU699" s="208" t="s">
        <v>90</v>
      </c>
      <c r="AY699" s="19" t="s">
        <v>166</v>
      </c>
      <c r="BE699" s="209">
        <f>IF(N699="základní",J699,0)</f>
        <v>0</v>
      </c>
      <c r="BF699" s="209">
        <f>IF(N699="snížená",J699,0)</f>
        <v>0</v>
      </c>
      <c r="BG699" s="209">
        <f>IF(N699="zákl. přenesená",J699,0)</f>
        <v>0</v>
      </c>
      <c r="BH699" s="209">
        <f>IF(N699="sníž. přenesená",J699,0)</f>
        <v>0</v>
      </c>
      <c r="BI699" s="209">
        <f>IF(N699="nulová",J699,0)</f>
        <v>0</v>
      </c>
      <c r="BJ699" s="19" t="s">
        <v>88</v>
      </c>
      <c r="BK699" s="209">
        <f>ROUND(I699*H699,2)</f>
        <v>0</v>
      </c>
      <c r="BL699" s="19" t="s">
        <v>243</v>
      </c>
      <c r="BM699" s="208" t="s">
        <v>1319</v>
      </c>
    </row>
    <row r="700" spans="1:47" s="2" customFormat="1" ht="12">
      <c r="A700" s="38"/>
      <c r="B700" s="39"/>
      <c r="C700" s="38"/>
      <c r="D700" s="210" t="s">
        <v>174</v>
      </c>
      <c r="E700" s="38"/>
      <c r="F700" s="211" t="s">
        <v>1320</v>
      </c>
      <c r="G700" s="38"/>
      <c r="H700" s="38"/>
      <c r="I700" s="132"/>
      <c r="J700" s="38"/>
      <c r="K700" s="38"/>
      <c r="L700" s="39"/>
      <c r="M700" s="212"/>
      <c r="N700" s="213"/>
      <c r="O700" s="77"/>
      <c r="P700" s="77"/>
      <c r="Q700" s="77"/>
      <c r="R700" s="77"/>
      <c r="S700" s="77"/>
      <c r="T700" s="7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T700" s="19" t="s">
        <v>174</v>
      </c>
      <c r="AU700" s="19" t="s">
        <v>90</v>
      </c>
    </row>
    <row r="701" spans="1:65" s="2" customFormat="1" ht="21.75" customHeight="1">
      <c r="A701" s="38"/>
      <c r="B701" s="196"/>
      <c r="C701" s="197" t="s">
        <v>1321</v>
      </c>
      <c r="D701" s="197" t="s">
        <v>169</v>
      </c>
      <c r="E701" s="198" t="s">
        <v>1322</v>
      </c>
      <c r="F701" s="199" t="s">
        <v>1323</v>
      </c>
      <c r="G701" s="200" t="s">
        <v>301</v>
      </c>
      <c r="H701" s="201">
        <v>20</v>
      </c>
      <c r="I701" s="202"/>
      <c r="J701" s="203">
        <f>ROUND(I701*H701,2)</f>
        <v>0</v>
      </c>
      <c r="K701" s="199" t="s">
        <v>1</v>
      </c>
      <c r="L701" s="39"/>
      <c r="M701" s="204" t="s">
        <v>1</v>
      </c>
      <c r="N701" s="205" t="s">
        <v>46</v>
      </c>
      <c r="O701" s="77"/>
      <c r="P701" s="206">
        <f>O701*H701</f>
        <v>0</v>
      </c>
      <c r="Q701" s="206">
        <v>0</v>
      </c>
      <c r="R701" s="206">
        <f>Q701*H701</f>
        <v>0</v>
      </c>
      <c r="S701" s="206">
        <v>0</v>
      </c>
      <c r="T701" s="207">
        <f>S701*H701</f>
        <v>0</v>
      </c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R701" s="208" t="s">
        <v>243</v>
      </c>
      <c r="AT701" s="208" t="s">
        <v>169</v>
      </c>
      <c r="AU701" s="208" t="s">
        <v>90</v>
      </c>
      <c r="AY701" s="19" t="s">
        <v>166</v>
      </c>
      <c r="BE701" s="209">
        <f>IF(N701="základní",J701,0)</f>
        <v>0</v>
      </c>
      <c r="BF701" s="209">
        <f>IF(N701="snížená",J701,0)</f>
        <v>0</v>
      </c>
      <c r="BG701" s="209">
        <f>IF(N701="zákl. přenesená",J701,0)</f>
        <v>0</v>
      </c>
      <c r="BH701" s="209">
        <f>IF(N701="sníž. přenesená",J701,0)</f>
        <v>0</v>
      </c>
      <c r="BI701" s="209">
        <f>IF(N701="nulová",J701,0)</f>
        <v>0</v>
      </c>
      <c r="BJ701" s="19" t="s">
        <v>88</v>
      </c>
      <c r="BK701" s="209">
        <f>ROUND(I701*H701,2)</f>
        <v>0</v>
      </c>
      <c r="BL701" s="19" t="s">
        <v>243</v>
      </c>
      <c r="BM701" s="208" t="s">
        <v>1324</v>
      </c>
    </row>
    <row r="702" spans="1:47" s="2" customFormat="1" ht="12">
      <c r="A702" s="38"/>
      <c r="B702" s="39"/>
      <c r="C702" s="38"/>
      <c r="D702" s="210" t="s">
        <v>174</v>
      </c>
      <c r="E702" s="38"/>
      <c r="F702" s="211" t="s">
        <v>1323</v>
      </c>
      <c r="G702" s="38"/>
      <c r="H702" s="38"/>
      <c r="I702" s="132"/>
      <c r="J702" s="38"/>
      <c r="K702" s="38"/>
      <c r="L702" s="39"/>
      <c r="M702" s="212"/>
      <c r="N702" s="213"/>
      <c r="O702" s="77"/>
      <c r="P702" s="77"/>
      <c r="Q702" s="77"/>
      <c r="R702" s="77"/>
      <c r="S702" s="77"/>
      <c r="T702" s="7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T702" s="19" t="s">
        <v>174</v>
      </c>
      <c r="AU702" s="19" t="s">
        <v>90</v>
      </c>
    </row>
    <row r="703" spans="1:65" s="2" customFormat="1" ht="21.75" customHeight="1">
      <c r="A703" s="38"/>
      <c r="B703" s="196"/>
      <c r="C703" s="197" t="s">
        <v>1325</v>
      </c>
      <c r="D703" s="197" t="s">
        <v>169</v>
      </c>
      <c r="E703" s="198" t="s">
        <v>1326</v>
      </c>
      <c r="F703" s="199" t="s">
        <v>1327</v>
      </c>
      <c r="G703" s="200" t="s">
        <v>289</v>
      </c>
      <c r="H703" s="201">
        <v>0.156</v>
      </c>
      <c r="I703" s="202"/>
      <c r="J703" s="203">
        <f>ROUND(I703*H703,2)</f>
        <v>0</v>
      </c>
      <c r="K703" s="199" t="s">
        <v>280</v>
      </c>
      <c r="L703" s="39"/>
      <c r="M703" s="204" t="s">
        <v>1</v>
      </c>
      <c r="N703" s="205" t="s">
        <v>46</v>
      </c>
      <c r="O703" s="77"/>
      <c r="P703" s="206">
        <f>O703*H703</f>
        <v>0</v>
      </c>
      <c r="Q703" s="206">
        <v>0</v>
      </c>
      <c r="R703" s="206">
        <f>Q703*H703</f>
        <v>0</v>
      </c>
      <c r="S703" s="206">
        <v>0</v>
      </c>
      <c r="T703" s="207">
        <f>S703*H703</f>
        <v>0</v>
      </c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R703" s="208" t="s">
        <v>243</v>
      </c>
      <c r="AT703" s="208" t="s">
        <v>169</v>
      </c>
      <c r="AU703" s="208" t="s">
        <v>90</v>
      </c>
      <c r="AY703" s="19" t="s">
        <v>166</v>
      </c>
      <c r="BE703" s="209">
        <f>IF(N703="základní",J703,0)</f>
        <v>0</v>
      </c>
      <c r="BF703" s="209">
        <f>IF(N703="snížená",J703,0)</f>
        <v>0</v>
      </c>
      <c r="BG703" s="209">
        <f>IF(N703="zákl. přenesená",J703,0)</f>
        <v>0</v>
      </c>
      <c r="BH703" s="209">
        <f>IF(N703="sníž. přenesená",J703,0)</f>
        <v>0</v>
      </c>
      <c r="BI703" s="209">
        <f>IF(N703="nulová",J703,0)</f>
        <v>0</v>
      </c>
      <c r="BJ703" s="19" t="s">
        <v>88</v>
      </c>
      <c r="BK703" s="209">
        <f>ROUND(I703*H703,2)</f>
        <v>0</v>
      </c>
      <c r="BL703" s="19" t="s">
        <v>243</v>
      </c>
      <c r="BM703" s="208" t="s">
        <v>1328</v>
      </c>
    </row>
    <row r="704" spans="1:47" s="2" customFormat="1" ht="12">
      <c r="A704" s="38"/>
      <c r="B704" s="39"/>
      <c r="C704" s="38"/>
      <c r="D704" s="210" t="s">
        <v>174</v>
      </c>
      <c r="E704" s="38"/>
      <c r="F704" s="211" t="s">
        <v>1329</v>
      </c>
      <c r="G704" s="38"/>
      <c r="H704" s="38"/>
      <c r="I704" s="132"/>
      <c r="J704" s="38"/>
      <c r="K704" s="38"/>
      <c r="L704" s="39"/>
      <c r="M704" s="212"/>
      <c r="N704" s="213"/>
      <c r="O704" s="77"/>
      <c r="P704" s="77"/>
      <c r="Q704" s="77"/>
      <c r="R704" s="77"/>
      <c r="S704" s="77"/>
      <c r="T704" s="7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T704" s="19" t="s">
        <v>174</v>
      </c>
      <c r="AU704" s="19" t="s">
        <v>90</v>
      </c>
    </row>
    <row r="705" spans="1:63" s="12" customFormat="1" ht="22.8" customHeight="1">
      <c r="A705" s="12"/>
      <c r="B705" s="183"/>
      <c r="C705" s="12"/>
      <c r="D705" s="184" t="s">
        <v>80</v>
      </c>
      <c r="E705" s="194" t="s">
        <v>731</v>
      </c>
      <c r="F705" s="194" t="s">
        <v>732</v>
      </c>
      <c r="G705" s="12"/>
      <c r="H705" s="12"/>
      <c r="I705" s="186"/>
      <c r="J705" s="195">
        <f>BK705</f>
        <v>0</v>
      </c>
      <c r="K705" s="12"/>
      <c r="L705" s="183"/>
      <c r="M705" s="188"/>
      <c r="N705" s="189"/>
      <c r="O705" s="189"/>
      <c r="P705" s="190">
        <f>SUM(P706:P728)</f>
        <v>0</v>
      </c>
      <c r="Q705" s="189"/>
      <c r="R705" s="190">
        <f>SUM(R706:R728)</f>
        <v>0.26648819999999995</v>
      </c>
      <c r="S705" s="189"/>
      <c r="T705" s="191">
        <f>SUM(T706:T728)</f>
        <v>0</v>
      </c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R705" s="184" t="s">
        <v>90</v>
      </c>
      <c r="AT705" s="192" t="s">
        <v>80</v>
      </c>
      <c r="AU705" s="192" t="s">
        <v>88</v>
      </c>
      <c r="AY705" s="184" t="s">
        <v>166</v>
      </c>
      <c r="BK705" s="193">
        <f>SUM(BK706:BK728)</f>
        <v>0</v>
      </c>
    </row>
    <row r="706" spans="1:65" s="2" customFormat="1" ht="16.5" customHeight="1">
      <c r="A706" s="38"/>
      <c r="B706" s="196"/>
      <c r="C706" s="197" t="s">
        <v>1330</v>
      </c>
      <c r="D706" s="197" t="s">
        <v>169</v>
      </c>
      <c r="E706" s="198" t="s">
        <v>1331</v>
      </c>
      <c r="F706" s="199" t="s">
        <v>1332</v>
      </c>
      <c r="G706" s="200" t="s">
        <v>425</v>
      </c>
      <c r="H706" s="201">
        <v>4.5</v>
      </c>
      <c r="I706" s="202"/>
      <c r="J706" s="203">
        <f>ROUND(I706*H706,2)</f>
        <v>0</v>
      </c>
      <c r="K706" s="199" t="s">
        <v>280</v>
      </c>
      <c r="L706" s="39"/>
      <c r="M706" s="204" t="s">
        <v>1</v>
      </c>
      <c r="N706" s="205" t="s">
        <v>46</v>
      </c>
      <c r="O706" s="77"/>
      <c r="P706" s="206">
        <f>O706*H706</f>
        <v>0</v>
      </c>
      <c r="Q706" s="206">
        <v>0.00906</v>
      </c>
      <c r="R706" s="206">
        <f>Q706*H706</f>
        <v>0.04077</v>
      </c>
      <c r="S706" s="206">
        <v>0</v>
      </c>
      <c r="T706" s="207">
        <f>S706*H706</f>
        <v>0</v>
      </c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R706" s="208" t="s">
        <v>243</v>
      </c>
      <c r="AT706" s="208" t="s">
        <v>169</v>
      </c>
      <c r="AU706" s="208" t="s">
        <v>90</v>
      </c>
      <c r="AY706" s="19" t="s">
        <v>166</v>
      </c>
      <c r="BE706" s="209">
        <f>IF(N706="základní",J706,0)</f>
        <v>0</v>
      </c>
      <c r="BF706" s="209">
        <f>IF(N706="snížená",J706,0)</f>
        <v>0</v>
      </c>
      <c r="BG706" s="209">
        <f>IF(N706="zákl. přenesená",J706,0)</f>
        <v>0</v>
      </c>
      <c r="BH706" s="209">
        <f>IF(N706="sníž. přenesená",J706,0)</f>
        <v>0</v>
      </c>
      <c r="BI706" s="209">
        <f>IF(N706="nulová",J706,0)</f>
        <v>0</v>
      </c>
      <c r="BJ706" s="19" t="s">
        <v>88</v>
      </c>
      <c r="BK706" s="209">
        <f>ROUND(I706*H706,2)</f>
        <v>0</v>
      </c>
      <c r="BL706" s="19" t="s">
        <v>243</v>
      </c>
      <c r="BM706" s="208" t="s">
        <v>1333</v>
      </c>
    </row>
    <row r="707" spans="1:47" s="2" customFormat="1" ht="12">
      <c r="A707" s="38"/>
      <c r="B707" s="39"/>
      <c r="C707" s="38"/>
      <c r="D707" s="210" t="s">
        <v>174</v>
      </c>
      <c r="E707" s="38"/>
      <c r="F707" s="211" t="s">
        <v>1334</v>
      </c>
      <c r="G707" s="38"/>
      <c r="H707" s="38"/>
      <c r="I707" s="132"/>
      <c r="J707" s="38"/>
      <c r="K707" s="38"/>
      <c r="L707" s="39"/>
      <c r="M707" s="212"/>
      <c r="N707" s="213"/>
      <c r="O707" s="77"/>
      <c r="P707" s="77"/>
      <c r="Q707" s="77"/>
      <c r="R707" s="77"/>
      <c r="S707" s="77"/>
      <c r="T707" s="7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T707" s="19" t="s">
        <v>174</v>
      </c>
      <c r="AU707" s="19" t="s">
        <v>90</v>
      </c>
    </row>
    <row r="708" spans="1:51" s="13" customFormat="1" ht="12">
      <c r="A708" s="13"/>
      <c r="B708" s="219"/>
      <c r="C708" s="13"/>
      <c r="D708" s="210" t="s">
        <v>283</v>
      </c>
      <c r="E708" s="220" t="s">
        <v>1</v>
      </c>
      <c r="F708" s="221" t="s">
        <v>421</v>
      </c>
      <c r="G708" s="13"/>
      <c r="H708" s="220" t="s">
        <v>1</v>
      </c>
      <c r="I708" s="222"/>
      <c r="J708" s="13"/>
      <c r="K708" s="13"/>
      <c r="L708" s="219"/>
      <c r="M708" s="223"/>
      <c r="N708" s="224"/>
      <c r="O708" s="224"/>
      <c r="P708" s="224"/>
      <c r="Q708" s="224"/>
      <c r="R708" s="224"/>
      <c r="S708" s="224"/>
      <c r="T708" s="225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20" t="s">
        <v>283</v>
      </c>
      <c r="AU708" s="220" t="s">
        <v>90</v>
      </c>
      <c r="AV708" s="13" t="s">
        <v>88</v>
      </c>
      <c r="AW708" s="13" t="s">
        <v>36</v>
      </c>
      <c r="AX708" s="13" t="s">
        <v>81</v>
      </c>
      <c r="AY708" s="220" t="s">
        <v>166</v>
      </c>
    </row>
    <row r="709" spans="1:51" s="14" customFormat="1" ht="12">
      <c r="A709" s="14"/>
      <c r="B709" s="226"/>
      <c r="C709" s="14"/>
      <c r="D709" s="210" t="s">
        <v>283</v>
      </c>
      <c r="E709" s="227" t="s">
        <v>1</v>
      </c>
      <c r="F709" s="228" t="s">
        <v>1335</v>
      </c>
      <c r="G709" s="14"/>
      <c r="H709" s="229">
        <v>4.5</v>
      </c>
      <c r="I709" s="230"/>
      <c r="J709" s="14"/>
      <c r="K709" s="14"/>
      <c r="L709" s="226"/>
      <c r="M709" s="231"/>
      <c r="N709" s="232"/>
      <c r="O709" s="232"/>
      <c r="P709" s="232"/>
      <c r="Q709" s="232"/>
      <c r="R709" s="232"/>
      <c r="S709" s="232"/>
      <c r="T709" s="233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27" t="s">
        <v>283</v>
      </c>
      <c r="AU709" s="227" t="s">
        <v>90</v>
      </c>
      <c r="AV709" s="14" t="s">
        <v>90</v>
      </c>
      <c r="AW709" s="14" t="s">
        <v>36</v>
      </c>
      <c r="AX709" s="14" t="s">
        <v>81</v>
      </c>
      <c r="AY709" s="227" t="s">
        <v>166</v>
      </c>
    </row>
    <row r="710" spans="1:51" s="15" customFormat="1" ht="12">
      <c r="A710" s="15"/>
      <c r="B710" s="234"/>
      <c r="C710" s="15"/>
      <c r="D710" s="210" t="s">
        <v>283</v>
      </c>
      <c r="E710" s="235" t="s">
        <v>1</v>
      </c>
      <c r="F710" s="236" t="s">
        <v>286</v>
      </c>
      <c r="G710" s="15"/>
      <c r="H710" s="237">
        <v>4.5</v>
      </c>
      <c r="I710" s="238"/>
      <c r="J710" s="15"/>
      <c r="K710" s="15"/>
      <c r="L710" s="234"/>
      <c r="M710" s="239"/>
      <c r="N710" s="240"/>
      <c r="O710" s="240"/>
      <c r="P710" s="240"/>
      <c r="Q710" s="240"/>
      <c r="R710" s="240"/>
      <c r="S710" s="240"/>
      <c r="T710" s="241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T710" s="235" t="s">
        <v>283</v>
      </c>
      <c r="AU710" s="235" t="s">
        <v>90</v>
      </c>
      <c r="AV710" s="15" t="s">
        <v>165</v>
      </c>
      <c r="AW710" s="15" t="s">
        <v>36</v>
      </c>
      <c r="AX710" s="15" t="s">
        <v>88</v>
      </c>
      <c r="AY710" s="235" t="s">
        <v>166</v>
      </c>
    </row>
    <row r="711" spans="1:65" s="2" customFormat="1" ht="16.5" customHeight="1">
      <c r="A711" s="38"/>
      <c r="B711" s="196"/>
      <c r="C711" s="197" t="s">
        <v>1336</v>
      </c>
      <c r="D711" s="197" t="s">
        <v>169</v>
      </c>
      <c r="E711" s="198" t="s">
        <v>1337</v>
      </c>
      <c r="F711" s="199" t="s">
        <v>1338</v>
      </c>
      <c r="G711" s="200" t="s">
        <v>346</v>
      </c>
      <c r="H711" s="201">
        <v>1</v>
      </c>
      <c r="I711" s="202"/>
      <c r="J711" s="203">
        <f>ROUND(I711*H711,2)</f>
        <v>0</v>
      </c>
      <c r="K711" s="199" t="s">
        <v>280</v>
      </c>
      <c r="L711" s="39"/>
      <c r="M711" s="204" t="s">
        <v>1</v>
      </c>
      <c r="N711" s="205" t="s">
        <v>46</v>
      </c>
      <c r="O711" s="77"/>
      <c r="P711" s="206">
        <f>O711*H711</f>
        <v>0</v>
      </c>
      <c r="Q711" s="206">
        <v>3E-05</v>
      </c>
      <c r="R711" s="206">
        <f>Q711*H711</f>
        <v>3E-05</v>
      </c>
      <c r="S711" s="206">
        <v>0</v>
      </c>
      <c r="T711" s="207">
        <f>S711*H711</f>
        <v>0</v>
      </c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R711" s="208" t="s">
        <v>243</v>
      </c>
      <c r="AT711" s="208" t="s">
        <v>169</v>
      </c>
      <c r="AU711" s="208" t="s">
        <v>90</v>
      </c>
      <c r="AY711" s="19" t="s">
        <v>166</v>
      </c>
      <c r="BE711" s="209">
        <f>IF(N711="základní",J711,0)</f>
        <v>0</v>
      </c>
      <c r="BF711" s="209">
        <f>IF(N711="snížená",J711,0)</f>
        <v>0</v>
      </c>
      <c r="BG711" s="209">
        <f>IF(N711="zákl. přenesená",J711,0)</f>
        <v>0</v>
      </c>
      <c r="BH711" s="209">
        <f>IF(N711="sníž. přenesená",J711,0)</f>
        <v>0</v>
      </c>
      <c r="BI711" s="209">
        <f>IF(N711="nulová",J711,0)</f>
        <v>0</v>
      </c>
      <c r="BJ711" s="19" t="s">
        <v>88</v>
      </c>
      <c r="BK711" s="209">
        <f>ROUND(I711*H711,2)</f>
        <v>0</v>
      </c>
      <c r="BL711" s="19" t="s">
        <v>243</v>
      </c>
      <c r="BM711" s="208" t="s">
        <v>1339</v>
      </c>
    </row>
    <row r="712" spans="1:47" s="2" customFormat="1" ht="12">
      <c r="A712" s="38"/>
      <c r="B712" s="39"/>
      <c r="C712" s="38"/>
      <c r="D712" s="210" t="s">
        <v>174</v>
      </c>
      <c r="E712" s="38"/>
      <c r="F712" s="211" t="s">
        <v>1340</v>
      </c>
      <c r="G712" s="38"/>
      <c r="H712" s="38"/>
      <c r="I712" s="132"/>
      <c r="J712" s="38"/>
      <c r="K712" s="38"/>
      <c r="L712" s="39"/>
      <c r="M712" s="212"/>
      <c r="N712" s="213"/>
      <c r="O712" s="77"/>
      <c r="P712" s="77"/>
      <c r="Q712" s="77"/>
      <c r="R712" s="77"/>
      <c r="S712" s="77"/>
      <c r="T712" s="7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T712" s="19" t="s">
        <v>174</v>
      </c>
      <c r="AU712" s="19" t="s">
        <v>90</v>
      </c>
    </row>
    <row r="713" spans="1:65" s="2" customFormat="1" ht="16.5" customHeight="1">
      <c r="A713" s="38"/>
      <c r="B713" s="196"/>
      <c r="C713" s="242" t="s">
        <v>1341</v>
      </c>
      <c r="D713" s="242" t="s">
        <v>806</v>
      </c>
      <c r="E713" s="243" t="s">
        <v>1342</v>
      </c>
      <c r="F713" s="244" t="s">
        <v>1343</v>
      </c>
      <c r="G713" s="245" t="s">
        <v>346</v>
      </c>
      <c r="H713" s="246">
        <v>1</v>
      </c>
      <c r="I713" s="247"/>
      <c r="J713" s="248">
        <f>ROUND(I713*H713,2)</f>
        <v>0</v>
      </c>
      <c r="K713" s="244" t="s">
        <v>280</v>
      </c>
      <c r="L713" s="249"/>
      <c r="M713" s="250" t="s">
        <v>1</v>
      </c>
      <c r="N713" s="251" t="s">
        <v>46</v>
      </c>
      <c r="O713" s="77"/>
      <c r="P713" s="206">
        <f>O713*H713</f>
        <v>0</v>
      </c>
      <c r="Q713" s="206">
        <v>0.0009</v>
      </c>
      <c r="R713" s="206">
        <f>Q713*H713</f>
        <v>0.0009</v>
      </c>
      <c r="S713" s="206">
        <v>0</v>
      </c>
      <c r="T713" s="207">
        <f>S713*H713</f>
        <v>0</v>
      </c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R713" s="208" t="s">
        <v>522</v>
      </c>
      <c r="AT713" s="208" t="s">
        <v>806</v>
      </c>
      <c r="AU713" s="208" t="s">
        <v>90</v>
      </c>
      <c r="AY713" s="19" t="s">
        <v>166</v>
      </c>
      <c r="BE713" s="209">
        <f>IF(N713="základní",J713,0)</f>
        <v>0</v>
      </c>
      <c r="BF713" s="209">
        <f>IF(N713="snížená",J713,0)</f>
        <v>0</v>
      </c>
      <c r="BG713" s="209">
        <f>IF(N713="zákl. přenesená",J713,0)</f>
        <v>0</v>
      </c>
      <c r="BH713" s="209">
        <f>IF(N713="sníž. přenesená",J713,0)</f>
        <v>0</v>
      </c>
      <c r="BI713" s="209">
        <f>IF(N713="nulová",J713,0)</f>
        <v>0</v>
      </c>
      <c r="BJ713" s="19" t="s">
        <v>88</v>
      </c>
      <c r="BK713" s="209">
        <f>ROUND(I713*H713,2)</f>
        <v>0</v>
      </c>
      <c r="BL713" s="19" t="s">
        <v>243</v>
      </c>
      <c r="BM713" s="208" t="s">
        <v>1344</v>
      </c>
    </row>
    <row r="714" spans="1:47" s="2" customFormat="1" ht="12">
      <c r="A714" s="38"/>
      <c r="B714" s="39"/>
      <c r="C714" s="38"/>
      <c r="D714" s="210" t="s">
        <v>174</v>
      </c>
      <c r="E714" s="38"/>
      <c r="F714" s="211" t="s">
        <v>1343</v>
      </c>
      <c r="G714" s="38"/>
      <c r="H714" s="38"/>
      <c r="I714" s="132"/>
      <c r="J714" s="38"/>
      <c r="K714" s="38"/>
      <c r="L714" s="39"/>
      <c r="M714" s="212"/>
      <c r="N714" s="213"/>
      <c r="O714" s="77"/>
      <c r="P714" s="77"/>
      <c r="Q714" s="77"/>
      <c r="R714" s="77"/>
      <c r="S714" s="77"/>
      <c r="T714" s="7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T714" s="19" t="s">
        <v>174</v>
      </c>
      <c r="AU714" s="19" t="s">
        <v>90</v>
      </c>
    </row>
    <row r="715" spans="1:65" s="2" customFormat="1" ht="21.75" customHeight="1">
      <c r="A715" s="38"/>
      <c r="B715" s="196"/>
      <c r="C715" s="197" t="s">
        <v>1345</v>
      </c>
      <c r="D715" s="197" t="s">
        <v>169</v>
      </c>
      <c r="E715" s="198" t="s">
        <v>1346</v>
      </c>
      <c r="F715" s="199" t="s">
        <v>1347</v>
      </c>
      <c r="G715" s="200" t="s">
        <v>301</v>
      </c>
      <c r="H715" s="201">
        <v>41.86</v>
      </c>
      <c r="I715" s="202"/>
      <c r="J715" s="203">
        <f>ROUND(I715*H715,2)</f>
        <v>0</v>
      </c>
      <c r="K715" s="199" t="s">
        <v>280</v>
      </c>
      <c r="L715" s="39"/>
      <c r="M715" s="204" t="s">
        <v>1</v>
      </c>
      <c r="N715" s="205" t="s">
        <v>46</v>
      </c>
      <c r="O715" s="77"/>
      <c r="P715" s="206">
        <f>O715*H715</f>
        <v>0</v>
      </c>
      <c r="Q715" s="206">
        <v>0.00117</v>
      </c>
      <c r="R715" s="206">
        <f>Q715*H715</f>
        <v>0.0489762</v>
      </c>
      <c r="S715" s="206">
        <v>0</v>
      </c>
      <c r="T715" s="207">
        <f>S715*H715</f>
        <v>0</v>
      </c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R715" s="208" t="s">
        <v>243</v>
      </c>
      <c r="AT715" s="208" t="s">
        <v>169</v>
      </c>
      <c r="AU715" s="208" t="s">
        <v>90</v>
      </c>
      <c r="AY715" s="19" t="s">
        <v>166</v>
      </c>
      <c r="BE715" s="209">
        <f>IF(N715="základní",J715,0)</f>
        <v>0</v>
      </c>
      <c r="BF715" s="209">
        <f>IF(N715="snížená",J715,0)</f>
        <v>0</v>
      </c>
      <c r="BG715" s="209">
        <f>IF(N715="zákl. přenesená",J715,0)</f>
        <v>0</v>
      </c>
      <c r="BH715" s="209">
        <f>IF(N715="sníž. přenesená",J715,0)</f>
        <v>0</v>
      </c>
      <c r="BI715" s="209">
        <f>IF(N715="nulová",J715,0)</f>
        <v>0</v>
      </c>
      <c r="BJ715" s="19" t="s">
        <v>88</v>
      </c>
      <c r="BK715" s="209">
        <f>ROUND(I715*H715,2)</f>
        <v>0</v>
      </c>
      <c r="BL715" s="19" t="s">
        <v>243</v>
      </c>
      <c r="BM715" s="208" t="s">
        <v>1348</v>
      </c>
    </row>
    <row r="716" spans="1:47" s="2" customFormat="1" ht="12">
      <c r="A716" s="38"/>
      <c r="B716" s="39"/>
      <c r="C716" s="38"/>
      <c r="D716" s="210" t="s">
        <v>174</v>
      </c>
      <c r="E716" s="38"/>
      <c r="F716" s="211" t="s">
        <v>1349</v>
      </c>
      <c r="G716" s="38"/>
      <c r="H716" s="38"/>
      <c r="I716" s="132"/>
      <c r="J716" s="38"/>
      <c r="K716" s="38"/>
      <c r="L716" s="39"/>
      <c r="M716" s="212"/>
      <c r="N716" s="213"/>
      <c r="O716" s="77"/>
      <c r="P716" s="77"/>
      <c r="Q716" s="77"/>
      <c r="R716" s="77"/>
      <c r="S716" s="77"/>
      <c r="T716" s="7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T716" s="19" t="s">
        <v>174</v>
      </c>
      <c r="AU716" s="19" t="s">
        <v>90</v>
      </c>
    </row>
    <row r="717" spans="1:51" s="13" customFormat="1" ht="12">
      <c r="A717" s="13"/>
      <c r="B717" s="219"/>
      <c r="C717" s="13"/>
      <c r="D717" s="210" t="s">
        <v>283</v>
      </c>
      <c r="E717" s="220" t="s">
        <v>1</v>
      </c>
      <c r="F717" s="221" t="s">
        <v>1350</v>
      </c>
      <c r="G717" s="13"/>
      <c r="H717" s="220" t="s">
        <v>1</v>
      </c>
      <c r="I717" s="222"/>
      <c r="J717" s="13"/>
      <c r="K717" s="13"/>
      <c r="L717" s="219"/>
      <c r="M717" s="223"/>
      <c r="N717" s="224"/>
      <c r="O717" s="224"/>
      <c r="P717" s="224"/>
      <c r="Q717" s="224"/>
      <c r="R717" s="224"/>
      <c r="S717" s="224"/>
      <c r="T717" s="225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20" t="s">
        <v>283</v>
      </c>
      <c r="AU717" s="220" t="s">
        <v>90</v>
      </c>
      <c r="AV717" s="13" t="s">
        <v>88</v>
      </c>
      <c r="AW717" s="13" t="s">
        <v>36</v>
      </c>
      <c r="AX717" s="13" t="s">
        <v>81</v>
      </c>
      <c r="AY717" s="220" t="s">
        <v>166</v>
      </c>
    </row>
    <row r="718" spans="1:51" s="14" customFormat="1" ht="12">
      <c r="A718" s="14"/>
      <c r="B718" s="226"/>
      <c r="C718" s="14"/>
      <c r="D718" s="210" t="s">
        <v>283</v>
      </c>
      <c r="E718" s="227" t="s">
        <v>1</v>
      </c>
      <c r="F718" s="228" t="s">
        <v>1351</v>
      </c>
      <c r="G718" s="14"/>
      <c r="H718" s="229">
        <v>34.36</v>
      </c>
      <c r="I718" s="230"/>
      <c r="J718" s="14"/>
      <c r="K718" s="14"/>
      <c r="L718" s="226"/>
      <c r="M718" s="231"/>
      <c r="N718" s="232"/>
      <c r="O718" s="232"/>
      <c r="P718" s="232"/>
      <c r="Q718" s="232"/>
      <c r="R718" s="232"/>
      <c r="S718" s="232"/>
      <c r="T718" s="233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27" t="s">
        <v>283</v>
      </c>
      <c r="AU718" s="227" t="s">
        <v>90</v>
      </c>
      <c r="AV718" s="14" t="s">
        <v>90</v>
      </c>
      <c r="AW718" s="14" t="s">
        <v>36</v>
      </c>
      <c r="AX718" s="14" t="s">
        <v>81</v>
      </c>
      <c r="AY718" s="227" t="s">
        <v>166</v>
      </c>
    </row>
    <row r="719" spans="1:51" s="13" customFormat="1" ht="12">
      <c r="A719" s="13"/>
      <c r="B719" s="219"/>
      <c r="C719" s="13"/>
      <c r="D719" s="210" t="s">
        <v>283</v>
      </c>
      <c r="E719" s="220" t="s">
        <v>1</v>
      </c>
      <c r="F719" s="221" t="s">
        <v>1352</v>
      </c>
      <c r="G719" s="13"/>
      <c r="H719" s="220" t="s">
        <v>1</v>
      </c>
      <c r="I719" s="222"/>
      <c r="J719" s="13"/>
      <c r="K719" s="13"/>
      <c r="L719" s="219"/>
      <c r="M719" s="223"/>
      <c r="N719" s="224"/>
      <c r="O719" s="224"/>
      <c r="P719" s="224"/>
      <c r="Q719" s="224"/>
      <c r="R719" s="224"/>
      <c r="S719" s="224"/>
      <c r="T719" s="225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20" t="s">
        <v>283</v>
      </c>
      <c r="AU719" s="220" t="s">
        <v>90</v>
      </c>
      <c r="AV719" s="13" t="s">
        <v>88</v>
      </c>
      <c r="AW719" s="13" t="s">
        <v>36</v>
      </c>
      <c r="AX719" s="13" t="s">
        <v>81</v>
      </c>
      <c r="AY719" s="220" t="s">
        <v>166</v>
      </c>
    </row>
    <row r="720" spans="1:51" s="14" customFormat="1" ht="12">
      <c r="A720" s="14"/>
      <c r="B720" s="226"/>
      <c r="C720" s="14"/>
      <c r="D720" s="210" t="s">
        <v>283</v>
      </c>
      <c r="E720" s="227" t="s">
        <v>1</v>
      </c>
      <c r="F720" s="228" t="s">
        <v>1353</v>
      </c>
      <c r="G720" s="14"/>
      <c r="H720" s="229">
        <v>7.5</v>
      </c>
      <c r="I720" s="230"/>
      <c r="J720" s="14"/>
      <c r="K720" s="14"/>
      <c r="L720" s="226"/>
      <c r="M720" s="231"/>
      <c r="N720" s="232"/>
      <c r="O720" s="232"/>
      <c r="P720" s="232"/>
      <c r="Q720" s="232"/>
      <c r="R720" s="232"/>
      <c r="S720" s="232"/>
      <c r="T720" s="233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27" t="s">
        <v>283</v>
      </c>
      <c r="AU720" s="227" t="s">
        <v>90</v>
      </c>
      <c r="AV720" s="14" t="s">
        <v>90</v>
      </c>
      <c r="AW720" s="14" t="s">
        <v>36</v>
      </c>
      <c r="AX720" s="14" t="s">
        <v>81</v>
      </c>
      <c r="AY720" s="227" t="s">
        <v>166</v>
      </c>
    </row>
    <row r="721" spans="1:51" s="15" customFormat="1" ht="12">
      <c r="A721" s="15"/>
      <c r="B721" s="234"/>
      <c r="C721" s="15"/>
      <c r="D721" s="210" t="s">
        <v>283</v>
      </c>
      <c r="E721" s="235" t="s">
        <v>1</v>
      </c>
      <c r="F721" s="236" t="s">
        <v>286</v>
      </c>
      <c r="G721" s="15"/>
      <c r="H721" s="237">
        <v>41.86</v>
      </c>
      <c r="I721" s="238"/>
      <c r="J721" s="15"/>
      <c r="K721" s="15"/>
      <c r="L721" s="234"/>
      <c r="M721" s="239"/>
      <c r="N721" s="240"/>
      <c r="O721" s="240"/>
      <c r="P721" s="240"/>
      <c r="Q721" s="240"/>
      <c r="R721" s="240"/>
      <c r="S721" s="240"/>
      <c r="T721" s="241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T721" s="235" t="s">
        <v>283</v>
      </c>
      <c r="AU721" s="235" t="s">
        <v>90</v>
      </c>
      <c r="AV721" s="15" t="s">
        <v>165</v>
      </c>
      <c r="AW721" s="15" t="s">
        <v>36</v>
      </c>
      <c r="AX721" s="15" t="s">
        <v>88</v>
      </c>
      <c r="AY721" s="235" t="s">
        <v>166</v>
      </c>
    </row>
    <row r="722" spans="1:65" s="2" customFormat="1" ht="21.75" customHeight="1">
      <c r="A722" s="38"/>
      <c r="B722" s="196"/>
      <c r="C722" s="242" t="s">
        <v>1354</v>
      </c>
      <c r="D722" s="242" t="s">
        <v>806</v>
      </c>
      <c r="E722" s="243" t="s">
        <v>1355</v>
      </c>
      <c r="F722" s="244" t="s">
        <v>1356</v>
      </c>
      <c r="G722" s="245" t="s">
        <v>301</v>
      </c>
      <c r="H722" s="246">
        <v>43.953</v>
      </c>
      <c r="I722" s="247"/>
      <c r="J722" s="248">
        <f>ROUND(I722*H722,2)</f>
        <v>0</v>
      </c>
      <c r="K722" s="244" t="s">
        <v>280</v>
      </c>
      <c r="L722" s="249"/>
      <c r="M722" s="250" t="s">
        <v>1</v>
      </c>
      <c r="N722" s="251" t="s">
        <v>46</v>
      </c>
      <c r="O722" s="77"/>
      <c r="P722" s="206">
        <f>O722*H722</f>
        <v>0</v>
      </c>
      <c r="Q722" s="206">
        <v>0.004</v>
      </c>
      <c r="R722" s="206">
        <f>Q722*H722</f>
        <v>0.17581200000000002</v>
      </c>
      <c r="S722" s="206">
        <v>0</v>
      </c>
      <c r="T722" s="207">
        <f>S722*H722</f>
        <v>0</v>
      </c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R722" s="208" t="s">
        <v>522</v>
      </c>
      <c r="AT722" s="208" t="s">
        <v>806</v>
      </c>
      <c r="AU722" s="208" t="s">
        <v>90</v>
      </c>
      <c r="AY722" s="19" t="s">
        <v>166</v>
      </c>
      <c r="BE722" s="209">
        <f>IF(N722="základní",J722,0)</f>
        <v>0</v>
      </c>
      <c r="BF722" s="209">
        <f>IF(N722="snížená",J722,0)</f>
        <v>0</v>
      </c>
      <c r="BG722" s="209">
        <f>IF(N722="zákl. přenesená",J722,0)</f>
        <v>0</v>
      </c>
      <c r="BH722" s="209">
        <f>IF(N722="sníž. přenesená",J722,0)</f>
        <v>0</v>
      </c>
      <c r="BI722" s="209">
        <f>IF(N722="nulová",J722,0)</f>
        <v>0</v>
      </c>
      <c r="BJ722" s="19" t="s">
        <v>88</v>
      </c>
      <c r="BK722" s="209">
        <f>ROUND(I722*H722,2)</f>
        <v>0</v>
      </c>
      <c r="BL722" s="19" t="s">
        <v>243</v>
      </c>
      <c r="BM722" s="208" t="s">
        <v>1357</v>
      </c>
    </row>
    <row r="723" spans="1:47" s="2" customFormat="1" ht="12">
      <c r="A723" s="38"/>
      <c r="B723" s="39"/>
      <c r="C723" s="38"/>
      <c r="D723" s="210" t="s">
        <v>174</v>
      </c>
      <c r="E723" s="38"/>
      <c r="F723" s="211" t="s">
        <v>1356</v>
      </c>
      <c r="G723" s="38"/>
      <c r="H723" s="38"/>
      <c r="I723" s="132"/>
      <c r="J723" s="38"/>
      <c r="K723" s="38"/>
      <c r="L723" s="39"/>
      <c r="M723" s="212"/>
      <c r="N723" s="213"/>
      <c r="O723" s="77"/>
      <c r="P723" s="77"/>
      <c r="Q723" s="77"/>
      <c r="R723" s="77"/>
      <c r="S723" s="77"/>
      <c r="T723" s="7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T723" s="19" t="s">
        <v>174</v>
      </c>
      <c r="AU723" s="19" t="s">
        <v>90</v>
      </c>
    </row>
    <row r="724" spans="1:51" s="14" customFormat="1" ht="12">
      <c r="A724" s="14"/>
      <c r="B724" s="226"/>
      <c r="C724" s="14"/>
      <c r="D724" s="210" t="s">
        <v>283</v>
      </c>
      <c r="E724" s="14"/>
      <c r="F724" s="228" t="s">
        <v>1358</v>
      </c>
      <c r="G724" s="14"/>
      <c r="H724" s="229">
        <v>43.953</v>
      </c>
      <c r="I724" s="230"/>
      <c r="J724" s="14"/>
      <c r="K724" s="14"/>
      <c r="L724" s="226"/>
      <c r="M724" s="231"/>
      <c r="N724" s="232"/>
      <c r="O724" s="232"/>
      <c r="P724" s="232"/>
      <c r="Q724" s="232"/>
      <c r="R724" s="232"/>
      <c r="S724" s="232"/>
      <c r="T724" s="233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27" t="s">
        <v>283</v>
      </c>
      <c r="AU724" s="227" t="s">
        <v>90</v>
      </c>
      <c r="AV724" s="14" t="s">
        <v>90</v>
      </c>
      <c r="AW724" s="14" t="s">
        <v>3</v>
      </c>
      <c r="AX724" s="14" t="s">
        <v>88</v>
      </c>
      <c r="AY724" s="227" t="s">
        <v>166</v>
      </c>
    </row>
    <row r="725" spans="1:65" s="2" customFormat="1" ht="21.75" customHeight="1">
      <c r="A725" s="38"/>
      <c r="B725" s="196"/>
      <c r="C725" s="197" t="s">
        <v>1359</v>
      </c>
      <c r="D725" s="197" t="s">
        <v>169</v>
      </c>
      <c r="E725" s="198" t="s">
        <v>1360</v>
      </c>
      <c r="F725" s="199" t="s">
        <v>1361</v>
      </c>
      <c r="G725" s="200" t="s">
        <v>289</v>
      </c>
      <c r="H725" s="201">
        <v>0.266</v>
      </c>
      <c r="I725" s="202"/>
      <c r="J725" s="203">
        <f>ROUND(I725*H725,2)</f>
        <v>0</v>
      </c>
      <c r="K725" s="199" t="s">
        <v>280</v>
      </c>
      <c r="L725" s="39"/>
      <c r="M725" s="204" t="s">
        <v>1</v>
      </c>
      <c r="N725" s="205" t="s">
        <v>46</v>
      </c>
      <c r="O725" s="77"/>
      <c r="P725" s="206">
        <f>O725*H725</f>
        <v>0</v>
      </c>
      <c r="Q725" s="206">
        <v>0</v>
      </c>
      <c r="R725" s="206">
        <f>Q725*H725</f>
        <v>0</v>
      </c>
      <c r="S725" s="206">
        <v>0</v>
      </c>
      <c r="T725" s="207">
        <f>S725*H725</f>
        <v>0</v>
      </c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R725" s="208" t="s">
        <v>243</v>
      </c>
      <c r="AT725" s="208" t="s">
        <v>169</v>
      </c>
      <c r="AU725" s="208" t="s">
        <v>90</v>
      </c>
      <c r="AY725" s="19" t="s">
        <v>166</v>
      </c>
      <c r="BE725" s="209">
        <f>IF(N725="základní",J725,0)</f>
        <v>0</v>
      </c>
      <c r="BF725" s="209">
        <f>IF(N725="snížená",J725,0)</f>
        <v>0</v>
      </c>
      <c r="BG725" s="209">
        <f>IF(N725="zákl. přenesená",J725,0)</f>
        <v>0</v>
      </c>
      <c r="BH725" s="209">
        <f>IF(N725="sníž. přenesená",J725,0)</f>
        <v>0</v>
      </c>
      <c r="BI725" s="209">
        <f>IF(N725="nulová",J725,0)</f>
        <v>0</v>
      </c>
      <c r="BJ725" s="19" t="s">
        <v>88</v>
      </c>
      <c r="BK725" s="209">
        <f>ROUND(I725*H725,2)</f>
        <v>0</v>
      </c>
      <c r="BL725" s="19" t="s">
        <v>243</v>
      </c>
      <c r="BM725" s="208" t="s">
        <v>1362</v>
      </c>
    </row>
    <row r="726" spans="1:47" s="2" customFormat="1" ht="12">
      <c r="A726" s="38"/>
      <c r="B726" s="39"/>
      <c r="C726" s="38"/>
      <c r="D726" s="210" t="s">
        <v>174</v>
      </c>
      <c r="E726" s="38"/>
      <c r="F726" s="211" t="s">
        <v>1363</v>
      </c>
      <c r="G726" s="38"/>
      <c r="H726" s="38"/>
      <c r="I726" s="132"/>
      <c r="J726" s="38"/>
      <c r="K726" s="38"/>
      <c r="L726" s="39"/>
      <c r="M726" s="212"/>
      <c r="N726" s="213"/>
      <c r="O726" s="77"/>
      <c r="P726" s="77"/>
      <c r="Q726" s="77"/>
      <c r="R726" s="77"/>
      <c r="S726" s="77"/>
      <c r="T726" s="7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T726" s="19" t="s">
        <v>174</v>
      </c>
      <c r="AU726" s="19" t="s">
        <v>90</v>
      </c>
    </row>
    <row r="727" spans="1:65" s="2" customFormat="1" ht="21.75" customHeight="1">
      <c r="A727" s="38"/>
      <c r="B727" s="196"/>
      <c r="C727" s="197" t="s">
        <v>1364</v>
      </c>
      <c r="D727" s="197" t="s">
        <v>169</v>
      </c>
      <c r="E727" s="198" t="s">
        <v>1365</v>
      </c>
      <c r="F727" s="199" t="s">
        <v>1366</v>
      </c>
      <c r="G727" s="200" t="s">
        <v>289</v>
      </c>
      <c r="H727" s="201">
        <v>0.266</v>
      </c>
      <c r="I727" s="202"/>
      <c r="J727" s="203">
        <f>ROUND(I727*H727,2)</f>
        <v>0</v>
      </c>
      <c r="K727" s="199" t="s">
        <v>280</v>
      </c>
      <c r="L727" s="39"/>
      <c r="M727" s="204" t="s">
        <v>1</v>
      </c>
      <c r="N727" s="205" t="s">
        <v>46</v>
      </c>
      <c r="O727" s="77"/>
      <c r="P727" s="206">
        <f>O727*H727</f>
        <v>0</v>
      </c>
      <c r="Q727" s="206">
        <v>0</v>
      </c>
      <c r="R727" s="206">
        <f>Q727*H727</f>
        <v>0</v>
      </c>
      <c r="S727" s="206">
        <v>0</v>
      </c>
      <c r="T727" s="207">
        <f>S727*H727</f>
        <v>0</v>
      </c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R727" s="208" t="s">
        <v>243</v>
      </c>
      <c r="AT727" s="208" t="s">
        <v>169</v>
      </c>
      <c r="AU727" s="208" t="s">
        <v>90</v>
      </c>
      <c r="AY727" s="19" t="s">
        <v>166</v>
      </c>
      <c r="BE727" s="209">
        <f>IF(N727="základní",J727,0)</f>
        <v>0</v>
      </c>
      <c r="BF727" s="209">
        <f>IF(N727="snížená",J727,0)</f>
        <v>0</v>
      </c>
      <c r="BG727" s="209">
        <f>IF(N727="zákl. přenesená",J727,0)</f>
        <v>0</v>
      </c>
      <c r="BH727" s="209">
        <f>IF(N727="sníž. přenesená",J727,0)</f>
        <v>0</v>
      </c>
      <c r="BI727" s="209">
        <f>IF(N727="nulová",J727,0)</f>
        <v>0</v>
      </c>
      <c r="BJ727" s="19" t="s">
        <v>88</v>
      </c>
      <c r="BK727" s="209">
        <f>ROUND(I727*H727,2)</f>
        <v>0</v>
      </c>
      <c r="BL727" s="19" t="s">
        <v>243</v>
      </c>
      <c r="BM727" s="208" t="s">
        <v>1367</v>
      </c>
    </row>
    <row r="728" spans="1:47" s="2" customFormat="1" ht="12">
      <c r="A728" s="38"/>
      <c r="B728" s="39"/>
      <c r="C728" s="38"/>
      <c r="D728" s="210" t="s">
        <v>174</v>
      </c>
      <c r="E728" s="38"/>
      <c r="F728" s="211" t="s">
        <v>1368</v>
      </c>
      <c r="G728" s="38"/>
      <c r="H728" s="38"/>
      <c r="I728" s="132"/>
      <c r="J728" s="38"/>
      <c r="K728" s="38"/>
      <c r="L728" s="39"/>
      <c r="M728" s="212"/>
      <c r="N728" s="213"/>
      <c r="O728" s="77"/>
      <c r="P728" s="77"/>
      <c r="Q728" s="77"/>
      <c r="R728" s="77"/>
      <c r="S728" s="77"/>
      <c r="T728" s="7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T728" s="19" t="s">
        <v>174</v>
      </c>
      <c r="AU728" s="19" t="s">
        <v>90</v>
      </c>
    </row>
    <row r="729" spans="1:63" s="12" customFormat="1" ht="22.8" customHeight="1">
      <c r="A729" s="12"/>
      <c r="B729" s="183"/>
      <c r="C729" s="12"/>
      <c r="D729" s="184" t="s">
        <v>80</v>
      </c>
      <c r="E729" s="194" t="s">
        <v>745</v>
      </c>
      <c r="F729" s="194" t="s">
        <v>746</v>
      </c>
      <c r="G729" s="12"/>
      <c r="H729" s="12"/>
      <c r="I729" s="186"/>
      <c r="J729" s="195">
        <f>BK729</f>
        <v>0</v>
      </c>
      <c r="K729" s="12"/>
      <c r="L729" s="183"/>
      <c r="M729" s="188"/>
      <c r="N729" s="189"/>
      <c r="O729" s="189"/>
      <c r="P729" s="190">
        <f>SUM(P730:P783)</f>
        <v>0</v>
      </c>
      <c r="Q729" s="189"/>
      <c r="R729" s="190">
        <f>SUM(R730:R783)</f>
        <v>1.9499499999999999</v>
      </c>
      <c r="S729" s="189"/>
      <c r="T729" s="191">
        <f>SUM(T730:T783)</f>
        <v>0</v>
      </c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R729" s="184" t="s">
        <v>90</v>
      </c>
      <c r="AT729" s="192" t="s">
        <v>80</v>
      </c>
      <c r="AU729" s="192" t="s">
        <v>88</v>
      </c>
      <c r="AY729" s="184" t="s">
        <v>166</v>
      </c>
      <c r="BK729" s="193">
        <f>SUM(BK730:BK783)</f>
        <v>0</v>
      </c>
    </row>
    <row r="730" spans="1:65" s="2" customFormat="1" ht="55.5" customHeight="1">
      <c r="A730" s="38"/>
      <c r="B730" s="196"/>
      <c r="C730" s="197" t="s">
        <v>1369</v>
      </c>
      <c r="D730" s="197" t="s">
        <v>169</v>
      </c>
      <c r="E730" s="198" t="s">
        <v>1370</v>
      </c>
      <c r="F730" s="199" t="s">
        <v>1371</v>
      </c>
      <c r="G730" s="200" t="s">
        <v>301</v>
      </c>
      <c r="H730" s="201">
        <v>41</v>
      </c>
      <c r="I730" s="202"/>
      <c r="J730" s="203">
        <f>ROUND(I730*H730,2)</f>
        <v>0</v>
      </c>
      <c r="K730" s="199" t="s">
        <v>1</v>
      </c>
      <c r="L730" s="39"/>
      <c r="M730" s="204" t="s">
        <v>1</v>
      </c>
      <c r="N730" s="205" t="s">
        <v>46</v>
      </c>
      <c r="O730" s="77"/>
      <c r="P730" s="206">
        <f>O730*H730</f>
        <v>0</v>
      </c>
      <c r="Q730" s="206">
        <v>0</v>
      </c>
      <c r="R730" s="206">
        <f>Q730*H730</f>
        <v>0</v>
      </c>
      <c r="S730" s="206">
        <v>0</v>
      </c>
      <c r="T730" s="207">
        <f>S730*H730</f>
        <v>0</v>
      </c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R730" s="208" t="s">
        <v>243</v>
      </c>
      <c r="AT730" s="208" t="s">
        <v>169</v>
      </c>
      <c r="AU730" s="208" t="s">
        <v>90</v>
      </c>
      <c r="AY730" s="19" t="s">
        <v>166</v>
      </c>
      <c r="BE730" s="209">
        <f>IF(N730="základní",J730,0)</f>
        <v>0</v>
      </c>
      <c r="BF730" s="209">
        <f>IF(N730="snížená",J730,0)</f>
        <v>0</v>
      </c>
      <c r="BG730" s="209">
        <f>IF(N730="zákl. přenesená",J730,0)</f>
        <v>0</v>
      </c>
      <c r="BH730" s="209">
        <f>IF(N730="sníž. přenesená",J730,0)</f>
        <v>0</v>
      </c>
      <c r="BI730" s="209">
        <f>IF(N730="nulová",J730,0)</f>
        <v>0</v>
      </c>
      <c r="BJ730" s="19" t="s">
        <v>88</v>
      </c>
      <c r="BK730" s="209">
        <f>ROUND(I730*H730,2)</f>
        <v>0</v>
      </c>
      <c r="BL730" s="19" t="s">
        <v>243</v>
      </c>
      <c r="BM730" s="208" t="s">
        <v>1372</v>
      </c>
    </row>
    <row r="731" spans="1:47" s="2" customFormat="1" ht="12">
      <c r="A731" s="38"/>
      <c r="B731" s="39"/>
      <c r="C731" s="38"/>
      <c r="D731" s="210" t="s">
        <v>174</v>
      </c>
      <c r="E731" s="38"/>
      <c r="F731" s="211" t="s">
        <v>1373</v>
      </c>
      <c r="G731" s="38"/>
      <c r="H731" s="38"/>
      <c r="I731" s="132"/>
      <c r="J731" s="38"/>
      <c r="K731" s="38"/>
      <c r="L731" s="39"/>
      <c r="M731" s="212"/>
      <c r="N731" s="213"/>
      <c r="O731" s="77"/>
      <c r="P731" s="77"/>
      <c r="Q731" s="77"/>
      <c r="R731" s="77"/>
      <c r="S731" s="77"/>
      <c r="T731" s="7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T731" s="19" t="s">
        <v>174</v>
      </c>
      <c r="AU731" s="19" t="s">
        <v>90</v>
      </c>
    </row>
    <row r="732" spans="1:65" s="2" customFormat="1" ht="16.5" customHeight="1">
      <c r="A732" s="38"/>
      <c r="B732" s="196"/>
      <c r="C732" s="197" t="s">
        <v>1374</v>
      </c>
      <c r="D732" s="197" t="s">
        <v>169</v>
      </c>
      <c r="E732" s="198" t="s">
        <v>1375</v>
      </c>
      <c r="F732" s="199" t="s">
        <v>1376</v>
      </c>
      <c r="G732" s="200" t="s">
        <v>346</v>
      </c>
      <c r="H732" s="201">
        <v>1</v>
      </c>
      <c r="I732" s="202"/>
      <c r="J732" s="203">
        <f>ROUND(I732*H732,2)</f>
        <v>0</v>
      </c>
      <c r="K732" s="199" t="s">
        <v>280</v>
      </c>
      <c r="L732" s="39"/>
      <c r="M732" s="204" t="s">
        <v>1</v>
      </c>
      <c r="N732" s="205" t="s">
        <v>46</v>
      </c>
      <c r="O732" s="77"/>
      <c r="P732" s="206">
        <f>O732*H732</f>
        <v>0</v>
      </c>
      <c r="Q732" s="206">
        <v>0</v>
      </c>
      <c r="R732" s="206">
        <f>Q732*H732</f>
        <v>0</v>
      </c>
      <c r="S732" s="206">
        <v>0</v>
      </c>
      <c r="T732" s="207">
        <f>S732*H732</f>
        <v>0</v>
      </c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R732" s="208" t="s">
        <v>243</v>
      </c>
      <c r="AT732" s="208" t="s">
        <v>169</v>
      </c>
      <c r="AU732" s="208" t="s">
        <v>90</v>
      </c>
      <c r="AY732" s="19" t="s">
        <v>166</v>
      </c>
      <c r="BE732" s="209">
        <f>IF(N732="základní",J732,0)</f>
        <v>0</v>
      </c>
      <c r="BF732" s="209">
        <f>IF(N732="snížená",J732,0)</f>
        <v>0</v>
      </c>
      <c r="BG732" s="209">
        <f>IF(N732="zákl. přenesená",J732,0)</f>
        <v>0</v>
      </c>
      <c r="BH732" s="209">
        <f>IF(N732="sníž. přenesená",J732,0)</f>
        <v>0</v>
      </c>
      <c r="BI732" s="209">
        <f>IF(N732="nulová",J732,0)</f>
        <v>0</v>
      </c>
      <c r="BJ732" s="19" t="s">
        <v>88</v>
      </c>
      <c r="BK732" s="209">
        <f>ROUND(I732*H732,2)</f>
        <v>0</v>
      </c>
      <c r="BL732" s="19" t="s">
        <v>243</v>
      </c>
      <c r="BM732" s="208" t="s">
        <v>1377</v>
      </c>
    </row>
    <row r="733" spans="1:65" s="2" customFormat="1" ht="16.5" customHeight="1">
      <c r="A733" s="38"/>
      <c r="B733" s="196"/>
      <c r="C733" s="242" t="s">
        <v>1378</v>
      </c>
      <c r="D733" s="242" t="s">
        <v>806</v>
      </c>
      <c r="E733" s="243" t="s">
        <v>1379</v>
      </c>
      <c r="F733" s="244" t="s">
        <v>1380</v>
      </c>
      <c r="G733" s="245" t="s">
        <v>346</v>
      </c>
      <c r="H733" s="246">
        <v>1</v>
      </c>
      <c r="I733" s="247"/>
      <c r="J733" s="248">
        <f>ROUND(I733*H733,2)</f>
        <v>0</v>
      </c>
      <c r="K733" s="244" t="s">
        <v>280</v>
      </c>
      <c r="L733" s="249"/>
      <c r="M733" s="250" t="s">
        <v>1</v>
      </c>
      <c r="N733" s="251" t="s">
        <v>46</v>
      </c>
      <c r="O733" s="77"/>
      <c r="P733" s="206">
        <f>O733*H733</f>
        <v>0</v>
      </c>
      <c r="Q733" s="206">
        <v>0.0015</v>
      </c>
      <c r="R733" s="206">
        <f>Q733*H733</f>
        <v>0.0015</v>
      </c>
      <c r="S733" s="206">
        <v>0</v>
      </c>
      <c r="T733" s="207">
        <f>S733*H733</f>
        <v>0</v>
      </c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R733" s="208" t="s">
        <v>522</v>
      </c>
      <c r="AT733" s="208" t="s">
        <v>806</v>
      </c>
      <c r="AU733" s="208" t="s">
        <v>90</v>
      </c>
      <c r="AY733" s="19" t="s">
        <v>166</v>
      </c>
      <c r="BE733" s="209">
        <f>IF(N733="základní",J733,0)</f>
        <v>0</v>
      </c>
      <c r="BF733" s="209">
        <f>IF(N733="snížená",J733,0)</f>
        <v>0</v>
      </c>
      <c r="BG733" s="209">
        <f>IF(N733="zákl. přenesená",J733,0)</f>
        <v>0</v>
      </c>
      <c r="BH733" s="209">
        <f>IF(N733="sníž. přenesená",J733,0)</f>
        <v>0</v>
      </c>
      <c r="BI733" s="209">
        <f>IF(N733="nulová",J733,0)</f>
        <v>0</v>
      </c>
      <c r="BJ733" s="19" t="s">
        <v>88</v>
      </c>
      <c r="BK733" s="209">
        <f>ROUND(I733*H733,2)</f>
        <v>0</v>
      </c>
      <c r="BL733" s="19" t="s">
        <v>243</v>
      </c>
      <c r="BM733" s="208" t="s">
        <v>1381</v>
      </c>
    </row>
    <row r="734" spans="1:65" s="2" customFormat="1" ht="21.75" customHeight="1">
      <c r="A734" s="38"/>
      <c r="B734" s="196"/>
      <c r="C734" s="197" t="s">
        <v>1382</v>
      </c>
      <c r="D734" s="197" t="s">
        <v>169</v>
      </c>
      <c r="E734" s="198" t="s">
        <v>1383</v>
      </c>
      <c r="F734" s="199" t="s">
        <v>1384</v>
      </c>
      <c r="G734" s="200" t="s">
        <v>301</v>
      </c>
      <c r="H734" s="201">
        <v>66.15</v>
      </c>
      <c r="I734" s="202"/>
      <c r="J734" s="203">
        <f>ROUND(I734*H734,2)</f>
        <v>0</v>
      </c>
      <c r="K734" s="199" t="s">
        <v>280</v>
      </c>
      <c r="L734" s="39"/>
      <c r="M734" s="204" t="s">
        <v>1</v>
      </c>
      <c r="N734" s="205" t="s">
        <v>46</v>
      </c>
      <c r="O734" s="77"/>
      <c r="P734" s="206">
        <f>O734*H734</f>
        <v>0</v>
      </c>
      <c r="Q734" s="206">
        <v>0</v>
      </c>
      <c r="R734" s="206">
        <f>Q734*H734</f>
        <v>0</v>
      </c>
      <c r="S734" s="206">
        <v>0</v>
      </c>
      <c r="T734" s="207">
        <f>S734*H734</f>
        <v>0</v>
      </c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R734" s="208" t="s">
        <v>243</v>
      </c>
      <c r="AT734" s="208" t="s">
        <v>169</v>
      </c>
      <c r="AU734" s="208" t="s">
        <v>90</v>
      </c>
      <c r="AY734" s="19" t="s">
        <v>166</v>
      </c>
      <c r="BE734" s="209">
        <f>IF(N734="základní",J734,0)</f>
        <v>0</v>
      </c>
      <c r="BF734" s="209">
        <f>IF(N734="snížená",J734,0)</f>
        <v>0</v>
      </c>
      <c r="BG734" s="209">
        <f>IF(N734="zákl. přenesená",J734,0)</f>
        <v>0</v>
      </c>
      <c r="BH734" s="209">
        <f>IF(N734="sníž. přenesená",J734,0)</f>
        <v>0</v>
      </c>
      <c r="BI734" s="209">
        <f>IF(N734="nulová",J734,0)</f>
        <v>0</v>
      </c>
      <c r="BJ734" s="19" t="s">
        <v>88</v>
      </c>
      <c r="BK734" s="209">
        <f>ROUND(I734*H734,2)</f>
        <v>0</v>
      </c>
      <c r="BL734" s="19" t="s">
        <v>243</v>
      </c>
      <c r="BM734" s="208" t="s">
        <v>1385</v>
      </c>
    </row>
    <row r="735" spans="1:47" s="2" customFormat="1" ht="12">
      <c r="A735" s="38"/>
      <c r="B735" s="39"/>
      <c r="C735" s="38"/>
      <c r="D735" s="210" t="s">
        <v>174</v>
      </c>
      <c r="E735" s="38"/>
      <c r="F735" s="211" t="s">
        <v>1384</v>
      </c>
      <c r="G735" s="38"/>
      <c r="H735" s="38"/>
      <c r="I735" s="132"/>
      <c r="J735" s="38"/>
      <c r="K735" s="38"/>
      <c r="L735" s="39"/>
      <c r="M735" s="212"/>
      <c r="N735" s="213"/>
      <c r="O735" s="77"/>
      <c r="P735" s="77"/>
      <c r="Q735" s="77"/>
      <c r="R735" s="77"/>
      <c r="S735" s="77"/>
      <c r="T735" s="7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T735" s="19" t="s">
        <v>174</v>
      </c>
      <c r="AU735" s="19" t="s">
        <v>90</v>
      </c>
    </row>
    <row r="736" spans="1:51" s="13" customFormat="1" ht="12">
      <c r="A736" s="13"/>
      <c r="B736" s="219"/>
      <c r="C736" s="13"/>
      <c r="D736" s="210" t="s">
        <v>283</v>
      </c>
      <c r="E736" s="220" t="s">
        <v>1</v>
      </c>
      <c r="F736" s="221" t="s">
        <v>611</v>
      </c>
      <c r="G736" s="13"/>
      <c r="H736" s="220" t="s">
        <v>1</v>
      </c>
      <c r="I736" s="222"/>
      <c r="J736" s="13"/>
      <c r="K736" s="13"/>
      <c r="L736" s="219"/>
      <c r="M736" s="223"/>
      <c r="N736" s="224"/>
      <c r="O736" s="224"/>
      <c r="P736" s="224"/>
      <c r="Q736" s="224"/>
      <c r="R736" s="224"/>
      <c r="S736" s="224"/>
      <c r="T736" s="225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20" t="s">
        <v>283</v>
      </c>
      <c r="AU736" s="220" t="s">
        <v>90</v>
      </c>
      <c r="AV736" s="13" t="s">
        <v>88</v>
      </c>
      <c r="AW736" s="13" t="s">
        <v>36</v>
      </c>
      <c r="AX736" s="13" t="s">
        <v>81</v>
      </c>
      <c r="AY736" s="220" t="s">
        <v>166</v>
      </c>
    </row>
    <row r="737" spans="1:51" s="14" customFormat="1" ht="12">
      <c r="A737" s="14"/>
      <c r="B737" s="226"/>
      <c r="C737" s="14"/>
      <c r="D737" s="210" t="s">
        <v>283</v>
      </c>
      <c r="E737" s="227" t="s">
        <v>1</v>
      </c>
      <c r="F737" s="228" t="s">
        <v>1386</v>
      </c>
      <c r="G737" s="14"/>
      <c r="H737" s="229">
        <v>70.65</v>
      </c>
      <c r="I737" s="230"/>
      <c r="J737" s="14"/>
      <c r="K737" s="14"/>
      <c r="L737" s="226"/>
      <c r="M737" s="231"/>
      <c r="N737" s="232"/>
      <c r="O737" s="232"/>
      <c r="P737" s="232"/>
      <c r="Q737" s="232"/>
      <c r="R737" s="232"/>
      <c r="S737" s="232"/>
      <c r="T737" s="233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27" t="s">
        <v>283</v>
      </c>
      <c r="AU737" s="227" t="s">
        <v>90</v>
      </c>
      <c r="AV737" s="14" t="s">
        <v>90</v>
      </c>
      <c r="AW737" s="14" t="s">
        <v>36</v>
      </c>
      <c r="AX737" s="14" t="s">
        <v>81</v>
      </c>
      <c r="AY737" s="227" t="s">
        <v>166</v>
      </c>
    </row>
    <row r="738" spans="1:51" s="14" customFormat="1" ht="12">
      <c r="A738" s="14"/>
      <c r="B738" s="226"/>
      <c r="C738" s="14"/>
      <c r="D738" s="210" t="s">
        <v>283</v>
      </c>
      <c r="E738" s="227" t="s">
        <v>1</v>
      </c>
      <c r="F738" s="228" t="s">
        <v>1387</v>
      </c>
      <c r="G738" s="14"/>
      <c r="H738" s="229">
        <v>-4.5</v>
      </c>
      <c r="I738" s="230"/>
      <c r="J738" s="14"/>
      <c r="K738" s="14"/>
      <c r="L738" s="226"/>
      <c r="M738" s="231"/>
      <c r="N738" s="232"/>
      <c r="O738" s="232"/>
      <c r="P738" s="232"/>
      <c r="Q738" s="232"/>
      <c r="R738" s="232"/>
      <c r="S738" s="232"/>
      <c r="T738" s="233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27" t="s">
        <v>283</v>
      </c>
      <c r="AU738" s="227" t="s">
        <v>90</v>
      </c>
      <c r="AV738" s="14" t="s">
        <v>90</v>
      </c>
      <c r="AW738" s="14" t="s">
        <v>36</v>
      </c>
      <c r="AX738" s="14" t="s">
        <v>81</v>
      </c>
      <c r="AY738" s="227" t="s">
        <v>166</v>
      </c>
    </row>
    <row r="739" spans="1:51" s="15" customFormat="1" ht="12">
      <c r="A739" s="15"/>
      <c r="B739" s="234"/>
      <c r="C739" s="15"/>
      <c r="D739" s="210" t="s">
        <v>283</v>
      </c>
      <c r="E739" s="235" t="s">
        <v>1</v>
      </c>
      <c r="F739" s="236" t="s">
        <v>286</v>
      </c>
      <c r="G739" s="15"/>
      <c r="H739" s="237">
        <v>66.15</v>
      </c>
      <c r="I739" s="238"/>
      <c r="J739" s="15"/>
      <c r="K739" s="15"/>
      <c r="L739" s="234"/>
      <c r="M739" s="239"/>
      <c r="N739" s="240"/>
      <c r="O739" s="240"/>
      <c r="P739" s="240"/>
      <c r="Q739" s="240"/>
      <c r="R739" s="240"/>
      <c r="S739" s="240"/>
      <c r="T739" s="241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T739" s="235" t="s">
        <v>283</v>
      </c>
      <c r="AU739" s="235" t="s">
        <v>90</v>
      </c>
      <c r="AV739" s="15" t="s">
        <v>165</v>
      </c>
      <c r="AW739" s="15" t="s">
        <v>36</v>
      </c>
      <c r="AX739" s="15" t="s">
        <v>88</v>
      </c>
      <c r="AY739" s="235" t="s">
        <v>166</v>
      </c>
    </row>
    <row r="740" spans="1:65" s="2" customFormat="1" ht="16.5" customHeight="1">
      <c r="A740" s="38"/>
      <c r="B740" s="196"/>
      <c r="C740" s="242" t="s">
        <v>1388</v>
      </c>
      <c r="D740" s="242" t="s">
        <v>806</v>
      </c>
      <c r="E740" s="243" t="s">
        <v>1389</v>
      </c>
      <c r="F740" s="244" t="s">
        <v>1390</v>
      </c>
      <c r="G740" s="245" t="s">
        <v>301</v>
      </c>
      <c r="H740" s="246">
        <v>66.15</v>
      </c>
      <c r="I740" s="247"/>
      <c r="J740" s="248">
        <f>ROUND(I740*H740,2)</f>
        <v>0</v>
      </c>
      <c r="K740" s="244" t="s">
        <v>1</v>
      </c>
      <c r="L740" s="249"/>
      <c r="M740" s="250" t="s">
        <v>1</v>
      </c>
      <c r="N740" s="251" t="s">
        <v>46</v>
      </c>
      <c r="O740" s="77"/>
      <c r="P740" s="206">
        <f>O740*H740</f>
        <v>0</v>
      </c>
      <c r="Q740" s="206">
        <v>0.012</v>
      </c>
      <c r="R740" s="206">
        <f>Q740*H740</f>
        <v>0.7938000000000001</v>
      </c>
      <c r="S740" s="206">
        <v>0</v>
      </c>
      <c r="T740" s="207">
        <f>S740*H740</f>
        <v>0</v>
      </c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R740" s="208" t="s">
        <v>522</v>
      </c>
      <c r="AT740" s="208" t="s">
        <v>806</v>
      </c>
      <c r="AU740" s="208" t="s">
        <v>90</v>
      </c>
      <c r="AY740" s="19" t="s">
        <v>166</v>
      </c>
      <c r="BE740" s="209">
        <f>IF(N740="základní",J740,0)</f>
        <v>0</v>
      </c>
      <c r="BF740" s="209">
        <f>IF(N740="snížená",J740,0)</f>
        <v>0</v>
      </c>
      <c r="BG740" s="209">
        <f>IF(N740="zákl. přenesená",J740,0)</f>
        <v>0</v>
      </c>
      <c r="BH740" s="209">
        <f>IF(N740="sníž. přenesená",J740,0)</f>
        <v>0</v>
      </c>
      <c r="BI740" s="209">
        <f>IF(N740="nulová",J740,0)</f>
        <v>0</v>
      </c>
      <c r="BJ740" s="19" t="s">
        <v>88</v>
      </c>
      <c r="BK740" s="209">
        <f>ROUND(I740*H740,2)</f>
        <v>0</v>
      </c>
      <c r="BL740" s="19" t="s">
        <v>243</v>
      </c>
      <c r="BM740" s="208" t="s">
        <v>1391</v>
      </c>
    </row>
    <row r="741" spans="1:47" s="2" customFormat="1" ht="12">
      <c r="A741" s="38"/>
      <c r="B741" s="39"/>
      <c r="C741" s="38"/>
      <c r="D741" s="210" t="s">
        <v>174</v>
      </c>
      <c r="E741" s="38"/>
      <c r="F741" s="211" t="s">
        <v>1390</v>
      </c>
      <c r="G741" s="38"/>
      <c r="H741" s="38"/>
      <c r="I741" s="132"/>
      <c r="J741" s="38"/>
      <c r="K741" s="38"/>
      <c r="L741" s="39"/>
      <c r="M741" s="212"/>
      <c r="N741" s="213"/>
      <c r="O741" s="77"/>
      <c r="P741" s="77"/>
      <c r="Q741" s="77"/>
      <c r="R741" s="77"/>
      <c r="S741" s="77"/>
      <c r="T741" s="7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T741" s="19" t="s">
        <v>174</v>
      </c>
      <c r="AU741" s="19" t="s">
        <v>90</v>
      </c>
    </row>
    <row r="742" spans="1:65" s="2" customFormat="1" ht="21.75" customHeight="1">
      <c r="A742" s="38"/>
      <c r="B742" s="196"/>
      <c r="C742" s="197" t="s">
        <v>1392</v>
      </c>
      <c r="D742" s="197" t="s">
        <v>169</v>
      </c>
      <c r="E742" s="198" t="s">
        <v>1393</v>
      </c>
      <c r="F742" s="199" t="s">
        <v>1394</v>
      </c>
      <c r="G742" s="200" t="s">
        <v>346</v>
      </c>
      <c r="H742" s="201">
        <v>7</v>
      </c>
      <c r="I742" s="202"/>
      <c r="J742" s="203">
        <f>ROUND(I742*H742,2)</f>
        <v>0</v>
      </c>
      <c r="K742" s="199" t="s">
        <v>280</v>
      </c>
      <c r="L742" s="39"/>
      <c r="M742" s="204" t="s">
        <v>1</v>
      </c>
      <c r="N742" s="205" t="s">
        <v>46</v>
      </c>
      <c r="O742" s="77"/>
      <c r="P742" s="206">
        <f>O742*H742</f>
        <v>0</v>
      </c>
      <c r="Q742" s="206">
        <v>0</v>
      </c>
      <c r="R742" s="206">
        <f>Q742*H742</f>
        <v>0</v>
      </c>
      <c r="S742" s="206">
        <v>0</v>
      </c>
      <c r="T742" s="207">
        <f>S742*H742</f>
        <v>0</v>
      </c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R742" s="208" t="s">
        <v>243</v>
      </c>
      <c r="AT742" s="208" t="s">
        <v>169</v>
      </c>
      <c r="AU742" s="208" t="s">
        <v>90</v>
      </c>
      <c r="AY742" s="19" t="s">
        <v>166</v>
      </c>
      <c r="BE742" s="209">
        <f>IF(N742="základní",J742,0)</f>
        <v>0</v>
      </c>
      <c r="BF742" s="209">
        <f>IF(N742="snížená",J742,0)</f>
        <v>0</v>
      </c>
      <c r="BG742" s="209">
        <f>IF(N742="zákl. přenesená",J742,0)</f>
        <v>0</v>
      </c>
      <c r="BH742" s="209">
        <f>IF(N742="sníž. přenesená",J742,0)</f>
        <v>0</v>
      </c>
      <c r="BI742" s="209">
        <f>IF(N742="nulová",J742,0)</f>
        <v>0</v>
      </c>
      <c r="BJ742" s="19" t="s">
        <v>88</v>
      </c>
      <c r="BK742" s="209">
        <f>ROUND(I742*H742,2)</f>
        <v>0</v>
      </c>
      <c r="BL742" s="19" t="s">
        <v>243</v>
      </c>
      <c r="BM742" s="208" t="s">
        <v>1395</v>
      </c>
    </row>
    <row r="743" spans="1:47" s="2" customFormat="1" ht="12">
      <c r="A743" s="38"/>
      <c r="B743" s="39"/>
      <c r="C743" s="38"/>
      <c r="D743" s="210" t="s">
        <v>174</v>
      </c>
      <c r="E743" s="38"/>
      <c r="F743" s="211" t="s">
        <v>1396</v>
      </c>
      <c r="G743" s="38"/>
      <c r="H743" s="38"/>
      <c r="I743" s="132"/>
      <c r="J743" s="38"/>
      <c r="K743" s="38"/>
      <c r="L743" s="39"/>
      <c r="M743" s="212"/>
      <c r="N743" s="213"/>
      <c r="O743" s="77"/>
      <c r="P743" s="77"/>
      <c r="Q743" s="77"/>
      <c r="R743" s="77"/>
      <c r="S743" s="77"/>
      <c r="T743" s="7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T743" s="19" t="s">
        <v>174</v>
      </c>
      <c r="AU743" s="19" t="s">
        <v>90</v>
      </c>
    </row>
    <row r="744" spans="1:65" s="2" customFormat="1" ht="21.75" customHeight="1">
      <c r="A744" s="38"/>
      <c r="B744" s="196"/>
      <c r="C744" s="242" t="s">
        <v>1397</v>
      </c>
      <c r="D744" s="242" t="s">
        <v>806</v>
      </c>
      <c r="E744" s="243" t="s">
        <v>1398</v>
      </c>
      <c r="F744" s="244" t="s">
        <v>1399</v>
      </c>
      <c r="G744" s="245" t="s">
        <v>346</v>
      </c>
      <c r="H744" s="246">
        <v>5</v>
      </c>
      <c r="I744" s="247"/>
      <c r="J744" s="248">
        <f>ROUND(I744*H744,2)</f>
        <v>0</v>
      </c>
      <c r="K744" s="244" t="s">
        <v>280</v>
      </c>
      <c r="L744" s="249"/>
      <c r="M744" s="250" t="s">
        <v>1</v>
      </c>
      <c r="N744" s="251" t="s">
        <v>46</v>
      </c>
      <c r="O744" s="77"/>
      <c r="P744" s="206">
        <f>O744*H744</f>
        <v>0</v>
      </c>
      <c r="Q744" s="206">
        <v>0.0145</v>
      </c>
      <c r="R744" s="206">
        <f>Q744*H744</f>
        <v>0.07250000000000001</v>
      </c>
      <c r="S744" s="206">
        <v>0</v>
      </c>
      <c r="T744" s="207">
        <f>S744*H744</f>
        <v>0</v>
      </c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R744" s="208" t="s">
        <v>522</v>
      </c>
      <c r="AT744" s="208" t="s">
        <v>806</v>
      </c>
      <c r="AU744" s="208" t="s">
        <v>90</v>
      </c>
      <c r="AY744" s="19" t="s">
        <v>166</v>
      </c>
      <c r="BE744" s="209">
        <f>IF(N744="základní",J744,0)</f>
        <v>0</v>
      </c>
      <c r="BF744" s="209">
        <f>IF(N744="snížená",J744,0)</f>
        <v>0</v>
      </c>
      <c r="BG744" s="209">
        <f>IF(N744="zákl. přenesená",J744,0)</f>
        <v>0</v>
      </c>
      <c r="BH744" s="209">
        <f>IF(N744="sníž. přenesená",J744,0)</f>
        <v>0</v>
      </c>
      <c r="BI744" s="209">
        <f>IF(N744="nulová",J744,0)</f>
        <v>0</v>
      </c>
      <c r="BJ744" s="19" t="s">
        <v>88</v>
      </c>
      <c r="BK744" s="209">
        <f>ROUND(I744*H744,2)</f>
        <v>0</v>
      </c>
      <c r="BL744" s="19" t="s">
        <v>243</v>
      </c>
      <c r="BM744" s="208" t="s">
        <v>1400</v>
      </c>
    </row>
    <row r="745" spans="1:47" s="2" customFormat="1" ht="12">
      <c r="A745" s="38"/>
      <c r="B745" s="39"/>
      <c r="C745" s="38"/>
      <c r="D745" s="210" t="s">
        <v>174</v>
      </c>
      <c r="E745" s="38"/>
      <c r="F745" s="211" t="s">
        <v>1401</v>
      </c>
      <c r="G745" s="38"/>
      <c r="H745" s="38"/>
      <c r="I745" s="132"/>
      <c r="J745" s="38"/>
      <c r="K745" s="38"/>
      <c r="L745" s="39"/>
      <c r="M745" s="212"/>
      <c r="N745" s="213"/>
      <c r="O745" s="77"/>
      <c r="P745" s="77"/>
      <c r="Q745" s="77"/>
      <c r="R745" s="77"/>
      <c r="S745" s="77"/>
      <c r="T745" s="7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T745" s="19" t="s">
        <v>174</v>
      </c>
      <c r="AU745" s="19" t="s">
        <v>90</v>
      </c>
    </row>
    <row r="746" spans="1:65" s="2" customFormat="1" ht="21.75" customHeight="1">
      <c r="A746" s="38"/>
      <c r="B746" s="196"/>
      <c r="C746" s="242" t="s">
        <v>1402</v>
      </c>
      <c r="D746" s="242" t="s">
        <v>806</v>
      </c>
      <c r="E746" s="243" t="s">
        <v>1403</v>
      </c>
      <c r="F746" s="244" t="s">
        <v>1404</v>
      </c>
      <c r="G746" s="245" t="s">
        <v>346</v>
      </c>
      <c r="H746" s="246">
        <v>2</v>
      </c>
      <c r="I746" s="247"/>
      <c r="J746" s="248">
        <f>ROUND(I746*H746,2)</f>
        <v>0</v>
      </c>
      <c r="K746" s="244" t="s">
        <v>280</v>
      </c>
      <c r="L746" s="249"/>
      <c r="M746" s="250" t="s">
        <v>1</v>
      </c>
      <c r="N746" s="251" t="s">
        <v>46</v>
      </c>
      <c r="O746" s="77"/>
      <c r="P746" s="206">
        <f>O746*H746</f>
        <v>0</v>
      </c>
      <c r="Q746" s="206">
        <v>0.016</v>
      </c>
      <c r="R746" s="206">
        <f>Q746*H746</f>
        <v>0.032</v>
      </c>
      <c r="S746" s="206">
        <v>0</v>
      </c>
      <c r="T746" s="207">
        <f>S746*H746</f>
        <v>0</v>
      </c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R746" s="208" t="s">
        <v>522</v>
      </c>
      <c r="AT746" s="208" t="s">
        <v>806</v>
      </c>
      <c r="AU746" s="208" t="s">
        <v>90</v>
      </c>
      <c r="AY746" s="19" t="s">
        <v>166</v>
      </c>
      <c r="BE746" s="209">
        <f>IF(N746="základní",J746,0)</f>
        <v>0</v>
      </c>
      <c r="BF746" s="209">
        <f>IF(N746="snížená",J746,0)</f>
        <v>0</v>
      </c>
      <c r="BG746" s="209">
        <f>IF(N746="zákl. přenesená",J746,0)</f>
        <v>0</v>
      </c>
      <c r="BH746" s="209">
        <f>IF(N746="sníž. přenesená",J746,0)</f>
        <v>0</v>
      </c>
      <c r="BI746" s="209">
        <f>IF(N746="nulová",J746,0)</f>
        <v>0</v>
      </c>
      <c r="BJ746" s="19" t="s">
        <v>88</v>
      </c>
      <c r="BK746" s="209">
        <f>ROUND(I746*H746,2)</f>
        <v>0</v>
      </c>
      <c r="BL746" s="19" t="s">
        <v>243</v>
      </c>
      <c r="BM746" s="208" t="s">
        <v>1405</v>
      </c>
    </row>
    <row r="747" spans="1:47" s="2" customFormat="1" ht="12">
      <c r="A747" s="38"/>
      <c r="B747" s="39"/>
      <c r="C747" s="38"/>
      <c r="D747" s="210" t="s">
        <v>174</v>
      </c>
      <c r="E747" s="38"/>
      <c r="F747" s="211" t="s">
        <v>1406</v>
      </c>
      <c r="G747" s="38"/>
      <c r="H747" s="38"/>
      <c r="I747" s="132"/>
      <c r="J747" s="38"/>
      <c r="K747" s="38"/>
      <c r="L747" s="39"/>
      <c r="M747" s="212"/>
      <c r="N747" s="213"/>
      <c r="O747" s="77"/>
      <c r="P747" s="77"/>
      <c r="Q747" s="77"/>
      <c r="R747" s="77"/>
      <c r="S747" s="77"/>
      <c r="T747" s="7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T747" s="19" t="s">
        <v>174</v>
      </c>
      <c r="AU747" s="19" t="s">
        <v>90</v>
      </c>
    </row>
    <row r="748" spans="1:65" s="2" customFormat="1" ht="21.75" customHeight="1">
      <c r="A748" s="38"/>
      <c r="B748" s="196"/>
      <c r="C748" s="197" t="s">
        <v>1183</v>
      </c>
      <c r="D748" s="197" t="s">
        <v>169</v>
      </c>
      <c r="E748" s="198" t="s">
        <v>1407</v>
      </c>
      <c r="F748" s="199" t="s">
        <v>1408</v>
      </c>
      <c r="G748" s="200" t="s">
        <v>346</v>
      </c>
      <c r="H748" s="201">
        <v>6</v>
      </c>
      <c r="I748" s="202"/>
      <c r="J748" s="203">
        <f>ROUND(I748*H748,2)</f>
        <v>0</v>
      </c>
      <c r="K748" s="199" t="s">
        <v>280</v>
      </c>
      <c r="L748" s="39"/>
      <c r="M748" s="204" t="s">
        <v>1</v>
      </c>
      <c r="N748" s="205" t="s">
        <v>46</v>
      </c>
      <c r="O748" s="77"/>
      <c r="P748" s="206">
        <f>O748*H748</f>
        <v>0</v>
      </c>
      <c r="Q748" s="206">
        <v>0</v>
      </c>
      <c r="R748" s="206">
        <f>Q748*H748</f>
        <v>0</v>
      </c>
      <c r="S748" s="206">
        <v>0</v>
      </c>
      <c r="T748" s="207">
        <f>S748*H748</f>
        <v>0</v>
      </c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R748" s="208" t="s">
        <v>243</v>
      </c>
      <c r="AT748" s="208" t="s">
        <v>169</v>
      </c>
      <c r="AU748" s="208" t="s">
        <v>90</v>
      </c>
      <c r="AY748" s="19" t="s">
        <v>166</v>
      </c>
      <c r="BE748" s="209">
        <f>IF(N748="základní",J748,0)</f>
        <v>0</v>
      </c>
      <c r="BF748" s="209">
        <f>IF(N748="snížená",J748,0)</f>
        <v>0</v>
      </c>
      <c r="BG748" s="209">
        <f>IF(N748="zákl. přenesená",J748,0)</f>
        <v>0</v>
      </c>
      <c r="BH748" s="209">
        <f>IF(N748="sníž. přenesená",J748,0)</f>
        <v>0</v>
      </c>
      <c r="BI748" s="209">
        <f>IF(N748="nulová",J748,0)</f>
        <v>0</v>
      </c>
      <c r="BJ748" s="19" t="s">
        <v>88</v>
      </c>
      <c r="BK748" s="209">
        <f>ROUND(I748*H748,2)</f>
        <v>0</v>
      </c>
      <c r="BL748" s="19" t="s">
        <v>243</v>
      </c>
      <c r="BM748" s="208" t="s">
        <v>1409</v>
      </c>
    </row>
    <row r="749" spans="1:47" s="2" customFormat="1" ht="12">
      <c r="A749" s="38"/>
      <c r="B749" s="39"/>
      <c r="C749" s="38"/>
      <c r="D749" s="210" t="s">
        <v>174</v>
      </c>
      <c r="E749" s="38"/>
      <c r="F749" s="211" t="s">
        <v>1410</v>
      </c>
      <c r="G749" s="38"/>
      <c r="H749" s="38"/>
      <c r="I749" s="132"/>
      <c r="J749" s="38"/>
      <c r="K749" s="38"/>
      <c r="L749" s="39"/>
      <c r="M749" s="212"/>
      <c r="N749" s="213"/>
      <c r="O749" s="77"/>
      <c r="P749" s="77"/>
      <c r="Q749" s="77"/>
      <c r="R749" s="77"/>
      <c r="S749" s="77"/>
      <c r="T749" s="7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T749" s="19" t="s">
        <v>174</v>
      </c>
      <c r="AU749" s="19" t="s">
        <v>90</v>
      </c>
    </row>
    <row r="750" spans="1:65" s="2" customFormat="1" ht="21.75" customHeight="1">
      <c r="A750" s="38"/>
      <c r="B750" s="196"/>
      <c r="C750" s="242" t="s">
        <v>1193</v>
      </c>
      <c r="D750" s="242" t="s">
        <v>806</v>
      </c>
      <c r="E750" s="243" t="s">
        <v>1411</v>
      </c>
      <c r="F750" s="244" t="s">
        <v>1412</v>
      </c>
      <c r="G750" s="245" t="s">
        <v>346</v>
      </c>
      <c r="H750" s="246">
        <v>6</v>
      </c>
      <c r="I750" s="247"/>
      <c r="J750" s="248">
        <f>ROUND(I750*H750,2)</f>
        <v>0</v>
      </c>
      <c r="K750" s="244" t="s">
        <v>1</v>
      </c>
      <c r="L750" s="249"/>
      <c r="M750" s="250" t="s">
        <v>1</v>
      </c>
      <c r="N750" s="251" t="s">
        <v>46</v>
      </c>
      <c r="O750" s="77"/>
      <c r="P750" s="206">
        <f>O750*H750</f>
        <v>0</v>
      </c>
      <c r="Q750" s="206">
        <v>0.022</v>
      </c>
      <c r="R750" s="206">
        <f>Q750*H750</f>
        <v>0.132</v>
      </c>
      <c r="S750" s="206">
        <v>0</v>
      </c>
      <c r="T750" s="207">
        <f>S750*H750</f>
        <v>0</v>
      </c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R750" s="208" t="s">
        <v>522</v>
      </c>
      <c r="AT750" s="208" t="s">
        <v>806</v>
      </c>
      <c r="AU750" s="208" t="s">
        <v>90</v>
      </c>
      <c r="AY750" s="19" t="s">
        <v>166</v>
      </c>
      <c r="BE750" s="209">
        <f>IF(N750="základní",J750,0)</f>
        <v>0</v>
      </c>
      <c r="BF750" s="209">
        <f>IF(N750="snížená",J750,0)</f>
        <v>0</v>
      </c>
      <c r="BG750" s="209">
        <f>IF(N750="zákl. přenesená",J750,0)</f>
        <v>0</v>
      </c>
      <c r="BH750" s="209">
        <f>IF(N750="sníž. přenesená",J750,0)</f>
        <v>0</v>
      </c>
      <c r="BI750" s="209">
        <f>IF(N750="nulová",J750,0)</f>
        <v>0</v>
      </c>
      <c r="BJ750" s="19" t="s">
        <v>88</v>
      </c>
      <c r="BK750" s="209">
        <f>ROUND(I750*H750,2)</f>
        <v>0</v>
      </c>
      <c r="BL750" s="19" t="s">
        <v>243</v>
      </c>
      <c r="BM750" s="208" t="s">
        <v>1413</v>
      </c>
    </row>
    <row r="751" spans="1:65" s="2" customFormat="1" ht="16.5" customHeight="1">
      <c r="A751" s="38"/>
      <c r="B751" s="196"/>
      <c r="C751" s="197" t="s">
        <v>1414</v>
      </c>
      <c r="D751" s="197" t="s">
        <v>169</v>
      </c>
      <c r="E751" s="198" t="s">
        <v>1415</v>
      </c>
      <c r="F751" s="199" t="s">
        <v>1416</v>
      </c>
      <c r="G751" s="200" t="s">
        <v>346</v>
      </c>
      <c r="H751" s="201">
        <v>13</v>
      </c>
      <c r="I751" s="202"/>
      <c r="J751" s="203">
        <f>ROUND(I751*H751,2)</f>
        <v>0</v>
      </c>
      <c r="K751" s="199" t="s">
        <v>280</v>
      </c>
      <c r="L751" s="39"/>
      <c r="M751" s="204" t="s">
        <v>1</v>
      </c>
      <c r="N751" s="205" t="s">
        <v>46</v>
      </c>
      <c r="O751" s="77"/>
      <c r="P751" s="206">
        <f>O751*H751</f>
        <v>0</v>
      </c>
      <c r="Q751" s="206">
        <v>0</v>
      </c>
      <c r="R751" s="206">
        <f>Q751*H751</f>
        <v>0</v>
      </c>
      <c r="S751" s="206">
        <v>0</v>
      </c>
      <c r="T751" s="207">
        <f>S751*H751</f>
        <v>0</v>
      </c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R751" s="208" t="s">
        <v>243</v>
      </c>
      <c r="AT751" s="208" t="s">
        <v>169</v>
      </c>
      <c r="AU751" s="208" t="s">
        <v>90</v>
      </c>
      <c r="AY751" s="19" t="s">
        <v>166</v>
      </c>
      <c r="BE751" s="209">
        <f>IF(N751="základní",J751,0)</f>
        <v>0</v>
      </c>
      <c r="BF751" s="209">
        <f>IF(N751="snížená",J751,0)</f>
        <v>0</v>
      </c>
      <c r="BG751" s="209">
        <f>IF(N751="zákl. přenesená",J751,0)</f>
        <v>0</v>
      </c>
      <c r="BH751" s="209">
        <f>IF(N751="sníž. přenesená",J751,0)</f>
        <v>0</v>
      </c>
      <c r="BI751" s="209">
        <f>IF(N751="nulová",J751,0)</f>
        <v>0</v>
      </c>
      <c r="BJ751" s="19" t="s">
        <v>88</v>
      </c>
      <c r="BK751" s="209">
        <f>ROUND(I751*H751,2)</f>
        <v>0</v>
      </c>
      <c r="BL751" s="19" t="s">
        <v>243</v>
      </c>
      <c r="BM751" s="208" t="s">
        <v>1417</v>
      </c>
    </row>
    <row r="752" spans="1:47" s="2" customFormat="1" ht="12">
      <c r="A752" s="38"/>
      <c r="B752" s="39"/>
      <c r="C752" s="38"/>
      <c r="D752" s="210" t="s">
        <v>174</v>
      </c>
      <c r="E752" s="38"/>
      <c r="F752" s="211" t="s">
        <v>1418</v>
      </c>
      <c r="G752" s="38"/>
      <c r="H752" s="38"/>
      <c r="I752" s="132"/>
      <c r="J752" s="38"/>
      <c r="K752" s="38"/>
      <c r="L752" s="39"/>
      <c r="M752" s="212"/>
      <c r="N752" s="213"/>
      <c r="O752" s="77"/>
      <c r="P752" s="77"/>
      <c r="Q752" s="77"/>
      <c r="R752" s="77"/>
      <c r="S752" s="77"/>
      <c r="T752" s="7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T752" s="19" t="s">
        <v>174</v>
      </c>
      <c r="AU752" s="19" t="s">
        <v>90</v>
      </c>
    </row>
    <row r="753" spans="1:65" s="2" customFormat="1" ht="16.5" customHeight="1">
      <c r="A753" s="38"/>
      <c r="B753" s="196"/>
      <c r="C753" s="242" t="s">
        <v>1419</v>
      </c>
      <c r="D753" s="242" t="s">
        <v>806</v>
      </c>
      <c r="E753" s="243" t="s">
        <v>1420</v>
      </c>
      <c r="F753" s="244" t="s">
        <v>1421</v>
      </c>
      <c r="G753" s="245" t="s">
        <v>346</v>
      </c>
      <c r="H753" s="246">
        <v>13</v>
      </c>
      <c r="I753" s="247"/>
      <c r="J753" s="248">
        <f>ROUND(I753*H753,2)</f>
        <v>0</v>
      </c>
      <c r="K753" s="244" t="s">
        <v>280</v>
      </c>
      <c r="L753" s="249"/>
      <c r="M753" s="250" t="s">
        <v>1</v>
      </c>
      <c r="N753" s="251" t="s">
        <v>46</v>
      </c>
      <c r="O753" s="77"/>
      <c r="P753" s="206">
        <f>O753*H753</f>
        <v>0</v>
      </c>
      <c r="Q753" s="206">
        <v>0.00021</v>
      </c>
      <c r="R753" s="206">
        <f>Q753*H753</f>
        <v>0.0027300000000000002</v>
      </c>
      <c r="S753" s="206">
        <v>0</v>
      </c>
      <c r="T753" s="207">
        <f>S753*H753</f>
        <v>0</v>
      </c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R753" s="208" t="s">
        <v>522</v>
      </c>
      <c r="AT753" s="208" t="s">
        <v>806</v>
      </c>
      <c r="AU753" s="208" t="s">
        <v>90</v>
      </c>
      <c r="AY753" s="19" t="s">
        <v>166</v>
      </c>
      <c r="BE753" s="209">
        <f>IF(N753="základní",J753,0)</f>
        <v>0</v>
      </c>
      <c r="BF753" s="209">
        <f>IF(N753="snížená",J753,0)</f>
        <v>0</v>
      </c>
      <c r="BG753" s="209">
        <f>IF(N753="zákl. přenesená",J753,0)</f>
        <v>0</v>
      </c>
      <c r="BH753" s="209">
        <f>IF(N753="sníž. přenesená",J753,0)</f>
        <v>0</v>
      </c>
      <c r="BI753" s="209">
        <f>IF(N753="nulová",J753,0)</f>
        <v>0</v>
      </c>
      <c r="BJ753" s="19" t="s">
        <v>88</v>
      </c>
      <c r="BK753" s="209">
        <f>ROUND(I753*H753,2)</f>
        <v>0</v>
      </c>
      <c r="BL753" s="19" t="s">
        <v>243</v>
      </c>
      <c r="BM753" s="208" t="s">
        <v>1422</v>
      </c>
    </row>
    <row r="754" spans="1:47" s="2" customFormat="1" ht="12">
      <c r="A754" s="38"/>
      <c r="B754" s="39"/>
      <c r="C754" s="38"/>
      <c r="D754" s="210" t="s">
        <v>174</v>
      </c>
      <c r="E754" s="38"/>
      <c r="F754" s="211" t="s">
        <v>1421</v>
      </c>
      <c r="G754" s="38"/>
      <c r="H754" s="38"/>
      <c r="I754" s="132"/>
      <c r="J754" s="38"/>
      <c r="K754" s="38"/>
      <c r="L754" s="39"/>
      <c r="M754" s="212"/>
      <c r="N754" s="213"/>
      <c r="O754" s="77"/>
      <c r="P754" s="77"/>
      <c r="Q754" s="77"/>
      <c r="R754" s="77"/>
      <c r="S754" s="77"/>
      <c r="T754" s="7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T754" s="19" t="s">
        <v>174</v>
      </c>
      <c r="AU754" s="19" t="s">
        <v>90</v>
      </c>
    </row>
    <row r="755" spans="1:65" s="2" customFormat="1" ht="16.5" customHeight="1">
      <c r="A755" s="38"/>
      <c r="B755" s="196"/>
      <c r="C755" s="197" t="s">
        <v>1423</v>
      </c>
      <c r="D755" s="197" t="s">
        <v>169</v>
      </c>
      <c r="E755" s="198" t="s">
        <v>1424</v>
      </c>
      <c r="F755" s="199" t="s">
        <v>1425</v>
      </c>
      <c r="G755" s="200" t="s">
        <v>346</v>
      </c>
      <c r="H755" s="201">
        <v>11</v>
      </c>
      <c r="I755" s="202"/>
      <c r="J755" s="203">
        <f>ROUND(I755*H755,2)</f>
        <v>0</v>
      </c>
      <c r="K755" s="199" t="s">
        <v>280</v>
      </c>
      <c r="L755" s="39"/>
      <c r="M755" s="204" t="s">
        <v>1</v>
      </c>
      <c r="N755" s="205" t="s">
        <v>46</v>
      </c>
      <c r="O755" s="77"/>
      <c r="P755" s="206">
        <f>O755*H755</f>
        <v>0</v>
      </c>
      <c r="Q755" s="206">
        <v>0</v>
      </c>
      <c r="R755" s="206">
        <f>Q755*H755</f>
        <v>0</v>
      </c>
      <c r="S755" s="206">
        <v>0</v>
      </c>
      <c r="T755" s="207">
        <f>S755*H755</f>
        <v>0</v>
      </c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R755" s="208" t="s">
        <v>243</v>
      </c>
      <c r="AT755" s="208" t="s">
        <v>169</v>
      </c>
      <c r="AU755" s="208" t="s">
        <v>90</v>
      </c>
      <c r="AY755" s="19" t="s">
        <v>166</v>
      </c>
      <c r="BE755" s="209">
        <f>IF(N755="základní",J755,0)</f>
        <v>0</v>
      </c>
      <c r="BF755" s="209">
        <f>IF(N755="snížená",J755,0)</f>
        <v>0</v>
      </c>
      <c r="BG755" s="209">
        <f>IF(N755="zákl. přenesená",J755,0)</f>
        <v>0</v>
      </c>
      <c r="BH755" s="209">
        <f>IF(N755="sníž. přenesená",J755,0)</f>
        <v>0</v>
      </c>
      <c r="BI755" s="209">
        <f>IF(N755="nulová",J755,0)</f>
        <v>0</v>
      </c>
      <c r="BJ755" s="19" t="s">
        <v>88</v>
      </c>
      <c r="BK755" s="209">
        <f>ROUND(I755*H755,2)</f>
        <v>0</v>
      </c>
      <c r="BL755" s="19" t="s">
        <v>243</v>
      </c>
      <c r="BM755" s="208" t="s">
        <v>1426</v>
      </c>
    </row>
    <row r="756" spans="1:47" s="2" customFormat="1" ht="12">
      <c r="A756" s="38"/>
      <c r="B756" s="39"/>
      <c r="C756" s="38"/>
      <c r="D756" s="210" t="s">
        <v>174</v>
      </c>
      <c r="E756" s="38"/>
      <c r="F756" s="211" t="s">
        <v>1427</v>
      </c>
      <c r="G756" s="38"/>
      <c r="H756" s="38"/>
      <c r="I756" s="132"/>
      <c r="J756" s="38"/>
      <c r="K756" s="38"/>
      <c r="L756" s="39"/>
      <c r="M756" s="212"/>
      <c r="N756" s="213"/>
      <c r="O756" s="77"/>
      <c r="P756" s="77"/>
      <c r="Q756" s="77"/>
      <c r="R756" s="77"/>
      <c r="S756" s="77"/>
      <c r="T756" s="7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T756" s="19" t="s">
        <v>174</v>
      </c>
      <c r="AU756" s="19" t="s">
        <v>90</v>
      </c>
    </row>
    <row r="757" spans="1:51" s="13" customFormat="1" ht="12">
      <c r="A757" s="13"/>
      <c r="B757" s="219"/>
      <c r="C757" s="13"/>
      <c r="D757" s="210" t="s">
        <v>283</v>
      </c>
      <c r="E757" s="220" t="s">
        <v>1</v>
      </c>
      <c r="F757" s="221" t="s">
        <v>1428</v>
      </c>
      <c r="G757" s="13"/>
      <c r="H757" s="220" t="s">
        <v>1</v>
      </c>
      <c r="I757" s="222"/>
      <c r="J757" s="13"/>
      <c r="K757" s="13"/>
      <c r="L757" s="219"/>
      <c r="M757" s="223"/>
      <c r="N757" s="224"/>
      <c r="O757" s="224"/>
      <c r="P757" s="224"/>
      <c r="Q757" s="224"/>
      <c r="R757" s="224"/>
      <c r="S757" s="224"/>
      <c r="T757" s="225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20" t="s">
        <v>283</v>
      </c>
      <c r="AU757" s="220" t="s">
        <v>90</v>
      </c>
      <c r="AV757" s="13" t="s">
        <v>88</v>
      </c>
      <c r="AW757" s="13" t="s">
        <v>36</v>
      </c>
      <c r="AX757" s="13" t="s">
        <v>81</v>
      </c>
      <c r="AY757" s="220" t="s">
        <v>166</v>
      </c>
    </row>
    <row r="758" spans="1:51" s="14" customFormat="1" ht="12">
      <c r="A758" s="14"/>
      <c r="B758" s="226"/>
      <c r="C758" s="14"/>
      <c r="D758" s="210" t="s">
        <v>283</v>
      </c>
      <c r="E758" s="227" t="s">
        <v>1</v>
      </c>
      <c r="F758" s="228" t="s">
        <v>189</v>
      </c>
      <c r="G758" s="14"/>
      <c r="H758" s="229">
        <v>5</v>
      </c>
      <c r="I758" s="230"/>
      <c r="J758" s="14"/>
      <c r="K758" s="14"/>
      <c r="L758" s="226"/>
      <c r="M758" s="231"/>
      <c r="N758" s="232"/>
      <c r="O758" s="232"/>
      <c r="P758" s="232"/>
      <c r="Q758" s="232"/>
      <c r="R758" s="232"/>
      <c r="S758" s="232"/>
      <c r="T758" s="233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27" t="s">
        <v>283</v>
      </c>
      <c r="AU758" s="227" t="s">
        <v>90</v>
      </c>
      <c r="AV758" s="14" t="s">
        <v>90</v>
      </c>
      <c r="AW758" s="14" t="s">
        <v>36</v>
      </c>
      <c r="AX758" s="14" t="s">
        <v>81</v>
      </c>
      <c r="AY758" s="227" t="s">
        <v>166</v>
      </c>
    </row>
    <row r="759" spans="1:51" s="13" customFormat="1" ht="12">
      <c r="A759" s="13"/>
      <c r="B759" s="219"/>
      <c r="C759" s="13"/>
      <c r="D759" s="210" t="s">
        <v>283</v>
      </c>
      <c r="E759" s="220" t="s">
        <v>1</v>
      </c>
      <c r="F759" s="221" t="s">
        <v>1429</v>
      </c>
      <c r="G759" s="13"/>
      <c r="H759" s="220" t="s">
        <v>1</v>
      </c>
      <c r="I759" s="222"/>
      <c r="J759" s="13"/>
      <c r="K759" s="13"/>
      <c r="L759" s="219"/>
      <c r="M759" s="223"/>
      <c r="N759" s="224"/>
      <c r="O759" s="224"/>
      <c r="P759" s="224"/>
      <c r="Q759" s="224"/>
      <c r="R759" s="224"/>
      <c r="S759" s="224"/>
      <c r="T759" s="225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20" t="s">
        <v>283</v>
      </c>
      <c r="AU759" s="220" t="s">
        <v>90</v>
      </c>
      <c r="AV759" s="13" t="s">
        <v>88</v>
      </c>
      <c r="AW759" s="13" t="s">
        <v>36</v>
      </c>
      <c r="AX759" s="13" t="s">
        <v>81</v>
      </c>
      <c r="AY759" s="220" t="s">
        <v>166</v>
      </c>
    </row>
    <row r="760" spans="1:51" s="14" customFormat="1" ht="12">
      <c r="A760" s="14"/>
      <c r="B760" s="226"/>
      <c r="C760" s="14"/>
      <c r="D760" s="210" t="s">
        <v>283</v>
      </c>
      <c r="E760" s="227" t="s">
        <v>1</v>
      </c>
      <c r="F760" s="228" t="s">
        <v>90</v>
      </c>
      <c r="G760" s="14"/>
      <c r="H760" s="229">
        <v>2</v>
      </c>
      <c r="I760" s="230"/>
      <c r="J760" s="14"/>
      <c r="K760" s="14"/>
      <c r="L760" s="226"/>
      <c r="M760" s="231"/>
      <c r="N760" s="232"/>
      <c r="O760" s="232"/>
      <c r="P760" s="232"/>
      <c r="Q760" s="232"/>
      <c r="R760" s="232"/>
      <c r="S760" s="232"/>
      <c r="T760" s="233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27" t="s">
        <v>283</v>
      </c>
      <c r="AU760" s="227" t="s">
        <v>90</v>
      </c>
      <c r="AV760" s="14" t="s">
        <v>90</v>
      </c>
      <c r="AW760" s="14" t="s">
        <v>36</v>
      </c>
      <c r="AX760" s="14" t="s">
        <v>81</v>
      </c>
      <c r="AY760" s="227" t="s">
        <v>166</v>
      </c>
    </row>
    <row r="761" spans="1:51" s="13" customFormat="1" ht="12">
      <c r="A761" s="13"/>
      <c r="B761" s="219"/>
      <c r="C761" s="13"/>
      <c r="D761" s="210" t="s">
        <v>283</v>
      </c>
      <c r="E761" s="220" t="s">
        <v>1</v>
      </c>
      <c r="F761" s="221" t="s">
        <v>1430</v>
      </c>
      <c r="G761" s="13"/>
      <c r="H761" s="220" t="s">
        <v>1</v>
      </c>
      <c r="I761" s="222"/>
      <c r="J761" s="13"/>
      <c r="K761" s="13"/>
      <c r="L761" s="219"/>
      <c r="M761" s="223"/>
      <c r="N761" s="224"/>
      <c r="O761" s="224"/>
      <c r="P761" s="224"/>
      <c r="Q761" s="224"/>
      <c r="R761" s="224"/>
      <c r="S761" s="224"/>
      <c r="T761" s="225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20" t="s">
        <v>283</v>
      </c>
      <c r="AU761" s="220" t="s">
        <v>90</v>
      </c>
      <c r="AV761" s="13" t="s">
        <v>88</v>
      </c>
      <c r="AW761" s="13" t="s">
        <v>36</v>
      </c>
      <c r="AX761" s="13" t="s">
        <v>81</v>
      </c>
      <c r="AY761" s="220" t="s">
        <v>166</v>
      </c>
    </row>
    <row r="762" spans="1:51" s="14" customFormat="1" ht="12">
      <c r="A762" s="14"/>
      <c r="B762" s="226"/>
      <c r="C762" s="14"/>
      <c r="D762" s="210" t="s">
        <v>283</v>
      </c>
      <c r="E762" s="227" t="s">
        <v>1</v>
      </c>
      <c r="F762" s="228" t="s">
        <v>88</v>
      </c>
      <c r="G762" s="14"/>
      <c r="H762" s="229">
        <v>1</v>
      </c>
      <c r="I762" s="230"/>
      <c r="J762" s="14"/>
      <c r="K762" s="14"/>
      <c r="L762" s="226"/>
      <c r="M762" s="231"/>
      <c r="N762" s="232"/>
      <c r="O762" s="232"/>
      <c r="P762" s="232"/>
      <c r="Q762" s="232"/>
      <c r="R762" s="232"/>
      <c r="S762" s="232"/>
      <c r="T762" s="233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27" t="s">
        <v>283</v>
      </c>
      <c r="AU762" s="227" t="s">
        <v>90</v>
      </c>
      <c r="AV762" s="14" t="s">
        <v>90</v>
      </c>
      <c r="AW762" s="14" t="s">
        <v>36</v>
      </c>
      <c r="AX762" s="14" t="s">
        <v>81</v>
      </c>
      <c r="AY762" s="227" t="s">
        <v>166</v>
      </c>
    </row>
    <row r="763" spans="1:51" s="13" customFormat="1" ht="12">
      <c r="A763" s="13"/>
      <c r="B763" s="219"/>
      <c r="C763" s="13"/>
      <c r="D763" s="210" t="s">
        <v>283</v>
      </c>
      <c r="E763" s="220" t="s">
        <v>1</v>
      </c>
      <c r="F763" s="221" t="s">
        <v>1431</v>
      </c>
      <c r="G763" s="13"/>
      <c r="H763" s="220" t="s">
        <v>1</v>
      </c>
      <c r="I763" s="222"/>
      <c r="J763" s="13"/>
      <c r="K763" s="13"/>
      <c r="L763" s="219"/>
      <c r="M763" s="223"/>
      <c r="N763" s="224"/>
      <c r="O763" s="224"/>
      <c r="P763" s="224"/>
      <c r="Q763" s="224"/>
      <c r="R763" s="224"/>
      <c r="S763" s="224"/>
      <c r="T763" s="225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20" t="s">
        <v>283</v>
      </c>
      <c r="AU763" s="220" t="s">
        <v>90</v>
      </c>
      <c r="AV763" s="13" t="s">
        <v>88</v>
      </c>
      <c r="AW763" s="13" t="s">
        <v>36</v>
      </c>
      <c r="AX763" s="13" t="s">
        <v>81</v>
      </c>
      <c r="AY763" s="220" t="s">
        <v>166</v>
      </c>
    </row>
    <row r="764" spans="1:51" s="14" customFormat="1" ht="12">
      <c r="A764" s="14"/>
      <c r="B764" s="226"/>
      <c r="C764" s="14"/>
      <c r="D764" s="210" t="s">
        <v>283</v>
      </c>
      <c r="E764" s="227" t="s">
        <v>1</v>
      </c>
      <c r="F764" s="228" t="s">
        <v>180</v>
      </c>
      <c r="G764" s="14"/>
      <c r="H764" s="229">
        <v>3</v>
      </c>
      <c r="I764" s="230"/>
      <c r="J764" s="14"/>
      <c r="K764" s="14"/>
      <c r="L764" s="226"/>
      <c r="M764" s="231"/>
      <c r="N764" s="232"/>
      <c r="O764" s="232"/>
      <c r="P764" s="232"/>
      <c r="Q764" s="232"/>
      <c r="R764" s="232"/>
      <c r="S764" s="232"/>
      <c r="T764" s="233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27" t="s">
        <v>283</v>
      </c>
      <c r="AU764" s="227" t="s">
        <v>90</v>
      </c>
      <c r="AV764" s="14" t="s">
        <v>90</v>
      </c>
      <c r="AW764" s="14" t="s">
        <v>36</v>
      </c>
      <c r="AX764" s="14" t="s">
        <v>81</v>
      </c>
      <c r="AY764" s="227" t="s">
        <v>166</v>
      </c>
    </row>
    <row r="765" spans="1:51" s="15" customFormat="1" ht="12">
      <c r="A765" s="15"/>
      <c r="B765" s="234"/>
      <c r="C765" s="15"/>
      <c r="D765" s="210" t="s">
        <v>283</v>
      </c>
      <c r="E765" s="235" t="s">
        <v>1</v>
      </c>
      <c r="F765" s="236" t="s">
        <v>286</v>
      </c>
      <c r="G765" s="15"/>
      <c r="H765" s="237">
        <v>11</v>
      </c>
      <c r="I765" s="238"/>
      <c r="J765" s="15"/>
      <c r="K765" s="15"/>
      <c r="L765" s="234"/>
      <c r="M765" s="239"/>
      <c r="N765" s="240"/>
      <c r="O765" s="240"/>
      <c r="P765" s="240"/>
      <c r="Q765" s="240"/>
      <c r="R765" s="240"/>
      <c r="S765" s="240"/>
      <c r="T765" s="241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T765" s="235" t="s">
        <v>283</v>
      </c>
      <c r="AU765" s="235" t="s">
        <v>90</v>
      </c>
      <c r="AV765" s="15" t="s">
        <v>165</v>
      </c>
      <c r="AW765" s="15" t="s">
        <v>36</v>
      </c>
      <c r="AX765" s="15" t="s">
        <v>88</v>
      </c>
      <c r="AY765" s="235" t="s">
        <v>166</v>
      </c>
    </row>
    <row r="766" spans="1:65" s="2" customFormat="1" ht="16.5" customHeight="1">
      <c r="A766" s="38"/>
      <c r="B766" s="196"/>
      <c r="C766" s="242" t="s">
        <v>1432</v>
      </c>
      <c r="D766" s="242" t="s">
        <v>806</v>
      </c>
      <c r="E766" s="243" t="s">
        <v>1433</v>
      </c>
      <c r="F766" s="244" t="s">
        <v>1434</v>
      </c>
      <c r="G766" s="245" t="s">
        <v>1435</v>
      </c>
      <c r="H766" s="246">
        <v>11</v>
      </c>
      <c r="I766" s="247"/>
      <c r="J766" s="248">
        <f>ROUND(I766*H766,2)</f>
        <v>0</v>
      </c>
      <c r="K766" s="244" t="s">
        <v>1</v>
      </c>
      <c r="L766" s="249"/>
      <c r="M766" s="250" t="s">
        <v>1</v>
      </c>
      <c r="N766" s="251" t="s">
        <v>46</v>
      </c>
      <c r="O766" s="77"/>
      <c r="P766" s="206">
        <f>O766*H766</f>
        <v>0</v>
      </c>
      <c r="Q766" s="206">
        <v>0</v>
      </c>
      <c r="R766" s="206">
        <f>Q766*H766</f>
        <v>0</v>
      </c>
      <c r="S766" s="206">
        <v>0</v>
      </c>
      <c r="T766" s="207">
        <f>S766*H766</f>
        <v>0</v>
      </c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R766" s="208" t="s">
        <v>522</v>
      </c>
      <c r="AT766" s="208" t="s">
        <v>806</v>
      </c>
      <c r="AU766" s="208" t="s">
        <v>90</v>
      </c>
      <c r="AY766" s="19" t="s">
        <v>166</v>
      </c>
      <c r="BE766" s="209">
        <f>IF(N766="základní",J766,0)</f>
        <v>0</v>
      </c>
      <c r="BF766" s="209">
        <f>IF(N766="snížená",J766,0)</f>
        <v>0</v>
      </c>
      <c r="BG766" s="209">
        <f>IF(N766="zákl. přenesená",J766,0)</f>
        <v>0</v>
      </c>
      <c r="BH766" s="209">
        <f>IF(N766="sníž. přenesená",J766,0)</f>
        <v>0</v>
      </c>
      <c r="BI766" s="209">
        <f>IF(N766="nulová",J766,0)</f>
        <v>0</v>
      </c>
      <c r="BJ766" s="19" t="s">
        <v>88</v>
      </c>
      <c r="BK766" s="209">
        <f>ROUND(I766*H766,2)</f>
        <v>0</v>
      </c>
      <c r="BL766" s="19" t="s">
        <v>243</v>
      </c>
      <c r="BM766" s="208" t="s">
        <v>1436</v>
      </c>
    </row>
    <row r="767" spans="1:47" s="2" customFormat="1" ht="12">
      <c r="A767" s="38"/>
      <c r="B767" s="39"/>
      <c r="C767" s="38"/>
      <c r="D767" s="210" t="s">
        <v>174</v>
      </c>
      <c r="E767" s="38"/>
      <c r="F767" s="211" t="s">
        <v>1434</v>
      </c>
      <c r="G767" s="38"/>
      <c r="H767" s="38"/>
      <c r="I767" s="132"/>
      <c r="J767" s="38"/>
      <c r="K767" s="38"/>
      <c r="L767" s="39"/>
      <c r="M767" s="212"/>
      <c r="N767" s="213"/>
      <c r="O767" s="77"/>
      <c r="P767" s="77"/>
      <c r="Q767" s="77"/>
      <c r="R767" s="77"/>
      <c r="S767" s="77"/>
      <c r="T767" s="7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T767" s="19" t="s">
        <v>174</v>
      </c>
      <c r="AU767" s="19" t="s">
        <v>90</v>
      </c>
    </row>
    <row r="768" spans="1:65" s="2" customFormat="1" ht="16.5" customHeight="1">
      <c r="A768" s="38"/>
      <c r="B768" s="196"/>
      <c r="C768" s="197" t="s">
        <v>1437</v>
      </c>
      <c r="D768" s="197" t="s">
        <v>169</v>
      </c>
      <c r="E768" s="198" t="s">
        <v>1438</v>
      </c>
      <c r="F768" s="199" t="s">
        <v>1439</v>
      </c>
      <c r="G768" s="200" t="s">
        <v>346</v>
      </c>
      <c r="H768" s="201">
        <v>13</v>
      </c>
      <c r="I768" s="202"/>
      <c r="J768" s="203">
        <f>ROUND(I768*H768,2)</f>
        <v>0</v>
      </c>
      <c r="K768" s="199" t="s">
        <v>280</v>
      </c>
      <c r="L768" s="39"/>
      <c r="M768" s="204" t="s">
        <v>1</v>
      </c>
      <c r="N768" s="205" t="s">
        <v>46</v>
      </c>
      <c r="O768" s="77"/>
      <c r="P768" s="206">
        <f>O768*H768</f>
        <v>0</v>
      </c>
      <c r="Q768" s="206">
        <v>0</v>
      </c>
      <c r="R768" s="206">
        <f>Q768*H768</f>
        <v>0</v>
      </c>
      <c r="S768" s="206">
        <v>0</v>
      </c>
      <c r="T768" s="207">
        <f>S768*H768</f>
        <v>0</v>
      </c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R768" s="208" t="s">
        <v>243</v>
      </c>
      <c r="AT768" s="208" t="s">
        <v>169</v>
      </c>
      <c r="AU768" s="208" t="s">
        <v>90</v>
      </c>
      <c r="AY768" s="19" t="s">
        <v>166</v>
      </c>
      <c r="BE768" s="209">
        <f>IF(N768="základní",J768,0)</f>
        <v>0</v>
      </c>
      <c r="BF768" s="209">
        <f>IF(N768="snížená",J768,0)</f>
        <v>0</v>
      </c>
      <c r="BG768" s="209">
        <f>IF(N768="zákl. přenesená",J768,0)</f>
        <v>0</v>
      </c>
      <c r="BH768" s="209">
        <f>IF(N768="sníž. přenesená",J768,0)</f>
        <v>0</v>
      </c>
      <c r="BI768" s="209">
        <f>IF(N768="nulová",J768,0)</f>
        <v>0</v>
      </c>
      <c r="BJ768" s="19" t="s">
        <v>88</v>
      </c>
      <c r="BK768" s="209">
        <f>ROUND(I768*H768,2)</f>
        <v>0</v>
      </c>
      <c r="BL768" s="19" t="s">
        <v>243</v>
      </c>
      <c r="BM768" s="208" t="s">
        <v>1440</v>
      </c>
    </row>
    <row r="769" spans="1:47" s="2" customFormat="1" ht="12">
      <c r="A769" s="38"/>
      <c r="B769" s="39"/>
      <c r="C769" s="38"/>
      <c r="D769" s="210" t="s">
        <v>174</v>
      </c>
      <c r="E769" s="38"/>
      <c r="F769" s="211" t="s">
        <v>1441</v>
      </c>
      <c r="G769" s="38"/>
      <c r="H769" s="38"/>
      <c r="I769" s="132"/>
      <c r="J769" s="38"/>
      <c r="K769" s="38"/>
      <c r="L769" s="39"/>
      <c r="M769" s="212"/>
      <c r="N769" s="213"/>
      <c r="O769" s="77"/>
      <c r="P769" s="77"/>
      <c r="Q769" s="77"/>
      <c r="R769" s="77"/>
      <c r="S769" s="77"/>
      <c r="T769" s="7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T769" s="19" t="s">
        <v>174</v>
      </c>
      <c r="AU769" s="19" t="s">
        <v>90</v>
      </c>
    </row>
    <row r="770" spans="1:65" s="2" customFormat="1" ht="16.5" customHeight="1">
      <c r="A770" s="38"/>
      <c r="B770" s="196"/>
      <c r="C770" s="197" t="s">
        <v>1442</v>
      </c>
      <c r="D770" s="197" t="s">
        <v>169</v>
      </c>
      <c r="E770" s="198" t="s">
        <v>1443</v>
      </c>
      <c r="F770" s="199" t="s">
        <v>1444</v>
      </c>
      <c r="G770" s="200" t="s">
        <v>346</v>
      </c>
      <c r="H770" s="201">
        <v>13</v>
      </c>
      <c r="I770" s="202"/>
      <c r="J770" s="203">
        <f>ROUND(I770*H770,2)</f>
        <v>0</v>
      </c>
      <c r="K770" s="199" t="s">
        <v>280</v>
      </c>
      <c r="L770" s="39"/>
      <c r="M770" s="204" t="s">
        <v>1</v>
      </c>
      <c r="N770" s="205" t="s">
        <v>46</v>
      </c>
      <c r="O770" s="77"/>
      <c r="P770" s="206">
        <f>O770*H770</f>
        <v>0</v>
      </c>
      <c r="Q770" s="206">
        <v>0</v>
      </c>
      <c r="R770" s="206">
        <f>Q770*H770</f>
        <v>0</v>
      </c>
      <c r="S770" s="206">
        <v>0</v>
      </c>
      <c r="T770" s="207">
        <f>S770*H770</f>
        <v>0</v>
      </c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R770" s="208" t="s">
        <v>243</v>
      </c>
      <c r="AT770" s="208" t="s">
        <v>169</v>
      </c>
      <c r="AU770" s="208" t="s">
        <v>90</v>
      </c>
      <c r="AY770" s="19" t="s">
        <v>166</v>
      </c>
      <c r="BE770" s="209">
        <f>IF(N770="základní",J770,0)</f>
        <v>0</v>
      </c>
      <c r="BF770" s="209">
        <f>IF(N770="snížená",J770,0)</f>
        <v>0</v>
      </c>
      <c r="BG770" s="209">
        <f>IF(N770="zákl. přenesená",J770,0)</f>
        <v>0</v>
      </c>
      <c r="BH770" s="209">
        <f>IF(N770="sníž. přenesená",J770,0)</f>
        <v>0</v>
      </c>
      <c r="BI770" s="209">
        <f>IF(N770="nulová",J770,0)</f>
        <v>0</v>
      </c>
      <c r="BJ770" s="19" t="s">
        <v>88</v>
      </c>
      <c r="BK770" s="209">
        <f>ROUND(I770*H770,2)</f>
        <v>0</v>
      </c>
      <c r="BL770" s="19" t="s">
        <v>243</v>
      </c>
      <c r="BM770" s="208" t="s">
        <v>1445</v>
      </c>
    </row>
    <row r="771" spans="1:47" s="2" customFormat="1" ht="12">
      <c r="A771" s="38"/>
      <c r="B771" s="39"/>
      <c r="C771" s="38"/>
      <c r="D771" s="210" t="s">
        <v>174</v>
      </c>
      <c r="E771" s="38"/>
      <c r="F771" s="211" t="s">
        <v>1446</v>
      </c>
      <c r="G771" s="38"/>
      <c r="H771" s="38"/>
      <c r="I771" s="132"/>
      <c r="J771" s="38"/>
      <c r="K771" s="38"/>
      <c r="L771" s="39"/>
      <c r="M771" s="212"/>
      <c r="N771" s="213"/>
      <c r="O771" s="77"/>
      <c r="P771" s="77"/>
      <c r="Q771" s="77"/>
      <c r="R771" s="77"/>
      <c r="S771" s="77"/>
      <c r="T771" s="7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T771" s="19" t="s">
        <v>174</v>
      </c>
      <c r="AU771" s="19" t="s">
        <v>90</v>
      </c>
    </row>
    <row r="772" spans="1:65" s="2" customFormat="1" ht="21.75" customHeight="1">
      <c r="A772" s="38"/>
      <c r="B772" s="196"/>
      <c r="C772" s="242" t="s">
        <v>1447</v>
      </c>
      <c r="D772" s="242" t="s">
        <v>806</v>
      </c>
      <c r="E772" s="243" t="s">
        <v>1448</v>
      </c>
      <c r="F772" s="244" t="s">
        <v>1449</v>
      </c>
      <c r="G772" s="245" t="s">
        <v>346</v>
      </c>
      <c r="H772" s="246">
        <v>13</v>
      </c>
      <c r="I772" s="247"/>
      <c r="J772" s="248">
        <f>ROUND(I772*H772,2)</f>
        <v>0</v>
      </c>
      <c r="K772" s="244" t="s">
        <v>280</v>
      </c>
      <c r="L772" s="249"/>
      <c r="M772" s="250" t="s">
        <v>1</v>
      </c>
      <c r="N772" s="251" t="s">
        <v>46</v>
      </c>
      <c r="O772" s="77"/>
      <c r="P772" s="206">
        <f>O772*H772</f>
        <v>0</v>
      </c>
      <c r="Q772" s="206">
        <v>0.0012</v>
      </c>
      <c r="R772" s="206">
        <f>Q772*H772</f>
        <v>0.0156</v>
      </c>
      <c r="S772" s="206">
        <v>0</v>
      </c>
      <c r="T772" s="207">
        <f>S772*H772</f>
        <v>0</v>
      </c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R772" s="208" t="s">
        <v>522</v>
      </c>
      <c r="AT772" s="208" t="s">
        <v>806</v>
      </c>
      <c r="AU772" s="208" t="s">
        <v>90</v>
      </c>
      <c r="AY772" s="19" t="s">
        <v>166</v>
      </c>
      <c r="BE772" s="209">
        <f>IF(N772="základní",J772,0)</f>
        <v>0</v>
      </c>
      <c r="BF772" s="209">
        <f>IF(N772="snížená",J772,0)</f>
        <v>0</v>
      </c>
      <c r="BG772" s="209">
        <f>IF(N772="zákl. přenesená",J772,0)</f>
        <v>0</v>
      </c>
      <c r="BH772" s="209">
        <f>IF(N772="sníž. přenesená",J772,0)</f>
        <v>0</v>
      </c>
      <c r="BI772" s="209">
        <f>IF(N772="nulová",J772,0)</f>
        <v>0</v>
      </c>
      <c r="BJ772" s="19" t="s">
        <v>88</v>
      </c>
      <c r="BK772" s="209">
        <f>ROUND(I772*H772,2)</f>
        <v>0</v>
      </c>
      <c r="BL772" s="19" t="s">
        <v>243</v>
      </c>
      <c r="BM772" s="208" t="s">
        <v>1450</v>
      </c>
    </row>
    <row r="773" spans="1:65" s="2" customFormat="1" ht="21.75" customHeight="1">
      <c r="A773" s="38"/>
      <c r="B773" s="196"/>
      <c r="C773" s="197" t="s">
        <v>1451</v>
      </c>
      <c r="D773" s="197" t="s">
        <v>169</v>
      </c>
      <c r="E773" s="198" t="s">
        <v>1452</v>
      </c>
      <c r="F773" s="199" t="s">
        <v>1453</v>
      </c>
      <c r="G773" s="200" t="s">
        <v>346</v>
      </c>
      <c r="H773" s="201">
        <v>6</v>
      </c>
      <c r="I773" s="202"/>
      <c r="J773" s="203">
        <f>ROUND(I773*H773,2)</f>
        <v>0</v>
      </c>
      <c r="K773" s="199" t="s">
        <v>280</v>
      </c>
      <c r="L773" s="39"/>
      <c r="M773" s="204" t="s">
        <v>1</v>
      </c>
      <c r="N773" s="205" t="s">
        <v>46</v>
      </c>
      <c r="O773" s="77"/>
      <c r="P773" s="206">
        <f>O773*H773</f>
        <v>0</v>
      </c>
      <c r="Q773" s="206">
        <v>0.00047</v>
      </c>
      <c r="R773" s="206">
        <f>Q773*H773</f>
        <v>0.00282</v>
      </c>
      <c r="S773" s="206">
        <v>0</v>
      </c>
      <c r="T773" s="207">
        <f>S773*H773</f>
        <v>0</v>
      </c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R773" s="208" t="s">
        <v>243</v>
      </c>
      <c r="AT773" s="208" t="s">
        <v>169</v>
      </c>
      <c r="AU773" s="208" t="s">
        <v>90</v>
      </c>
      <c r="AY773" s="19" t="s">
        <v>166</v>
      </c>
      <c r="BE773" s="209">
        <f>IF(N773="základní",J773,0)</f>
        <v>0</v>
      </c>
      <c r="BF773" s="209">
        <f>IF(N773="snížená",J773,0)</f>
        <v>0</v>
      </c>
      <c r="BG773" s="209">
        <f>IF(N773="zákl. přenesená",J773,0)</f>
        <v>0</v>
      </c>
      <c r="BH773" s="209">
        <f>IF(N773="sníž. přenesená",J773,0)</f>
        <v>0</v>
      </c>
      <c r="BI773" s="209">
        <f>IF(N773="nulová",J773,0)</f>
        <v>0</v>
      </c>
      <c r="BJ773" s="19" t="s">
        <v>88</v>
      </c>
      <c r="BK773" s="209">
        <f>ROUND(I773*H773,2)</f>
        <v>0</v>
      </c>
      <c r="BL773" s="19" t="s">
        <v>243</v>
      </c>
      <c r="BM773" s="208" t="s">
        <v>1454</v>
      </c>
    </row>
    <row r="774" spans="1:47" s="2" customFormat="1" ht="12">
      <c r="A774" s="38"/>
      <c r="B774" s="39"/>
      <c r="C774" s="38"/>
      <c r="D774" s="210" t="s">
        <v>174</v>
      </c>
      <c r="E774" s="38"/>
      <c r="F774" s="211" t="s">
        <v>1455</v>
      </c>
      <c r="G774" s="38"/>
      <c r="H774" s="38"/>
      <c r="I774" s="132"/>
      <c r="J774" s="38"/>
      <c r="K774" s="38"/>
      <c r="L774" s="39"/>
      <c r="M774" s="212"/>
      <c r="N774" s="213"/>
      <c r="O774" s="77"/>
      <c r="P774" s="77"/>
      <c r="Q774" s="77"/>
      <c r="R774" s="77"/>
      <c r="S774" s="77"/>
      <c r="T774" s="7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T774" s="19" t="s">
        <v>174</v>
      </c>
      <c r="AU774" s="19" t="s">
        <v>90</v>
      </c>
    </row>
    <row r="775" spans="1:65" s="2" customFormat="1" ht="44.25" customHeight="1">
      <c r="A775" s="38"/>
      <c r="B775" s="196"/>
      <c r="C775" s="242" t="s">
        <v>1456</v>
      </c>
      <c r="D775" s="242" t="s">
        <v>806</v>
      </c>
      <c r="E775" s="243" t="s">
        <v>1457</v>
      </c>
      <c r="F775" s="244" t="s">
        <v>1458</v>
      </c>
      <c r="G775" s="245" t="s">
        <v>346</v>
      </c>
      <c r="H775" s="246">
        <v>6</v>
      </c>
      <c r="I775" s="247"/>
      <c r="J775" s="248">
        <f>ROUND(I775*H775,2)</f>
        <v>0</v>
      </c>
      <c r="K775" s="244" t="s">
        <v>1</v>
      </c>
      <c r="L775" s="249"/>
      <c r="M775" s="250" t="s">
        <v>1</v>
      </c>
      <c r="N775" s="251" t="s">
        <v>46</v>
      </c>
      <c r="O775" s="77"/>
      <c r="P775" s="206">
        <f>O775*H775</f>
        <v>0</v>
      </c>
      <c r="Q775" s="206">
        <v>0.016</v>
      </c>
      <c r="R775" s="206">
        <f>Q775*H775</f>
        <v>0.096</v>
      </c>
      <c r="S775" s="206">
        <v>0</v>
      </c>
      <c r="T775" s="207">
        <f>S775*H775</f>
        <v>0</v>
      </c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R775" s="208" t="s">
        <v>522</v>
      </c>
      <c r="AT775" s="208" t="s">
        <v>806</v>
      </c>
      <c r="AU775" s="208" t="s">
        <v>90</v>
      </c>
      <c r="AY775" s="19" t="s">
        <v>166</v>
      </c>
      <c r="BE775" s="209">
        <f>IF(N775="základní",J775,0)</f>
        <v>0</v>
      </c>
      <c r="BF775" s="209">
        <f>IF(N775="snížená",J775,0)</f>
        <v>0</v>
      </c>
      <c r="BG775" s="209">
        <f>IF(N775="zákl. přenesená",J775,0)</f>
        <v>0</v>
      </c>
      <c r="BH775" s="209">
        <f>IF(N775="sníž. přenesená",J775,0)</f>
        <v>0</v>
      </c>
      <c r="BI775" s="209">
        <f>IF(N775="nulová",J775,0)</f>
        <v>0</v>
      </c>
      <c r="BJ775" s="19" t="s">
        <v>88</v>
      </c>
      <c r="BK775" s="209">
        <f>ROUND(I775*H775,2)</f>
        <v>0</v>
      </c>
      <c r="BL775" s="19" t="s">
        <v>243</v>
      </c>
      <c r="BM775" s="208" t="s">
        <v>1459</v>
      </c>
    </row>
    <row r="776" spans="1:65" s="2" customFormat="1" ht="21.75" customHeight="1">
      <c r="A776" s="38"/>
      <c r="B776" s="196"/>
      <c r="C776" s="197" t="s">
        <v>1460</v>
      </c>
      <c r="D776" s="197" t="s">
        <v>169</v>
      </c>
      <c r="E776" s="198" t="s">
        <v>1461</v>
      </c>
      <c r="F776" s="199" t="s">
        <v>1462</v>
      </c>
      <c r="G776" s="200" t="s">
        <v>346</v>
      </c>
      <c r="H776" s="201">
        <v>1</v>
      </c>
      <c r="I776" s="202"/>
      <c r="J776" s="203">
        <f>ROUND(I776*H776,2)</f>
        <v>0</v>
      </c>
      <c r="K776" s="199" t="s">
        <v>1</v>
      </c>
      <c r="L776" s="39"/>
      <c r="M776" s="204" t="s">
        <v>1</v>
      </c>
      <c r="N776" s="205" t="s">
        <v>46</v>
      </c>
      <c r="O776" s="77"/>
      <c r="P776" s="206">
        <f>O776*H776</f>
        <v>0</v>
      </c>
      <c r="Q776" s="206">
        <v>0.084</v>
      </c>
      <c r="R776" s="206">
        <f>Q776*H776</f>
        <v>0.084</v>
      </c>
      <c r="S776" s="206">
        <v>0</v>
      </c>
      <c r="T776" s="207">
        <f>S776*H776</f>
        <v>0</v>
      </c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R776" s="208" t="s">
        <v>243</v>
      </c>
      <c r="AT776" s="208" t="s">
        <v>169</v>
      </c>
      <c r="AU776" s="208" t="s">
        <v>90</v>
      </c>
      <c r="AY776" s="19" t="s">
        <v>166</v>
      </c>
      <c r="BE776" s="209">
        <f>IF(N776="základní",J776,0)</f>
        <v>0</v>
      </c>
      <c r="BF776" s="209">
        <f>IF(N776="snížená",J776,0)</f>
        <v>0</v>
      </c>
      <c r="BG776" s="209">
        <f>IF(N776="zákl. přenesená",J776,0)</f>
        <v>0</v>
      </c>
      <c r="BH776" s="209">
        <f>IF(N776="sníž. přenesená",J776,0)</f>
        <v>0</v>
      </c>
      <c r="BI776" s="209">
        <f>IF(N776="nulová",J776,0)</f>
        <v>0</v>
      </c>
      <c r="BJ776" s="19" t="s">
        <v>88</v>
      </c>
      <c r="BK776" s="209">
        <f>ROUND(I776*H776,2)</f>
        <v>0</v>
      </c>
      <c r="BL776" s="19" t="s">
        <v>243</v>
      </c>
      <c r="BM776" s="208" t="s">
        <v>1463</v>
      </c>
    </row>
    <row r="777" spans="1:47" s="2" customFormat="1" ht="12">
      <c r="A777" s="38"/>
      <c r="B777" s="39"/>
      <c r="C777" s="38"/>
      <c r="D777" s="210" t="s">
        <v>174</v>
      </c>
      <c r="E777" s="38"/>
      <c r="F777" s="211" t="s">
        <v>1462</v>
      </c>
      <c r="G777" s="38"/>
      <c r="H777" s="38"/>
      <c r="I777" s="132"/>
      <c r="J777" s="38"/>
      <c r="K777" s="38"/>
      <c r="L777" s="39"/>
      <c r="M777" s="212"/>
      <c r="N777" s="213"/>
      <c r="O777" s="77"/>
      <c r="P777" s="77"/>
      <c r="Q777" s="77"/>
      <c r="R777" s="77"/>
      <c r="S777" s="77"/>
      <c r="T777" s="7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T777" s="19" t="s">
        <v>174</v>
      </c>
      <c r="AU777" s="19" t="s">
        <v>90</v>
      </c>
    </row>
    <row r="778" spans="1:65" s="2" customFormat="1" ht="21.75" customHeight="1">
      <c r="A778" s="38"/>
      <c r="B778" s="196"/>
      <c r="C778" s="197" t="s">
        <v>1464</v>
      </c>
      <c r="D778" s="197" t="s">
        <v>169</v>
      </c>
      <c r="E778" s="198" t="s">
        <v>1465</v>
      </c>
      <c r="F778" s="199" t="s">
        <v>1466</v>
      </c>
      <c r="G778" s="200" t="s">
        <v>346</v>
      </c>
      <c r="H778" s="201">
        <v>3</v>
      </c>
      <c r="I778" s="202"/>
      <c r="J778" s="203">
        <f>ROUND(I778*H778,2)</f>
        <v>0</v>
      </c>
      <c r="K778" s="199" t="s">
        <v>1</v>
      </c>
      <c r="L778" s="39"/>
      <c r="M778" s="204" t="s">
        <v>1</v>
      </c>
      <c r="N778" s="205" t="s">
        <v>46</v>
      </c>
      <c r="O778" s="77"/>
      <c r="P778" s="206">
        <f>O778*H778</f>
        <v>0</v>
      </c>
      <c r="Q778" s="206">
        <v>0.239</v>
      </c>
      <c r="R778" s="206">
        <f>Q778*H778</f>
        <v>0.717</v>
      </c>
      <c r="S778" s="206">
        <v>0</v>
      </c>
      <c r="T778" s="207">
        <f>S778*H778</f>
        <v>0</v>
      </c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R778" s="208" t="s">
        <v>243</v>
      </c>
      <c r="AT778" s="208" t="s">
        <v>169</v>
      </c>
      <c r="AU778" s="208" t="s">
        <v>90</v>
      </c>
      <c r="AY778" s="19" t="s">
        <v>166</v>
      </c>
      <c r="BE778" s="209">
        <f>IF(N778="základní",J778,0)</f>
        <v>0</v>
      </c>
      <c r="BF778" s="209">
        <f>IF(N778="snížená",J778,0)</f>
        <v>0</v>
      </c>
      <c r="BG778" s="209">
        <f>IF(N778="zákl. přenesená",J778,0)</f>
        <v>0</v>
      </c>
      <c r="BH778" s="209">
        <f>IF(N778="sníž. přenesená",J778,0)</f>
        <v>0</v>
      </c>
      <c r="BI778" s="209">
        <f>IF(N778="nulová",J778,0)</f>
        <v>0</v>
      </c>
      <c r="BJ778" s="19" t="s">
        <v>88</v>
      </c>
      <c r="BK778" s="209">
        <f>ROUND(I778*H778,2)</f>
        <v>0</v>
      </c>
      <c r="BL778" s="19" t="s">
        <v>243</v>
      </c>
      <c r="BM778" s="208" t="s">
        <v>1467</v>
      </c>
    </row>
    <row r="779" spans="1:47" s="2" customFormat="1" ht="12">
      <c r="A779" s="38"/>
      <c r="B779" s="39"/>
      <c r="C779" s="38"/>
      <c r="D779" s="210" t="s">
        <v>174</v>
      </c>
      <c r="E779" s="38"/>
      <c r="F779" s="211" t="s">
        <v>1462</v>
      </c>
      <c r="G779" s="38"/>
      <c r="H779" s="38"/>
      <c r="I779" s="132"/>
      <c r="J779" s="38"/>
      <c r="K779" s="38"/>
      <c r="L779" s="39"/>
      <c r="M779" s="212"/>
      <c r="N779" s="213"/>
      <c r="O779" s="77"/>
      <c r="P779" s="77"/>
      <c r="Q779" s="77"/>
      <c r="R779" s="77"/>
      <c r="S779" s="77"/>
      <c r="T779" s="7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T779" s="19" t="s">
        <v>174</v>
      </c>
      <c r="AU779" s="19" t="s">
        <v>90</v>
      </c>
    </row>
    <row r="780" spans="1:65" s="2" customFormat="1" ht="21.75" customHeight="1">
      <c r="A780" s="38"/>
      <c r="B780" s="196"/>
      <c r="C780" s="197" t="s">
        <v>1468</v>
      </c>
      <c r="D780" s="197" t="s">
        <v>169</v>
      </c>
      <c r="E780" s="198" t="s">
        <v>1469</v>
      </c>
      <c r="F780" s="199" t="s">
        <v>1470</v>
      </c>
      <c r="G780" s="200" t="s">
        <v>289</v>
      </c>
      <c r="H780" s="201">
        <v>1.95</v>
      </c>
      <c r="I780" s="202"/>
      <c r="J780" s="203">
        <f>ROUND(I780*H780,2)</f>
        <v>0</v>
      </c>
      <c r="K780" s="199" t="s">
        <v>280</v>
      </c>
      <c r="L780" s="39"/>
      <c r="M780" s="204" t="s">
        <v>1</v>
      </c>
      <c r="N780" s="205" t="s">
        <v>46</v>
      </c>
      <c r="O780" s="77"/>
      <c r="P780" s="206">
        <f>O780*H780</f>
        <v>0</v>
      </c>
      <c r="Q780" s="206">
        <v>0</v>
      </c>
      <c r="R780" s="206">
        <f>Q780*H780</f>
        <v>0</v>
      </c>
      <c r="S780" s="206">
        <v>0</v>
      </c>
      <c r="T780" s="207">
        <f>S780*H780</f>
        <v>0</v>
      </c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R780" s="208" t="s">
        <v>243</v>
      </c>
      <c r="AT780" s="208" t="s">
        <v>169</v>
      </c>
      <c r="AU780" s="208" t="s">
        <v>90</v>
      </c>
      <c r="AY780" s="19" t="s">
        <v>166</v>
      </c>
      <c r="BE780" s="209">
        <f>IF(N780="základní",J780,0)</f>
        <v>0</v>
      </c>
      <c r="BF780" s="209">
        <f>IF(N780="snížená",J780,0)</f>
        <v>0</v>
      </c>
      <c r="BG780" s="209">
        <f>IF(N780="zákl. přenesená",J780,0)</f>
        <v>0</v>
      </c>
      <c r="BH780" s="209">
        <f>IF(N780="sníž. přenesená",J780,0)</f>
        <v>0</v>
      </c>
      <c r="BI780" s="209">
        <f>IF(N780="nulová",J780,0)</f>
        <v>0</v>
      </c>
      <c r="BJ780" s="19" t="s">
        <v>88</v>
      </c>
      <c r="BK780" s="209">
        <f>ROUND(I780*H780,2)</f>
        <v>0</v>
      </c>
      <c r="BL780" s="19" t="s">
        <v>243</v>
      </c>
      <c r="BM780" s="208" t="s">
        <v>1471</v>
      </c>
    </row>
    <row r="781" spans="1:47" s="2" customFormat="1" ht="12">
      <c r="A781" s="38"/>
      <c r="B781" s="39"/>
      <c r="C781" s="38"/>
      <c r="D781" s="210" t="s">
        <v>174</v>
      </c>
      <c r="E781" s="38"/>
      <c r="F781" s="211" t="s">
        <v>1472</v>
      </c>
      <c r="G781" s="38"/>
      <c r="H781" s="38"/>
      <c r="I781" s="132"/>
      <c r="J781" s="38"/>
      <c r="K781" s="38"/>
      <c r="L781" s="39"/>
      <c r="M781" s="212"/>
      <c r="N781" s="213"/>
      <c r="O781" s="77"/>
      <c r="P781" s="77"/>
      <c r="Q781" s="77"/>
      <c r="R781" s="77"/>
      <c r="S781" s="77"/>
      <c r="T781" s="7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T781" s="19" t="s">
        <v>174</v>
      </c>
      <c r="AU781" s="19" t="s">
        <v>90</v>
      </c>
    </row>
    <row r="782" spans="1:65" s="2" customFormat="1" ht="21.75" customHeight="1">
      <c r="A782" s="38"/>
      <c r="B782" s="196"/>
      <c r="C782" s="197" t="s">
        <v>1473</v>
      </c>
      <c r="D782" s="197" t="s">
        <v>169</v>
      </c>
      <c r="E782" s="198" t="s">
        <v>1474</v>
      </c>
      <c r="F782" s="199" t="s">
        <v>1475</v>
      </c>
      <c r="G782" s="200" t="s">
        <v>289</v>
      </c>
      <c r="H782" s="201">
        <v>1.95</v>
      </c>
      <c r="I782" s="202"/>
      <c r="J782" s="203">
        <f>ROUND(I782*H782,2)</f>
        <v>0</v>
      </c>
      <c r="K782" s="199" t="s">
        <v>280</v>
      </c>
      <c r="L782" s="39"/>
      <c r="M782" s="204" t="s">
        <v>1</v>
      </c>
      <c r="N782" s="205" t="s">
        <v>46</v>
      </c>
      <c r="O782" s="77"/>
      <c r="P782" s="206">
        <f>O782*H782</f>
        <v>0</v>
      </c>
      <c r="Q782" s="206">
        <v>0</v>
      </c>
      <c r="R782" s="206">
        <f>Q782*H782</f>
        <v>0</v>
      </c>
      <c r="S782" s="206">
        <v>0</v>
      </c>
      <c r="T782" s="207">
        <f>S782*H782</f>
        <v>0</v>
      </c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R782" s="208" t="s">
        <v>243</v>
      </c>
      <c r="AT782" s="208" t="s">
        <v>169</v>
      </c>
      <c r="AU782" s="208" t="s">
        <v>90</v>
      </c>
      <c r="AY782" s="19" t="s">
        <v>166</v>
      </c>
      <c r="BE782" s="209">
        <f>IF(N782="základní",J782,0)</f>
        <v>0</v>
      </c>
      <c r="BF782" s="209">
        <f>IF(N782="snížená",J782,0)</f>
        <v>0</v>
      </c>
      <c r="BG782" s="209">
        <f>IF(N782="zákl. přenesená",J782,0)</f>
        <v>0</v>
      </c>
      <c r="BH782" s="209">
        <f>IF(N782="sníž. přenesená",J782,0)</f>
        <v>0</v>
      </c>
      <c r="BI782" s="209">
        <f>IF(N782="nulová",J782,0)</f>
        <v>0</v>
      </c>
      <c r="BJ782" s="19" t="s">
        <v>88</v>
      </c>
      <c r="BK782" s="209">
        <f>ROUND(I782*H782,2)</f>
        <v>0</v>
      </c>
      <c r="BL782" s="19" t="s">
        <v>243</v>
      </c>
      <c r="BM782" s="208" t="s">
        <v>1476</v>
      </c>
    </row>
    <row r="783" spans="1:47" s="2" customFormat="1" ht="12">
      <c r="A783" s="38"/>
      <c r="B783" s="39"/>
      <c r="C783" s="38"/>
      <c r="D783" s="210" t="s">
        <v>174</v>
      </c>
      <c r="E783" s="38"/>
      <c r="F783" s="211" t="s">
        <v>1477</v>
      </c>
      <c r="G783" s="38"/>
      <c r="H783" s="38"/>
      <c r="I783" s="132"/>
      <c r="J783" s="38"/>
      <c r="K783" s="38"/>
      <c r="L783" s="39"/>
      <c r="M783" s="212"/>
      <c r="N783" s="213"/>
      <c r="O783" s="77"/>
      <c r="P783" s="77"/>
      <c r="Q783" s="77"/>
      <c r="R783" s="77"/>
      <c r="S783" s="77"/>
      <c r="T783" s="7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T783" s="19" t="s">
        <v>174</v>
      </c>
      <c r="AU783" s="19" t="s">
        <v>90</v>
      </c>
    </row>
    <row r="784" spans="1:63" s="12" customFormat="1" ht="22.8" customHeight="1">
      <c r="A784" s="12"/>
      <c r="B784" s="183"/>
      <c r="C784" s="12"/>
      <c r="D784" s="184" t="s">
        <v>80</v>
      </c>
      <c r="E784" s="194" t="s">
        <v>1478</v>
      </c>
      <c r="F784" s="194" t="s">
        <v>1479</v>
      </c>
      <c r="G784" s="12"/>
      <c r="H784" s="12"/>
      <c r="I784" s="186"/>
      <c r="J784" s="195">
        <f>BK784</f>
        <v>0</v>
      </c>
      <c r="K784" s="12"/>
      <c r="L784" s="183"/>
      <c r="M784" s="188"/>
      <c r="N784" s="189"/>
      <c r="O784" s="189"/>
      <c r="P784" s="190">
        <f>SUM(P785:P790)</f>
        <v>0</v>
      </c>
      <c r="Q784" s="189"/>
      <c r="R784" s="190">
        <f>SUM(R785:R790)</f>
        <v>0.28</v>
      </c>
      <c r="S784" s="189"/>
      <c r="T784" s="191">
        <f>SUM(T785:T790)</f>
        <v>0</v>
      </c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R784" s="184" t="s">
        <v>90</v>
      </c>
      <c r="AT784" s="192" t="s">
        <v>80</v>
      </c>
      <c r="AU784" s="192" t="s">
        <v>88</v>
      </c>
      <c r="AY784" s="184" t="s">
        <v>166</v>
      </c>
      <c r="BK784" s="193">
        <f>SUM(BK785:BK790)</f>
        <v>0</v>
      </c>
    </row>
    <row r="785" spans="1:65" s="2" customFormat="1" ht="21.75" customHeight="1">
      <c r="A785" s="38"/>
      <c r="B785" s="196"/>
      <c r="C785" s="197" t="s">
        <v>1480</v>
      </c>
      <c r="D785" s="197" t="s">
        <v>169</v>
      </c>
      <c r="E785" s="198" t="s">
        <v>1481</v>
      </c>
      <c r="F785" s="199" t="s">
        <v>1482</v>
      </c>
      <c r="G785" s="200" t="s">
        <v>346</v>
      </c>
      <c r="H785" s="201">
        <v>2</v>
      </c>
      <c r="I785" s="202"/>
      <c r="J785" s="203">
        <f>ROUND(I785*H785,2)</f>
        <v>0</v>
      </c>
      <c r="K785" s="199" t="s">
        <v>1</v>
      </c>
      <c r="L785" s="39"/>
      <c r="M785" s="204" t="s">
        <v>1</v>
      </c>
      <c r="N785" s="205" t="s">
        <v>46</v>
      </c>
      <c r="O785" s="77"/>
      <c r="P785" s="206">
        <f>O785*H785</f>
        <v>0</v>
      </c>
      <c r="Q785" s="206">
        <v>0.14</v>
      </c>
      <c r="R785" s="206">
        <f>Q785*H785</f>
        <v>0.28</v>
      </c>
      <c r="S785" s="206">
        <v>0</v>
      </c>
      <c r="T785" s="207">
        <f>S785*H785</f>
        <v>0</v>
      </c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R785" s="208" t="s">
        <v>243</v>
      </c>
      <c r="AT785" s="208" t="s">
        <v>169</v>
      </c>
      <c r="AU785" s="208" t="s">
        <v>90</v>
      </c>
      <c r="AY785" s="19" t="s">
        <v>166</v>
      </c>
      <c r="BE785" s="209">
        <f>IF(N785="základní",J785,0)</f>
        <v>0</v>
      </c>
      <c r="BF785" s="209">
        <f>IF(N785="snížená",J785,0)</f>
        <v>0</v>
      </c>
      <c r="BG785" s="209">
        <f>IF(N785="zákl. přenesená",J785,0)</f>
        <v>0</v>
      </c>
      <c r="BH785" s="209">
        <f>IF(N785="sníž. přenesená",J785,0)</f>
        <v>0</v>
      </c>
      <c r="BI785" s="209">
        <f>IF(N785="nulová",J785,0)</f>
        <v>0</v>
      </c>
      <c r="BJ785" s="19" t="s">
        <v>88</v>
      </c>
      <c r="BK785" s="209">
        <f>ROUND(I785*H785,2)</f>
        <v>0</v>
      </c>
      <c r="BL785" s="19" t="s">
        <v>243</v>
      </c>
      <c r="BM785" s="208" t="s">
        <v>1483</v>
      </c>
    </row>
    <row r="786" spans="1:47" s="2" customFormat="1" ht="12">
      <c r="A786" s="38"/>
      <c r="B786" s="39"/>
      <c r="C786" s="38"/>
      <c r="D786" s="210" t="s">
        <v>174</v>
      </c>
      <c r="E786" s="38"/>
      <c r="F786" s="211" t="s">
        <v>1482</v>
      </c>
      <c r="G786" s="38"/>
      <c r="H786" s="38"/>
      <c r="I786" s="132"/>
      <c r="J786" s="38"/>
      <c r="K786" s="38"/>
      <c r="L786" s="39"/>
      <c r="M786" s="212"/>
      <c r="N786" s="213"/>
      <c r="O786" s="77"/>
      <c r="P786" s="77"/>
      <c r="Q786" s="77"/>
      <c r="R786" s="77"/>
      <c r="S786" s="77"/>
      <c r="T786" s="7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T786" s="19" t="s">
        <v>174</v>
      </c>
      <c r="AU786" s="19" t="s">
        <v>90</v>
      </c>
    </row>
    <row r="787" spans="1:65" s="2" customFormat="1" ht="21.75" customHeight="1">
      <c r="A787" s="38"/>
      <c r="B787" s="196"/>
      <c r="C787" s="197" t="s">
        <v>1484</v>
      </c>
      <c r="D787" s="197" t="s">
        <v>169</v>
      </c>
      <c r="E787" s="198" t="s">
        <v>1485</v>
      </c>
      <c r="F787" s="199" t="s">
        <v>1486</v>
      </c>
      <c r="G787" s="200" t="s">
        <v>289</v>
      </c>
      <c r="H787" s="201">
        <v>0.28</v>
      </c>
      <c r="I787" s="202"/>
      <c r="J787" s="203">
        <f>ROUND(I787*H787,2)</f>
        <v>0</v>
      </c>
      <c r="K787" s="199" t="s">
        <v>280</v>
      </c>
      <c r="L787" s="39"/>
      <c r="M787" s="204" t="s">
        <v>1</v>
      </c>
      <c r="N787" s="205" t="s">
        <v>46</v>
      </c>
      <c r="O787" s="77"/>
      <c r="P787" s="206">
        <f>O787*H787</f>
        <v>0</v>
      </c>
      <c r="Q787" s="206">
        <v>0</v>
      </c>
      <c r="R787" s="206">
        <f>Q787*H787</f>
        <v>0</v>
      </c>
      <c r="S787" s="206">
        <v>0</v>
      </c>
      <c r="T787" s="207">
        <f>S787*H787</f>
        <v>0</v>
      </c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R787" s="208" t="s">
        <v>243</v>
      </c>
      <c r="AT787" s="208" t="s">
        <v>169</v>
      </c>
      <c r="AU787" s="208" t="s">
        <v>90</v>
      </c>
      <c r="AY787" s="19" t="s">
        <v>166</v>
      </c>
      <c r="BE787" s="209">
        <f>IF(N787="základní",J787,0)</f>
        <v>0</v>
      </c>
      <c r="BF787" s="209">
        <f>IF(N787="snížená",J787,0)</f>
        <v>0</v>
      </c>
      <c r="BG787" s="209">
        <f>IF(N787="zákl. přenesená",J787,0)</f>
        <v>0</v>
      </c>
      <c r="BH787" s="209">
        <f>IF(N787="sníž. přenesená",J787,0)</f>
        <v>0</v>
      </c>
      <c r="BI787" s="209">
        <f>IF(N787="nulová",J787,0)</f>
        <v>0</v>
      </c>
      <c r="BJ787" s="19" t="s">
        <v>88</v>
      </c>
      <c r="BK787" s="209">
        <f>ROUND(I787*H787,2)</f>
        <v>0</v>
      </c>
      <c r="BL787" s="19" t="s">
        <v>243</v>
      </c>
      <c r="BM787" s="208" t="s">
        <v>1487</v>
      </c>
    </row>
    <row r="788" spans="1:47" s="2" customFormat="1" ht="12">
      <c r="A788" s="38"/>
      <c r="B788" s="39"/>
      <c r="C788" s="38"/>
      <c r="D788" s="210" t="s">
        <v>174</v>
      </c>
      <c r="E788" s="38"/>
      <c r="F788" s="211" t="s">
        <v>1488</v>
      </c>
      <c r="G788" s="38"/>
      <c r="H788" s="38"/>
      <c r="I788" s="132"/>
      <c r="J788" s="38"/>
      <c r="K788" s="38"/>
      <c r="L788" s="39"/>
      <c r="M788" s="212"/>
      <c r="N788" s="213"/>
      <c r="O788" s="77"/>
      <c r="P788" s="77"/>
      <c r="Q788" s="77"/>
      <c r="R788" s="77"/>
      <c r="S788" s="77"/>
      <c r="T788" s="7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T788" s="19" t="s">
        <v>174</v>
      </c>
      <c r="AU788" s="19" t="s">
        <v>90</v>
      </c>
    </row>
    <row r="789" spans="1:65" s="2" customFormat="1" ht="21.75" customHeight="1">
      <c r="A789" s="38"/>
      <c r="B789" s="196"/>
      <c r="C789" s="197" t="s">
        <v>1489</v>
      </c>
      <c r="D789" s="197" t="s">
        <v>169</v>
      </c>
      <c r="E789" s="198" t="s">
        <v>1490</v>
      </c>
      <c r="F789" s="199" t="s">
        <v>1491</v>
      </c>
      <c r="G789" s="200" t="s">
        <v>289</v>
      </c>
      <c r="H789" s="201">
        <v>0.28</v>
      </c>
      <c r="I789" s="202"/>
      <c r="J789" s="203">
        <f>ROUND(I789*H789,2)</f>
        <v>0</v>
      </c>
      <c r="K789" s="199" t="s">
        <v>280</v>
      </c>
      <c r="L789" s="39"/>
      <c r="M789" s="204" t="s">
        <v>1</v>
      </c>
      <c r="N789" s="205" t="s">
        <v>46</v>
      </c>
      <c r="O789" s="77"/>
      <c r="P789" s="206">
        <f>O789*H789</f>
        <v>0</v>
      </c>
      <c r="Q789" s="206">
        <v>0</v>
      </c>
      <c r="R789" s="206">
        <f>Q789*H789</f>
        <v>0</v>
      </c>
      <c r="S789" s="206">
        <v>0</v>
      </c>
      <c r="T789" s="207">
        <f>S789*H789</f>
        <v>0</v>
      </c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R789" s="208" t="s">
        <v>243</v>
      </c>
      <c r="AT789" s="208" t="s">
        <v>169</v>
      </c>
      <c r="AU789" s="208" t="s">
        <v>90</v>
      </c>
      <c r="AY789" s="19" t="s">
        <v>166</v>
      </c>
      <c r="BE789" s="209">
        <f>IF(N789="základní",J789,0)</f>
        <v>0</v>
      </c>
      <c r="BF789" s="209">
        <f>IF(N789="snížená",J789,0)</f>
        <v>0</v>
      </c>
      <c r="BG789" s="209">
        <f>IF(N789="zákl. přenesená",J789,0)</f>
        <v>0</v>
      </c>
      <c r="BH789" s="209">
        <f>IF(N789="sníž. přenesená",J789,0)</f>
        <v>0</v>
      </c>
      <c r="BI789" s="209">
        <f>IF(N789="nulová",J789,0)</f>
        <v>0</v>
      </c>
      <c r="BJ789" s="19" t="s">
        <v>88</v>
      </c>
      <c r="BK789" s="209">
        <f>ROUND(I789*H789,2)</f>
        <v>0</v>
      </c>
      <c r="BL789" s="19" t="s">
        <v>243</v>
      </c>
      <c r="BM789" s="208" t="s">
        <v>1492</v>
      </c>
    </row>
    <row r="790" spans="1:47" s="2" customFormat="1" ht="12">
      <c r="A790" s="38"/>
      <c r="B790" s="39"/>
      <c r="C790" s="38"/>
      <c r="D790" s="210" t="s">
        <v>174</v>
      </c>
      <c r="E790" s="38"/>
      <c r="F790" s="211" t="s">
        <v>1493</v>
      </c>
      <c r="G790" s="38"/>
      <c r="H790" s="38"/>
      <c r="I790" s="132"/>
      <c r="J790" s="38"/>
      <c r="K790" s="38"/>
      <c r="L790" s="39"/>
      <c r="M790" s="212"/>
      <c r="N790" s="213"/>
      <c r="O790" s="77"/>
      <c r="P790" s="77"/>
      <c r="Q790" s="77"/>
      <c r="R790" s="77"/>
      <c r="S790" s="77"/>
      <c r="T790" s="7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T790" s="19" t="s">
        <v>174</v>
      </c>
      <c r="AU790" s="19" t="s">
        <v>90</v>
      </c>
    </row>
    <row r="791" spans="1:63" s="12" customFormat="1" ht="22.8" customHeight="1">
      <c r="A791" s="12"/>
      <c r="B791" s="183"/>
      <c r="C791" s="12"/>
      <c r="D791" s="184" t="s">
        <v>80</v>
      </c>
      <c r="E791" s="194" t="s">
        <v>1494</v>
      </c>
      <c r="F791" s="194" t="s">
        <v>1495</v>
      </c>
      <c r="G791" s="12"/>
      <c r="H791" s="12"/>
      <c r="I791" s="186"/>
      <c r="J791" s="195">
        <f>BK791</f>
        <v>0</v>
      </c>
      <c r="K791" s="12"/>
      <c r="L791" s="183"/>
      <c r="M791" s="188"/>
      <c r="N791" s="189"/>
      <c r="O791" s="189"/>
      <c r="P791" s="190">
        <f>SUM(P792:P929)</f>
        <v>0</v>
      </c>
      <c r="Q791" s="189"/>
      <c r="R791" s="190">
        <f>SUM(R792:R929)</f>
        <v>9.5175552</v>
      </c>
      <c r="S791" s="189"/>
      <c r="T791" s="191">
        <f>SUM(T792:T929)</f>
        <v>0</v>
      </c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R791" s="184" t="s">
        <v>90</v>
      </c>
      <c r="AT791" s="192" t="s">
        <v>80</v>
      </c>
      <c r="AU791" s="192" t="s">
        <v>88</v>
      </c>
      <c r="AY791" s="184" t="s">
        <v>166</v>
      </c>
      <c r="BK791" s="193">
        <f>SUM(BK792:BK929)</f>
        <v>0</v>
      </c>
    </row>
    <row r="792" spans="1:65" s="2" customFormat="1" ht="16.5" customHeight="1">
      <c r="A792" s="38"/>
      <c r="B792" s="196"/>
      <c r="C792" s="197" t="s">
        <v>1496</v>
      </c>
      <c r="D792" s="197" t="s">
        <v>169</v>
      </c>
      <c r="E792" s="198" t="s">
        <v>1497</v>
      </c>
      <c r="F792" s="199" t="s">
        <v>1498</v>
      </c>
      <c r="G792" s="200" t="s">
        <v>301</v>
      </c>
      <c r="H792" s="201">
        <v>138.58</v>
      </c>
      <c r="I792" s="202"/>
      <c r="J792" s="203">
        <f>ROUND(I792*H792,2)</f>
        <v>0</v>
      </c>
      <c r="K792" s="199" t="s">
        <v>280</v>
      </c>
      <c r="L792" s="39"/>
      <c r="M792" s="204" t="s">
        <v>1</v>
      </c>
      <c r="N792" s="205" t="s">
        <v>46</v>
      </c>
      <c r="O792" s="77"/>
      <c r="P792" s="206">
        <f>O792*H792</f>
        <v>0</v>
      </c>
      <c r="Q792" s="206">
        <v>0.0003</v>
      </c>
      <c r="R792" s="206">
        <f>Q792*H792</f>
        <v>0.041574</v>
      </c>
      <c r="S792" s="206">
        <v>0</v>
      </c>
      <c r="T792" s="207">
        <f>S792*H792</f>
        <v>0</v>
      </c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R792" s="208" t="s">
        <v>243</v>
      </c>
      <c r="AT792" s="208" t="s">
        <v>169</v>
      </c>
      <c r="AU792" s="208" t="s">
        <v>90</v>
      </c>
      <c r="AY792" s="19" t="s">
        <v>166</v>
      </c>
      <c r="BE792" s="209">
        <f>IF(N792="základní",J792,0)</f>
        <v>0</v>
      </c>
      <c r="BF792" s="209">
        <f>IF(N792="snížená",J792,0)</f>
        <v>0</v>
      </c>
      <c r="BG792" s="209">
        <f>IF(N792="zákl. přenesená",J792,0)</f>
        <v>0</v>
      </c>
      <c r="BH792" s="209">
        <f>IF(N792="sníž. přenesená",J792,0)</f>
        <v>0</v>
      </c>
      <c r="BI792" s="209">
        <f>IF(N792="nulová",J792,0)</f>
        <v>0</v>
      </c>
      <c r="BJ792" s="19" t="s">
        <v>88</v>
      </c>
      <c r="BK792" s="209">
        <f>ROUND(I792*H792,2)</f>
        <v>0</v>
      </c>
      <c r="BL792" s="19" t="s">
        <v>243</v>
      </c>
      <c r="BM792" s="208" t="s">
        <v>1499</v>
      </c>
    </row>
    <row r="793" spans="1:47" s="2" customFormat="1" ht="12">
      <c r="A793" s="38"/>
      <c r="B793" s="39"/>
      <c r="C793" s="38"/>
      <c r="D793" s="210" t="s">
        <v>174</v>
      </c>
      <c r="E793" s="38"/>
      <c r="F793" s="211" t="s">
        <v>1500</v>
      </c>
      <c r="G793" s="38"/>
      <c r="H793" s="38"/>
      <c r="I793" s="132"/>
      <c r="J793" s="38"/>
      <c r="K793" s="38"/>
      <c r="L793" s="39"/>
      <c r="M793" s="212"/>
      <c r="N793" s="213"/>
      <c r="O793" s="77"/>
      <c r="P793" s="77"/>
      <c r="Q793" s="77"/>
      <c r="R793" s="77"/>
      <c r="S793" s="77"/>
      <c r="T793" s="7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T793" s="19" t="s">
        <v>174</v>
      </c>
      <c r="AU793" s="19" t="s">
        <v>90</v>
      </c>
    </row>
    <row r="794" spans="1:51" s="14" customFormat="1" ht="12">
      <c r="A794" s="14"/>
      <c r="B794" s="226"/>
      <c r="C794" s="14"/>
      <c r="D794" s="210" t="s">
        <v>283</v>
      </c>
      <c r="E794" s="227" t="s">
        <v>1</v>
      </c>
      <c r="F794" s="228" t="s">
        <v>1135</v>
      </c>
      <c r="G794" s="14"/>
      <c r="H794" s="229">
        <v>96.72</v>
      </c>
      <c r="I794" s="230"/>
      <c r="J794" s="14"/>
      <c r="K794" s="14"/>
      <c r="L794" s="226"/>
      <c r="M794" s="231"/>
      <c r="N794" s="232"/>
      <c r="O794" s="232"/>
      <c r="P794" s="232"/>
      <c r="Q794" s="232"/>
      <c r="R794" s="232"/>
      <c r="S794" s="232"/>
      <c r="T794" s="233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27" t="s">
        <v>283</v>
      </c>
      <c r="AU794" s="227" t="s">
        <v>90</v>
      </c>
      <c r="AV794" s="14" t="s">
        <v>90</v>
      </c>
      <c r="AW794" s="14" t="s">
        <v>36</v>
      </c>
      <c r="AX794" s="14" t="s">
        <v>81</v>
      </c>
      <c r="AY794" s="227" t="s">
        <v>166</v>
      </c>
    </row>
    <row r="795" spans="1:51" s="14" customFormat="1" ht="12">
      <c r="A795" s="14"/>
      <c r="B795" s="226"/>
      <c r="C795" s="14"/>
      <c r="D795" s="210" t="s">
        <v>283</v>
      </c>
      <c r="E795" s="227" t="s">
        <v>1</v>
      </c>
      <c r="F795" s="228" t="s">
        <v>1136</v>
      </c>
      <c r="G795" s="14"/>
      <c r="H795" s="229">
        <v>41.86</v>
      </c>
      <c r="I795" s="230"/>
      <c r="J795" s="14"/>
      <c r="K795" s="14"/>
      <c r="L795" s="226"/>
      <c r="M795" s="231"/>
      <c r="N795" s="232"/>
      <c r="O795" s="232"/>
      <c r="P795" s="232"/>
      <c r="Q795" s="232"/>
      <c r="R795" s="232"/>
      <c r="S795" s="232"/>
      <c r="T795" s="233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27" t="s">
        <v>283</v>
      </c>
      <c r="AU795" s="227" t="s">
        <v>90</v>
      </c>
      <c r="AV795" s="14" t="s">
        <v>90</v>
      </c>
      <c r="AW795" s="14" t="s">
        <v>36</v>
      </c>
      <c r="AX795" s="14" t="s">
        <v>81</v>
      </c>
      <c r="AY795" s="227" t="s">
        <v>166</v>
      </c>
    </row>
    <row r="796" spans="1:51" s="15" customFormat="1" ht="12">
      <c r="A796" s="15"/>
      <c r="B796" s="234"/>
      <c r="C796" s="15"/>
      <c r="D796" s="210" t="s">
        <v>283</v>
      </c>
      <c r="E796" s="235" t="s">
        <v>1</v>
      </c>
      <c r="F796" s="236" t="s">
        <v>286</v>
      </c>
      <c r="G796" s="15"/>
      <c r="H796" s="237">
        <v>138.58</v>
      </c>
      <c r="I796" s="238"/>
      <c r="J796" s="15"/>
      <c r="K796" s="15"/>
      <c r="L796" s="234"/>
      <c r="M796" s="239"/>
      <c r="N796" s="240"/>
      <c r="O796" s="240"/>
      <c r="P796" s="240"/>
      <c r="Q796" s="240"/>
      <c r="R796" s="240"/>
      <c r="S796" s="240"/>
      <c r="T796" s="241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T796" s="235" t="s">
        <v>283</v>
      </c>
      <c r="AU796" s="235" t="s">
        <v>90</v>
      </c>
      <c r="AV796" s="15" t="s">
        <v>165</v>
      </c>
      <c r="AW796" s="15" t="s">
        <v>36</v>
      </c>
      <c r="AX796" s="15" t="s">
        <v>88</v>
      </c>
      <c r="AY796" s="235" t="s">
        <v>166</v>
      </c>
    </row>
    <row r="797" spans="1:65" s="2" customFormat="1" ht="21.75" customHeight="1">
      <c r="A797" s="38"/>
      <c r="B797" s="196"/>
      <c r="C797" s="197" t="s">
        <v>1501</v>
      </c>
      <c r="D797" s="197" t="s">
        <v>169</v>
      </c>
      <c r="E797" s="198" t="s">
        <v>1502</v>
      </c>
      <c r="F797" s="199" t="s">
        <v>1503</v>
      </c>
      <c r="G797" s="200" t="s">
        <v>425</v>
      </c>
      <c r="H797" s="201">
        <v>94.7</v>
      </c>
      <c r="I797" s="202"/>
      <c r="J797" s="203">
        <f>ROUND(I797*H797,2)</f>
        <v>0</v>
      </c>
      <c r="K797" s="199" t="s">
        <v>1</v>
      </c>
      <c r="L797" s="39"/>
      <c r="M797" s="204" t="s">
        <v>1</v>
      </c>
      <c r="N797" s="205" t="s">
        <v>46</v>
      </c>
      <c r="O797" s="77"/>
      <c r="P797" s="206">
        <f>O797*H797</f>
        <v>0</v>
      </c>
      <c r="Q797" s="206">
        <v>0.00058</v>
      </c>
      <c r="R797" s="206">
        <f>Q797*H797</f>
        <v>0.054926</v>
      </c>
      <c r="S797" s="206">
        <v>0</v>
      </c>
      <c r="T797" s="207">
        <f>S797*H797</f>
        <v>0</v>
      </c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R797" s="208" t="s">
        <v>243</v>
      </c>
      <c r="AT797" s="208" t="s">
        <v>169</v>
      </c>
      <c r="AU797" s="208" t="s">
        <v>90</v>
      </c>
      <c r="AY797" s="19" t="s">
        <v>166</v>
      </c>
      <c r="BE797" s="209">
        <f>IF(N797="základní",J797,0)</f>
        <v>0</v>
      </c>
      <c r="BF797" s="209">
        <f>IF(N797="snížená",J797,0)</f>
        <v>0</v>
      </c>
      <c r="BG797" s="209">
        <f>IF(N797="zákl. přenesená",J797,0)</f>
        <v>0</v>
      </c>
      <c r="BH797" s="209">
        <f>IF(N797="sníž. přenesená",J797,0)</f>
        <v>0</v>
      </c>
      <c r="BI797" s="209">
        <f>IF(N797="nulová",J797,0)</f>
        <v>0</v>
      </c>
      <c r="BJ797" s="19" t="s">
        <v>88</v>
      </c>
      <c r="BK797" s="209">
        <f>ROUND(I797*H797,2)</f>
        <v>0</v>
      </c>
      <c r="BL797" s="19" t="s">
        <v>243</v>
      </c>
      <c r="BM797" s="208" t="s">
        <v>1504</v>
      </c>
    </row>
    <row r="798" spans="1:47" s="2" customFormat="1" ht="12">
      <c r="A798" s="38"/>
      <c r="B798" s="39"/>
      <c r="C798" s="38"/>
      <c r="D798" s="210" t="s">
        <v>174</v>
      </c>
      <c r="E798" s="38"/>
      <c r="F798" s="211" t="s">
        <v>1505</v>
      </c>
      <c r="G798" s="38"/>
      <c r="H798" s="38"/>
      <c r="I798" s="132"/>
      <c r="J798" s="38"/>
      <c r="K798" s="38"/>
      <c r="L798" s="39"/>
      <c r="M798" s="212"/>
      <c r="N798" s="213"/>
      <c r="O798" s="77"/>
      <c r="P798" s="77"/>
      <c r="Q798" s="77"/>
      <c r="R798" s="77"/>
      <c r="S798" s="77"/>
      <c r="T798" s="7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T798" s="19" t="s">
        <v>174</v>
      </c>
      <c r="AU798" s="19" t="s">
        <v>90</v>
      </c>
    </row>
    <row r="799" spans="1:51" s="13" customFormat="1" ht="12">
      <c r="A799" s="13"/>
      <c r="B799" s="219"/>
      <c r="C799" s="13"/>
      <c r="D799" s="210" t="s">
        <v>283</v>
      </c>
      <c r="E799" s="220" t="s">
        <v>1</v>
      </c>
      <c r="F799" s="221" t="s">
        <v>338</v>
      </c>
      <c r="G799" s="13"/>
      <c r="H799" s="220" t="s">
        <v>1</v>
      </c>
      <c r="I799" s="222"/>
      <c r="J799" s="13"/>
      <c r="K799" s="13"/>
      <c r="L799" s="219"/>
      <c r="M799" s="223"/>
      <c r="N799" s="224"/>
      <c r="O799" s="224"/>
      <c r="P799" s="224"/>
      <c r="Q799" s="224"/>
      <c r="R799" s="224"/>
      <c r="S799" s="224"/>
      <c r="T799" s="225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20" t="s">
        <v>283</v>
      </c>
      <c r="AU799" s="220" t="s">
        <v>90</v>
      </c>
      <c r="AV799" s="13" t="s">
        <v>88</v>
      </c>
      <c r="AW799" s="13" t="s">
        <v>36</v>
      </c>
      <c r="AX799" s="13" t="s">
        <v>81</v>
      </c>
      <c r="AY799" s="220" t="s">
        <v>166</v>
      </c>
    </row>
    <row r="800" spans="1:51" s="14" customFormat="1" ht="12">
      <c r="A800" s="14"/>
      <c r="B800" s="226"/>
      <c r="C800" s="14"/>
      <c r="D800" s="210" t="s">
        <v>283</v>
      </c>
      <c r="E800" s="227" t="s">
        <v>1</v>
      </c>
      <c r="F800" s="228" t="s">
        <v>1147</v>
      </c>
      <c r="G800" s="14"/>
      <c r="H800" s="229">
        <v>26.2</v>
      </c>
      <c r="I800" s="230"/>
      <c r="J800" s="14"/>
      <c r="K800" s="14"/>
      <c r="L800" s="226"/>
      <c r="M800" s="231"/>
      <c r="N800" s="232"/>
      <c r="O800" s="232"/>
      <c r="P800" s="232"/>
      <c r="Q800" s="232"/>
      <c r="R800" s="232"/>
      <c r="S800" s="232"/>
      <c r="T800" s="233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27" t="s">
        <v>283</v>
      </c>
      <c r="AU800" s="227" t="s">
        <v>90</v>
      </c>
      <c r="AV800" s="14" t="s">
        <v>90</v>
      </c>
      <c r="AW800" s="14" t="s">
        <v>36</v>
      </c>
      <c r="AX800" s="14" t="s">
        <v>81</v>
      </c>
      <c r="AY800" s="227" t="s">
        <v>166</v>
      </c>
    </row>
    <row r="801" spans="1:51" s="14" customFormat="1" ht="12">
      <c r="A801" s="14"/>
      <c r="B801" s="226"/>
      <c r="C801" s="14"/>
      <c r="D801" s="210" t="s">
        <v>283</v>
      </c>
      <c r="E801" s="227" t="s">
        <v>1</v>
      </c>
      <c r="F801" s="228" t="s">
        <v>1506</v>
      </c>
      <c r="G801" s="14"/>
      <c r="H801" s="229">
        <v>-1.26</v>
      </c>
      <c r="I801" s="230"/>
      <c r="J801" s="14"/>
      <c r="K801" s="14"/>
      <c r="L801" s="226"/>
      <c r="M801" s="231"/>
      <c r="N801" s="232"/>
      <c r="O801" s="232"/>
      <c r="P801" s="232"/>
      <c r="Q801" s="232"/>
      <c r="R801" s="232"/>
      <c r="S801" s="232"/>
      <c r="T801" s="233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27" t="s">
        <v>283</v>
      </c>
      <c r="AU801" s="227" t="s">
        <v>90</v>
      </c>
      <c r="AV801" s="14" t="s">
        <v>90</v>
      </c>
      <c r="AW801" s="14" t="s">
        <v>36</v>
      </c>
      <c r="AX801" s="14" t="s">
        <v>81</v>
      </c>
      <c r="AY801" s="227" t="s">
        <v>166</v>
      </c>
    </row>
    <row r="802" spans="1:51" s="14" customFormat="1" ht="12">
      <c r="A802" s="14"/>
      <c r="B802" s="226"/>
      <c r="C802" s="14"/>
      <c r="D802" s="210" t="s">
        <v>283</v>
      </c>
      <c r="E802" s="227" t="s">
        <v>1</v>
      </c>
      <c r="F802" s="228" t="s">
        <v>1507</v>
      </c>
      <c r="G802" s="14"/>
      <c r="H802" s="229">
        <v>-0.9</v>
      </c>
      <c r="I802" s="230"/>
      <c r="J802" s="14"/>
      <c r="K802" s="14"/>
      <c r="L802" s="226"/>
      <c r="M802" s="231"/>
      <c r="N802" s="232"/>
      <c r="O802" s="232"/>
      <c r="P802" s="232"/>
      <c r="Q802" s="232"/>
      <c r="R802" s="232"/>
      <c r="S802" s="232"/>
      <c r="T802" s="233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27" t="s">
        <v>283</v>
      </c>
      <c r="AU802" s="227" t="s">
        <v>90</v>
      </c>
      <c r="AV802" s="14" t="s">
        <v>90</v>
      </c>
      <c r="AW802" s="14" t="s">
        <v>36</v>
      </c>
      <c r="AX802" s="14" t="s">
        <v>81</v>
      </c>
      <c r="AY802" s="227" t="s">
        <v>166</v>
      </c>
    </row>
    <row r="803" spans="1:51" s="14" customFormat="1" ht="12">
      <c r="A803" s="14"/>
      <c r="B803" s="226"/>
      <c r="C803" s="14"/>
      <c r="D803" s="210" t="s">
        <v>283</v>
      </c>
      <c r="E803" s="227" t="s">
        <v>1</v>
      </c>
      <c r="F803" s="228" t="s">
        <v>1508</v>
      </c>
      <c r="G803" s="14"/>
      <c r="H803" s="229">
        <v>-1.4</v>
      </c>
      <c r="I803" s="230"/>
      <c r="J803" s="14"/>
      <c r="K803" s="14"/>
      <c r="L803" s="226"/>
      <c r="M803" s="231"/>
      <c r="N803" s="232"/>
      <c r="O803" s="232"/>
      <c r="P803" s="232"/>
      <c r="Q803" s="232"/>
      <c r="R803" s="232"/>
      <c r="S803" s="232"/>
      <c r="T803" s="233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27" t="s">
        <v>283</v>
      </c>
      <c r="AU803" s="227" t="s">
        <v>90</v>
      </c>
      <c r="AV803" s="14" t="s">
        <v>90</v>
      </c>
      <c r="AW803" s="14" t="s">
        <v>36</v>
      </c>
      <c r="AX803" s="14" t="s">
        <v>81</v>
      </c>
      <c r="AY803" s="227" t="s">
        <v>166</v>
      </c>
    </row>
    <row r="804" spans="1:51" s="14" customFormat="1" ht="12">
      <c r="A804" s="14"/>
      <c r="B804" s="226"/>
      <c r="C804" s="14"/>
      <c r="D804" s="210" t="s">
        <v>283</v>
      </c>
      <c r="E804" s="227" t="s">
        <v>1</v>
      </c>
      <c r="F804" s="228" t="s">
        <v>432</v>
      </c>
      <c r="G804" s="14"/>
      <c r="H804" s="229">
        <v>-0.8</v>
      </c>
      <c r="I804" s="230"/>
      <c r="J804" s="14"/>
      <c r="K804" s="14"/>
      <c r="L804" s="226"/>
      <c r="M804" s="231"/>
      <c r="N804" s="232"/>
      <c r="O804" s="232"/>
      <c r="P804" s="232"/>
      <c r="Q804" s="232"/>
      <c r="R804" s="232"/>
      <c r="S804" s="232"/>
      <c r="T804" s="233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27" t="s">
        <v>283</v>
      </c>
      <c r="AU804" s="227" t="s">
        <v>90</v>
      </c>
      <c r="AV804" s="14" t="s">
        <v>90</v>
      </c>
      <c r="AW804" s="14" t="s">
        <v>36</v>
      </c>
      <c r="AX804" s="14" t="s">
        <v>81</v>
      </c>
      <c r="AY804" s="227" t="s">
        <v>166</v>
      </c>
    </row>
    <row r="805" spans="1:51" s="14" customFormat="1" ht="12">
      <c r="A805" s="14"/>
      <c r="B805" s="226"/>
      <c r="C805" s="14"/>
      <c r="D805" s="210" t="s">
        <v>283</v>
      </c>
      <c r="E805" s="227" t="s">
        <v>1</v>
      </c>
      <c r="F805" s="228" t="s">
        <v>1506</v>
      </c>
      <c r="G805" s="14"/>
      <c r="H805" s="229">
        <v>-1.26</v>
      </c>
      <c r="I805" s="230"/>
      <c r="J805" s="14"/>
      <c r="K805" s="14"/>
      <c r="L805" s="226"/>
      <c r="M805" s="231"/>
      <c r="N805" s="232"/>
      <c r="O805" s="232"/>
      <c r="P805" s="232"/>
      <c r="Q805" s="232"/>
      <c r="R805" s="232"/>
      <c r="S805" s="232"/>
      <c r="T805" s="233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27" t="s">
        <v>283</v>
      </c>
      <c r="AU805" s="227" t="s">
        <v>90</v>
      </c>
      <c r="AV805" s="14" t="s">
        <v>90</v>
      </c>
      <c r="AW805" s="14" t="s">
        <v>36</v>
      </c>
      <c r="AX805" s="14" t="s">
        <v>81</v>
      </c>
      <c r="AY805" s="227" t="s">
        <v>166</v>
      </c>
    </row>
    <row r="806" spans="1:51" s="13" customFormat="1" ht="12">
      <c r="A806" s="13"/>
      <c r="B806" s="219"/>
      <c r="C806" s="13"/>
      <c r="D806" s="210" t="s">
        <v>283</v>
      </c>
      <c r="E806" s="220" t="s">
        <v>1</v>
      </c>
      <c r="F806" s="221" t="s">
        <v>1012</v>
      </c>
      <c r="G806" s="13"/>
      <c r="H806" s="220" t="s">
        <v>1</v>
      </c>
      <c r="I806" s="222"/>
      <c r="J806" s="13"/>
      <c r="K806" s="13"/>
      <c r="L806" s="219"/>
      <c r="M806" s="223"/>
      <c r="N806" s="224"/>
      <c r="O806" s="224"/>
      <c r="P806" s="224"/>
      <c r="Q806" s="224"/>
      <c r="R806" s="224"/>
      <c r="S806" s="224"/>
      <c r="T806" s="225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20" t="s">
        <v>283</v>
      </c>
      <c r="AU806" s="220" t="s">
        <v>90</v>
      </c>
      <c r="AV806" s="13" t="s">
        <v>88</v>
      </c>
      <c r="AW806" s="13" t="s">
        <v>36</v>
      </c>
      <c r="AX806" s="13" t="s">
        <v>81</v>
      </c>
      <c r="AY806" s="220" t="s">
        <v>166</v>
      </c>
    </row>
    <row r="807" spans="1:51" s="14" customFormat="1" ht="12">
      <c r="A807" s="14"/>
      <c r="B807" s="226"/>
      <c r="C807" s="14"/>
      <c r="D807" s="210" t="s">
        <v>283</v>
      </c>
      <c r="E807" s="227" t="s">
        <v>1</v>
      </c>
      <c r="F807" s="228" t="s">
        <v>1148</v>
      </c>
      <c r="G807" s="14"/>
      <c r="H807" s="229">
        <v>15.46</v>
      </c>
      <c r="I807" s="230"/>
      <c r="J807" s="14"/>
      <c r="K807" s="14"/>
      <c r="L807" s="226"/>
      <c r="M807" s="231"/>
      <c r="N807" s="232"/>
      <c r="O807" s="232"/>
      <c r="P807" s="232"/>
      <c r="Q807" s="232"/>
      <c r="R807" s="232"/>
      <c r="S807" s="232"/>
      <c r="T807" s="233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27" t="s">
        <v>283</v>
      </c>
      <c r="AU807" s="227" t="s">
        <v>90</v>
      </c>
      <c r="AV807" s="14" t="s">
        <v>90</v>
      </c>
      <c r="AW807" s="14" t="s">
        <v>36</v>
      </c>
      <c r="AX807" s="14" t="s">
        <v>81</v>
      </c>
      <c r="AY807" s="227" t="s">
        <v>166</v>
      </c>
    </row>
    <row r="808" spans="1:51" s="14" customFormat="1" ht="12">
      <c r="A808" s="14"/>
      <c r="B808" s="226"/>
      <c r="C808" s="14"/>
      <c r="D808" s="210" t="s">
        <v>283</v>
      </c>
      <c r="E808" s="227" t="s">
        <v>1</v>
      </c>
      <c r="F808" s="228" t="s">
        <v>605</v>
      </c>
      <c r="G808" s="14"/>
      <c r="H808" s="229">
        <v>-1.6</v>
      </c>
      <c r="I808" s="230"/>
      <c r="J808" s="14"/>
      <c r="K808" s="14"/>
      <c r="L808" s="226"/>
      <c r="M808" s="231"/>
      <c r="N808" s="232"/>
      <c r="O808" s="232"/>
      <c r="P808" s="232"/>
      <c r="Q808" s="232"/>
      <c r="R808" s="232"/>
      <c r="S808" s="232"/>
      <c r="T808" s="233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27" t="s">
        <v>283</v>
      </c>
      <c r="AU808" s="227" t="s">
        <v>90</v>
      </c>
      <c r="AV808" s="14" t="s">
        <v>90</v>
      </c>
      <c r="AW808" s="14" t="s">
        <v>36</v>
      </c>
      <c r="AX808" s="14" t="s">
        <v>81</v>
      </c>
      <c r="AY808" s="227" t="s">
        <v>166</v>
      </c>
    </row>
    <row r="809" spans="1:51" s="14" customFormat="1" ht="12">
      <c r="A809" s="14"/>
      <c r="B809" s="226"/>
      <c r="C809" s="14"/>
      <c r="D809" s="210" t="s">
        <v>283</v>
      </c>
      <c r="E809" s="227" t="s">
        <v>1</v>
      </c>
      <c r="F809" s="228" t="s">
        <v>1507</v>
      </c>
      <c r="G809" s="14"/>
      <c r="H809" s="229">
        <v>-0.9</v>
      </c>
      <c r="I809" s="230"/>
      <c r="J809" s="14"/>
      <c r="K809" s="14"/>
      <c r="L809" s="226"/>
      <c r="M809" s="231"/>
      <c r="N809" s="232"/>
      <c r="O809" s="232"/>
      <c r="P809" s="232"/>
      <c r="Q809" s="232"/>
      <c r="R809" s="232"/>
      <c r="S809" s="232"/>
      <c r="T809" s="233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27" t="s">
        <v>283</v>
      </c>
      <c r="AU809" s="227" t="s">
        <v>90</v>
      </c>
      <c r="AV809" s="14" t="s">
        <v>90</v>
      </c>
      <c r="AW809" s="14" t="s">
        <v>36</v>
      </c>
      <c r="AX809" s="14" t="s">
        <v>81</v>
      </c>
      <c r="AY809" s="227" t="s">
        <v>166</v>
      </c>
    </row>
    <row r="810" spans="1:51" s="14" customFormat="1" ht="12">
      <c r="A810" s="14"/>
      <c r="B810" s="226"/>
      <c r="C810" s="14"/>
      <c r="D810" s="210" t="s">
        <v>283</v>
      </c>
      <c r="E810" s="227" t="s">
        <v>1</v>
      </c>
      <c r="F810" s="228" t="s">
        <v>1506</v>
      </c>
      <c r="G810" s="14"/>
      <c r="H810" s="229">
        <v>-1.26</v>
      </c>
      <c r="I810" s="230"/>
      <c r="J810" s="14"/>
      <c r="K810" s="14"/>
      <c r="L810" s="226"/>
      <c r="M810" s="231"/>
      <c r="N810" s="232"/>
      <c r="O810" s="232"/>
      <c r="P810" s="232"/>
      <c r="Q810" s="232"/>
      <c r="R810" s="232"/>
      <c r="S810" s="232"/>
      <c r="T810" s="233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27" t="s">
        <v>283</v>
      </c>
      <c r="AU810" s="227" t="s">
        <v>90</v>
      </c>
      <c r="AV810" s="14" t="s">
        <v>90</v>
      </c>
      <c r="AW810" s="14" t="s">
        <v>36</v>
      </c>
      <c r="AX810" s="14" t="s">
        <v>81</v>
      </c>
      <c r="AY810" s="227" t="s">
        <v>166</v>
      </c>
    </row>
    <row r="811" spans="1:51" s="14" customFormat="1" ht="12">
      <c r="A811" s="14"/>
      <c r="B811" s="226"/>
      <c r="C811" s="14"/>
      <c r="D811" s="210" t="s">
        <v>283</v>
      </c>
      <c r="E811" s="227" t="s">
        <v>1</v>
      </c>
      <c r="F811" s="228" t="s">
        <v>1509</v>
      </c>
      <c r="G811" s="14"/>
      <c r="H811" s="229">
        <v>-0.5</v>
      </c>
      <c r="I811" s="230"/>
      <c r="J811" s="14"/>
      <c r="K811" s="14"/>
      <c r="L811" s="226"/>
      <c r="M811" s="231"/>
      <c r="N811" s="232"/>
      <c r="O811" s="232"/>
      <c r="P811" s="232"/>
      <c r="Q811" s="232"/>
      <c r="R811" s="232"/>
      <c r="S811" s="232"/>
      <c r="T811" s="233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27" t="s">
        <v>283</v>
      </c>
      <c r="AU811" s="227" t="s">
        <v>90</v>
      </c>
      <c r="AV811" s="14" t="s">
        <v>90</v>
      </c>
      <c r="AW811" s="14" t="s">
        <v>36</v>
      </c>
      <c r="AX811" s="14" t="s">
        <v>81</v>
      </c>
      <c r="AY811" s="227" t="s">
        <v>166</v>
      </c>
    </row>
    <row r="812" spans="1:51" s="13" customFormat="1" ht="12">
      <c r="A812" s="13"/>
      <c r="B812" s="219"/>
      <c r="C812" s="13"/>
      <c r="D812" s="210" t="s">
        <v>283</v>
      </c>
      <c r="E812" s="220" t="s">
        <v>1</v>
      </c>
      <c r="F812" s="221" t="s">
        <v>1158</v>
      </c>
      <c r="G812" s="13"/>
      <c r="H812" s="220" t="s">
        <v>1</v>
      </c>
      <c r="I812" s="222"/>
      <c r="J812" s="13"/>
      <c r="K812" s="13"/>
      <c r="L812" s="219"/>
      <c r="M812" s="223"/>
      <c r="N812" s="224"/>
      <c r="O812" s="224"/>
      <c r="P812" s="224"/>
      <c r="Q812" s="224"/>
      <c r="R812" s="224"/>
      <c r="S812" s="224"/>
      <c r="T812" s="225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20" t="s">
        <v>283</v>
      </c>
      <c r="AU812" s="220" t="s">
        <v>90</v>
      </c>
      <c r="AV812" s="13" t="s">
        <v>88</v>
      </c>
      <c r="AW812" s="13" t="s">
        <v>36</v>
      </c>
      <c r="AX812" s="13" t="s">
        <v>81</v>
      </c>
      <c r="AY812" s="220" t="s">
        <v>166</v>
      </c>
    </row>
    <row r="813" spans="1:51" s="14" customFormat="1" ht="12">
      <c r="A813" s="14"/>
      <c r="B813" s="226"/>
      <c r="C813" s="14"/>
      <c r="D813" s="210" t="s">
        <v>283</v>
      </c>
      <c r="E813" s="227" t="s">
        <v>1</v>
      </c>
      <c r="F813" s="228" t="s">
        <v>1159</v>
      </c>
      <c r="G813" s="14"/>
      <c r="H813" s="229">
        <v>25.4</v>
      </c>
      <c r="I813" s="230"/>
      <c r="J813" s="14"/>
      <c r="K813" s="14"/>
      <c r="L813" s="226"/>
      <c r="M813" s="231"/>
      <c r="N813" s="232"/>
      <c r="O813" s="232"/>
      <c r="P813" s="232"/>
      <c r="Q813" s="232"/>
      <c r="R813" s="232"/>
      <c r="S813" s="232"/>
      <c r="T813" s="233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27" t="s">
        <v>283</v>
      </c>
      <c r="AU813" s="227" t="s">
        <v>90</v>
      </c>
      <c r="AV813" s="14" t="s">
        <v>90</v>
      </c>
      <c r="AW813" s="14" t="s">
        <v>36</v>
      </c>
      <c r="AX813" s="14" t="s">
        <v>81</v>
      </c>
      <c r="AY813" s="227" t="s">
        <v>166</v>
      </c>
    </row>
    <row r="814" spans="1:51" s="14" customFormat="1" ht="12">
      <c r="A814" s="14"/>
      <c r="B814" s="226"/>
      <c r="C814" s="14"/>
      <c r="D814" s="210" t="s">
        <v>283</v>
      </c>
      <c r="E814" s="227" t="s">
        <v>1</v>
      </c>
      <c r="F814" s="228" t="s">
        <v>1510</v>
      </c>
      <c r="G814" s="14"/>
      <c r="H814" s="229">
        <v>-2.1</v>
      </c>
      <c r="I814" s="230"/>
      <c r="J814" s="14"/>
      <c r="K814" s="14"/>
      <c r="L814" s="226"/>
      <c r="M814" s="231"/>
      <c r="N814" s="232"/>
      <c r="O814" s="232"/>
      <c r="P814" s="232"/>
      <c r="Q814" s="232"/>
      <c r="R814" s="232"/>
      <c r="S814" s="232"/>
      <c r="T814" s="233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27" t="s">
        <v>283</v>
      </c>
      <c r="AU814" s="227" t="s">
        <v>90</v>
      </c>
      <c r="AV814" s="14" t="s">
        <v>90</v>
      </c>
      <c r="AW814" s="14" t="s">
        <v>36</v>
      </c>
      <c r="AX814" s="14" t="s">
        <v>81</v>
      </c>
      <c r="AY814" s="227" t="s">
        <v>166</v>
      </c>
    </row>
    <row r="815" spans="1:51" s="14" customFormat="1" ht="12">
      <c r="A815" s="14"/>
      <c r="B815" s="226"/>
      <c r="C815" s="14"/>
      <c r="D815" s="210" t="s">
        <v>283</v>
      </c>
      <c r="E815" s="227" t="s">
        <v>1</v>
      </c>
      <c r="F815" s="228" t="s">
        <v>1511</v>
      </c>
      <c r="G815" s="14"/>
      <c r="H815" s="229">
        <v>-0.26</v>
      </c>
      <c r="I815" s="230"/>
      <c r="J815" s="14"/>
      <c r="K815" s="14"/>
      <c r="L815" s="226"/>
      <c r="M815" s="231"/>
      <c r="N815" s="232"/>
      <c r="O815" s="232"/>
      <c r="P815" s="232"/>
      <c r="Q815" s="232"/>
      <c r="R815" s="232"/>
      <c r="S815" s="232"/>
      <c r="T815" s="233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27" t="s">
        <v>283</v>
      </c>
      <c r="AU815" s="227" t="s">
        <v>90</v>
      </c>
      <c r="AV815" s="14" t="s">
        <v>90</v>
      </c>
      <c r="AW815" s="14" t="s">
        <v>36</v>
      </c>
      <c r="AX815" s="14" t="s">
        <v>81</v>
      </c>
      <c r="AY815" s="227" t="s">
        <v>166</v>
      </c>
    </row>
    <row r="816" spans="1:51" s="13" customFormat="1" ht="12">
      <c r="A816" s="13"/>
      <c r="B816" s="219"/>
      <c r="C816" s="13"/>
      <c r="D816" s="210" t="s">
        <v>283</v>
      </c>
      <c r="E816" s="220" t="s">
        <v>1</v>
      </c>
      <c r="F816" s="221" t="s">
        <v>318</v>
      </c>
      <c r="G816" s="13"/>
      <c r="H816" s="220" t="s">
        <v>1</v>
      </c>
      <c r="I816" s="222"/>
      <c r="J816" s="13"/>
      <c r="K816" s="13"/>
      <c r="L816" s="219"/>
      <c r="M816" s="223"/>
      <c r="N816" s="224"/>
      <c r="O816" s="224"/>
      <c r="P816" s="224"/>
      <c r="Q816" s="224"/>
      <c r="R816" s="224"/>
      <c r="S816" s="224"/>
      <c r="T816" s="225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20" t="s">
        <v>283</v>
      </c>
      <c r="AU816" s="220" t="s">
        <v>90</v>
      </c>
      <c r="AV816" s="13" t="s">
        <v>88</v>
      </c>
      <c r="AW816" s="13" t="s">
        <v>36</v>
      </c>
      <c r="AX816" s="13" t="s">
        <v>81</v>
      </c>
      <c r="AY816" s="220" t="s">
        <v>166</v>
      </c>
    </row>
    <row r="817" spans="1:51" s="14" customFormat="1" ht="12">
      <c r="A817" s="14"/>
      <c r="B817" s="226"/>
      <c r="C817" s="14"/>
      <c r="D817" s="210" t="s">
        <v>283</v>
      </c>
      <c r="E817" s="227" t="s">
        <v>1</v>
      </c>
      <c r="F817" s="228" t="s">
        <v>1160</v>
      </c>
      <c r="G817" s="14"/>
      <c r="H817" s="229">
        <v>19.2</v>
      </c>
      <c r="I817" s="230"/>
      <c r="J817" s="14"/>
      <c r="K817" s="14"/>
      <c r="L817" s="226"/>
      <c r="M817" s="231"/>
      <c r="N817" s="232"/>
      <c r="O817" s="232"/>
      <c r="P817" s="232"/>
      <c r="Q817" s="232"/>
      <c r="R817" s="232"/>
      <c r="S817" s="232"/>
      <c r="T817" s="233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27" t="s">
        <v>283</v>
      </c>
      <c r="AU817" s="227" t="s">
        <v>90</v>
      </c>
      <c r="AV817" s="14" t="s">
        <v>90</v>
      </c>
      <c r="AW817" s="14" t="s">
        <v>36</v>
      </c>
      <c r="AX817" s="14" t="s">
        <v>81</v>
      </c>
      <c r="AY817" s="227" t="s">
        <v>166</v>
      </c>
    </row>
    <row r="818" spans="1:51" s="14" customFormat="1" ht="12">
      <c r="A818" s="14"/>
      <c r="B818" s="226"/>
      <c r="C818" s="14"/>
      <c r="D818" s="210" t="s">
        <v>283</v>
      </c>
      <c r="E818" s="227" t="s">
        <v>1</v>
      </c>
      <c r="F818" s="228" t="s">
        <v>1512</v>
      </c>
      <c r="G818" s="14"/>
      <c r="H818" s="229">
        <v>0.34</v>
      </c>
      <c r="I818" s="230"/>
      <c r="J818" s="14"/>
      <c r="K818" s="14"/>
      <c r="L818" s="226"/>
      <c r="M818" s="231"/>
      <c r="N818" s="232"/>
      <c r="O818" s="232"/>
      <c r="P818" s="232"/>
      <c r="Q818" s="232"/>
      <c r="R818" s="232"/>
      <c r="S818" s="232"/>
      <c r="T818" s="233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27" t="s">
        <v>283</v>
      </c>
      <c r="AU818" s="227" t="s">
        <v>90</v>
      </c>
      <c r="AV818" s="14" t="s">
        <v>90</v>
      </c>
      <c r="AW818" s="14" t="s">
        <v>36</v>
      </c>
      <c r="AX818" s="14" t="s">
        <v>81</v>
      </c>
      <c r="AY818" s="227" t="s">
        <v>166</v>
      </c>
    </row>
    <row r="819" spans="1:51" s="13" customFormat="1" ht="12">
      <c r="A819" s="13"/>
      <c r="B819" s="219"/>
      <c r="C819" s="13"/>
      <c r="D819" s="210" t="s">
        <v>283</v>
      </c>
      <c r="E819" s="220" t="s">
        <v>1</v>
      </c>
      <c r="F819" s="221" t="s">
        <v>1161</v>
      </c>
      <c r="G819" s="13"/>
      <c r="H819" s="220" t="s">
        <v>1</v>
      </c>
      <c r="I819" s="222"/>
      <c r="J819" s="13"/>
      <c r="K819" s="13"/>
      <c r="L819" s="219"/>
      <c r="M819" s="223"/>
      <c r="N819" s="224"/>
      <c r="O819" s="224"/>
      <c r="P819" s="224"/>
      <c r="Q819" s="224"/>
      <c r="R819" s="224"/>
      <c r="S819" s="224"/>
      <c r="T819" s="225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20" t="s">
        <v>283</v>
      </c>
      <c r="AU819" s="220" t="s">
        <v>90</v>
      </c>
      <c r="AV819" s="13" t="s">
        <v>88</v>
      </c>
      <c r="AW819" s="13" t="s">
        <v>36</v>
      </c>
      <c r="AX819" s="13" t="s">
        <v>81</v>
      </c>
      <c r="AY819" s="220" t="s">
        <v>166</v>
      </c>
    </row>
    <row r="820" spans="1:51" s="14" customFormat="1" ht="12">
      <c r="A820" s="14"/>
      <c r="B820" s="226"/>
      <c r="C820" s="14"/>
      <c r="D820" s="210" t="s">
        <v>283</v>
      </c>
      <c r="E820" s="227" t="s">
        <v>1</v>
      </c>
      <c r="F820" s="228" t="s">
        <v>1162</v>
      </c>
      <c r="G820" s="14"/>
      <c r="H820" s="229">
        <v>14.84</v>
      </c>
      <c r="I820" s="230"/>
      <c r="J820" s="14"/>
      <c r="K820" s="14"/>
      <c r="L820" s="226"/>
      <c r="M820" s="231"/>
      <c r="N820" s="232"/>
      <c r="O820" s="232"/>
      <c r="P820" s="232"/>
      <c r="Q820" s="232"/>
      <c r="R820" s="232"/>
      <c r="S820" s="232"/>
      <c r="T820" s="233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27" t="s">
        <v>283</v>
      </c>
      <c r="AU820" s="227" t="s">
        <v>90</v>
      </c>
      <c r="AV820" s="14" t="s">
        <v>90</v>
      </c>
      <c r="AW820" s="14" t="s">
        <v>36</v>
      </c>
      <c r="AX820" s="14" t="s">
        <v>81</v>
      </c>
      <c r="AY820" s="227" t="s">
        <v>166</v>
      </c>
    </row>
    <row r="821" spans="1:51" s="14" customFormat="1" ht="12">
      <c r="A821" s="14"/>
      <c r="B821" s="226"/>
      <c r="C821" s="14"/>
      <c r="D821" s="210" t="s">
        <v>283</v>
      </c>
      <c r="E821" s="227" t="s">
        <v>1</v>
      </c>
      <c r="F821" s="228" t="s">
        <v>1513</v>
      </c>
      <c r="G821" s="14"/>
      <c r="H821" s="229">
        <v>-0.6</v>
      </c>
      <c r="I821" s="230"/>
      <c r="J821" s="14"/>
      <c r="K821" s="14"/>
      <c r="L821" s="226"/>
      <c r="M821" s="231"/>
      <c r="N821" s="232"/>
      <c r="O821" s="232"/>
      <c r="P821" s="232"/>
      <c r="Q821" s="232"/>
      <c r="R821" s="232"/>
      <c r="S821" s="232"/>
      <c r="T821" s="233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27" t="s">
        <v>283</v>
      </c>
      <c r="AU821" s="227" t="s">
        <v>90</v>
      </c>
      <c r="AV821" s="14" t="s">
        <v>90</v>
      </c>
      <c r="AW821" s="14" t="s">
        <v>36</v>
      </c>
      <c r="AX821" s="14" t="s">
        <v>81</v>
      </c>
      <c r="AY821" s="227" t="s">
        <v>166</v>
      </c>
    </row>
    <row r="822" spans="1:51" s="13" customFormat="1" ht="12">
      <c r="A822" s="13"/>
      <c r="B822" s="219"/>
      <c r="C822" s="13"/>
      <c r="D822" s="210" t="s">
        <v>283</v>
      </c>
      <c r="E822" s="220" t="s">
        <v>1</v>
      </c>
      <c r="F822" s="221" t="s">
        <v>1163</v>
      </c>
      <c r="G822" s="13"/>
      <c r="H822" s="220" t="s">
        <v>1</v>
      </c>
      <c r="I822" s="222"/>
      <c r="J822" s="13"/>
      <c r="K822" s="13"/>
      <c r="L822" s="219"/>
      <c r="M822" s="223"/>
      <c r="N822" s="224"/>
      <c r="O822" s="224"/>
      <c r="P822" s="224"/>
      <c r="Q822" s="224"/>
      <c r="R822" s="224"/>
      <c r="S822" s="224"/>
      <c r="T822" s="225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20" t="s">
        <v>283</v>
      </c>
      <c r="AU822" s="220" t="s">
        <v>90</v>
      </c>
      <c r="AV822" s="13" t="s">
        <v>88</v>
      </c>
      <c r="AW822" s="13" t="s">
        <v>36</v>
      </c>
      <c r="AX822" s="13" t="s">
        <v>81</v>
      </c>
      <c r="AY822" s="220" t="s">
        <v>166</v>
      </c>
    </row>
    <row r="823" spans="1:51" s="14" customFormat="1" ht="12">
      <c r="A823" s="14"/>
      <c r="B823" s="226"/>
      <c r="C823" s="14"/>
      <c r="D823" s="210" t="s">
        <v>283</v>
      </c>
      <c r="E823" s="227" t="s">
        <v>1</v>
      </c>
      <c r="F823" s="228" t="s">
        <v>1164</v>
      </c>
      <c r="G823" s="14"/>
      <c r="H823" s="229">
        <v>6.1</v>
      </c>
      <c r="I823" s="230"/>
      <c r="J823" s="14"/>
      <c r="K823" s="14"/>
      <c r="L823" s="226"/>
      <c r="M823" s="231"/>
      <c r="N823" s="232"/>
      <c r="O823" s="232"/>
      <c r="P823" s="232"/>
      <c r="Q823" s="232"/>
      <c r="R823" s="232"/>
      <c r="S823" s="232"/>
      <c r="T823" s="233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27" t="s">
        <v>283</v>
      </c>
      <c r="AU823" s="227" t="s">
        <v>90</v>
      </c>
      <c r="AV823" s="14" t="s">
        <v>90</v>
      </c>
      <c r="AW823" s="14" t="s">
        <v>36</v>
      </c>
      <c r="AX823" s="14" t="s">
        <v>81</v>
      </c>
      <c r="AY823" s="227" t="s">
        <v>166</v>
      </c>
    </row>
    <row r="824" spans="1:51" s="15" customFormat="1" ht="12">
      <c r="A824" s="15"/>
      <c r="B824" s="234"/>
      <c r="C824" s="15"/>
      <c r="D824" s="210" t="s">
        <v>283</v>
      </c>
      <c r="E824" s="235" t="s">
        <v>1</v>
      </c>
      <c r="F824" s="236" t="s">
        <v>286</v>
      </c>
      <c r="G824" s="15"/>
      <c r="H824" s="237">
        <v>94.7</v>
      </c>
      <c r="I824" s="238"/>
      <c r="J824" s="15"/>
      <c r="K824" s="15"/>
      <c r="L824" s="234"/>
      <c r="M824" s="239"/>
      <c r="N824" s="240"/>
      <c r="O824" s="240"/>
      <c r="P824" s="240"/>
      <c r="Q824" s="240"/>
      <c r="R824" s="240"/>
      <c r="S824" s="240"/>
      <c r="T824" s="241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T824" s="235" t="s">
        <v>283</v>
      </c>
      <c r="AU824" s="235" t="s">
        <v>90</v>
      </c>
      <c r="AV824" s="15" t="s">
        <v>165</v>
      </c>
      <c r="AW824" s="15" t="s">
        <v>36</v>
      </c>
      <c r="AX824" s="15" t="s">
        <v>88</v>
      </c>
      <c r="AY824" s="235" t="s">
        <v>166</v>
      </c>
    </row>
    <row r="825" spans="1:65" s="2" customFormat="1" ht="16.5" customHeight="1">
      <c r="A825" s="38"/>
      <c r="B825" s="196"/>
      <c r="C825" s="242" t="s">
        <v>1514</v>
      </c>
      <c r="D825" s="242" t="s">
        <v>806</v>
      </c>
      <c r="E825" s="243" t="s">
        <v>1515</v>
      </c>
      <c r="F825" s="244" t="s">
        <v>1516</v>
      </c>
      <c r="G825" s="245" t="s">
        <v>425</v>
      </c>
      <c r="H825" s="246">
        <v>104.17</v>
      </c>
      <c r="I825" s="247"/>
      <c r="J825" s="248">
        <f>ROUND(I825*H825,2)</f>
        <v>0</v>
      </c>
      <c r="K825" s="244" t="s">
        <v>1</v>
      </c>
      <c r="L825" s="249"/>
      <c r="M825" s="250" t="s">
        <v>1</v>
      </c>
      <c r="N825" s="251" t="s">
        <v>46</v>
      </c>
      <c r="O825" s="77"/>
      <c r="P825" s="206">
        <f>O825*H825</f>
        <v>0</v>
      </c>
      <c r="Q825" s="206">
        <v>0.0017</v>
      </c>
      <c r="R825" s="206">
        <f>Q825*H825</f>
        <v>0.177089</v>
      </c>
      <c r="S825" s="206">
        <v>0</v>
      </c>
      <c r="T825" s="207">
        <f>S825*H825</f>
        <v>0</v>
      </c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R825" s="208" t="s">
        <v>522</v>
      </c>
      <c r="AT825" s="208" t="s">
        <v>806</v>
      </c>
      <c r="AU825" s="208" t="s">
        <v>90</v>
      </c>
      <c r="AY825" s="19" t="s">
        <v>166</v>
      </c>
      <c r="BE825" s="209">
        <f>IF(N825="základní",J825,0)</f>
        <v>0</v>
      </c>
      <c r="BF825" s="209">
        <f>IF(N825="snížená",J825,0)</f>
        <v>0</v>
      </c>
      <c r="BG825" s="209">
        <f>IF(N825="zákl. přenesená",J825,0)</f>
        <v>0</v>
      </c>
      <c r="BH825" s="209">
        <f>IF(N825="sníž. přenesená",J825,0)</f>
        <v>0</v>
      </c>
      <c r="BI825" s="209">
        <f>IF(N825="nulová",J825,0)</f>
        <v>0</v>
      </c>
      <c r="BJ825" s="19" t="s">
        <v>88</v>
      </c>
      <c r="BK825" s="209">
        <f>ROUND(I825*H825,2)</f>
        <v>0</v>
      </c>
      <c r="BL825" s="19" t="s">
        <v>243</v>
      </c>
      <c r="BM825" s="208" t="s">
        <v>1517</v>
      </c>
    </row>
    <row r="826" spans="1:47" s="2" customFormat="1" ht="12">
      <c r="A826" s="38"/>
      <c r="B826" s="39"/>
      <c r="C826" s="38"/>
      <c r="D826" s="210" t="s">
        <v>174</v>
      </c>
      <c r="E826" s="38"/>
      <c r="F826" s="211" t="s">
        <v>1518</v>
      </c>
      <c r="G826" s="38"/>
      <c r="H826" s="38"/>
      <c r="I826" s="132"/>
      <c r="J826" s="38"/>
      <c r="K826" s="38"/>
      <c r="L826" s="39"/>
      <c r="M826" s="212"/>
      <c r="N826" s="213"/>
      <c r="O826" s="77"/>
      <c r="P826" s="77"/>
      <c r="Q826" s="77"/>
      <c r="R826" s="77"/>
      <c r="S826" s="77"/>
      <c r="T826" s="7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T826" s="19" t="s">
        <v>174</v>
      </c>
      <c r="AU826" s="19" t="s">
        <v>90</v>
      </c>
    </row>
    <row r="827" spans="1:51" s="14" customFormat="1" ht="12">
      <c r="A827" s="14"/>
      <c r="B827" s="226"/>
      <c r="C827" s="14"/>
      <c r="D827" s="210" t="s">
        <v>283</v>
      </c>
      <c r="E827" s="227" t="s">
        <v>1</v>
      </c>
      <c r="F827" s="228" t="s">
        <v>1519</v>
      </c>
      <c r="G827" s="14"/>
      <c r="H827" s="229">
        <v>104.17</v>
      </c>
      <c r="I827" s="230"/>
      <c r="J827" s="14"/>
      <c r="K827" s="14"/>
      <c r="L827" s="226"/>
      <c r="M827" s="231"/>
      <c r="N827" s="232"/>
      <c r="O827" s="232"/>
      <c r="P827" s="232"/>
      <c r="Q827" s="232"/>
      <c r="R827" s="232"/>
      <c r="S827" s="232"/>
      <c r="T827" s="233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27" t="s">
        <v>283</v>
      </c>
      <c r="AU827" s="227" t="s">
        <v>90</v>
      </c>
      <c r="AV827" s="14" t="s">
        <v>90</v>
      </c>
      <c r="AW827" s="14" t="s">
        <v>36</v>
      </c>
      <c r="AX827" s="14" t="s">
        <v>81</v>
      </c>
      <c r="AY827" s="227" t="s">
        <v>166</v>
      </c>
    </row>
    <row r="828" spans="1:51" s="15" customFormat="1" ht="12">
      <c r="A828" s="15"/>
      <c r="B828" s="234"/>
      <c r="C828" s="15"/>
      <c r="D828" s="210" t="s">
        <v>283</v>
      </c>
      <c r="E828" s="235" t="s">
        <v>1</v>
      </c>
      <c r="F828" s="236" t="s">
        <v>286</v>
      </c>
      <c r="G828" s="15"/>
      <c r="H828" s="237">
        <v>104.17</v>
      </c>
      <c r="I828" s="238"/>
      <c r="J828" s="15"/>
      <c r="K828" s="15"/>
      <c r="L828" s="234"/>
      <c r="M828" s="239"/>
      <c r="N828" s="240"/>
      <c r="O828" s="240"/>
      <c r="P828" s="240"/>
      <c r="Q828" s="240"/>
      <c r="R828" s="240"/>
      <c r="S828" s="240"/>
      <c r="T828" s="241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T828" s="235" t="s">
        <v>283</v>
      </c>
      <c r="AU828" s="235" t="s">
        <v>90</v>
      </c>
      <c r="AV828" s="15" t="s">
        <v>165</v>
      </c>
      <c r="AW828" s="15" t="s">
        <v>36</v>
      </c>
      <c r="AX828" s="15" t="s">
        <v>88</v>
      </c>
      <c r="AY828" s="235" t="s">
        <v>166</v>
      </c>
    </row>
    <row r="829" spans="1:65" s="2" customFormat="1" ht="21.75" customHeight="1">
      <c r="A829" s="38"/>
      <c r="B829" s="196"/>
      <c r="C829" s="197" t="s">
        <v>1520</v>
      </c>
      <c r="D829" s="197" t="s">
        <v>169</v>
      </c>
      <c r="E829" s="198" t="s">
        <v>1521</v>
      </c>
      <c r="F829" s="199" t="s">
        <v>1522</v>
      </c>
      <c r="G829" s="200" t="s">
        <v>301</v>
      </c>
      <c r="H829" s="201">
        <v>96.72</v>
      </c>
      <c r="I829" s="202"/>
      <c r="J829" s="203">
        <f>ROUND(I829*H829,2)</f>
        <v>0</v>
      </c>
      <c r="K829" s="199" t="s">
        <v>280</v>
      </c>
      <c r="L829" s="39"/>
      <c r="M829" s="204" t="s">
        <v>1</v>
      </c>
      <c r="N829" s="205" t="s">
        <v>46</v>
      </c>
      <c r="O829" s="77"/>
      <c r="P829" s="206">
        <f>O829*H829</f>
        <v>0</v>
      </c>
      <c r="Q829" s="206">
        <v>0.0054</v>
      </c>
      <c r="R829" s="206">
        <f>Q829*H829</f>
        <v>0.522288</v>
      </c>
      <c r="S829" s="206">
        <v>0</v>
      </c>
      <c r="T829" s="207">
        <f>S829*H829</f>
        <v>0</v>
      </c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R829" s="208" t="s">
        <v>243</v>
      </c>
      <c r="AT829" s="208" t="s">
        <v>169</v>
      </c>
      <c r="AU829" s="208" t="s">
        <v>90</v>
      </c>
      <c r="AY829" s="19" t="s">
        <v>166</v>
      </c>
      <c r="BE829" s="209">
        <f>IF(N829="základní",J829,0)</f>
        <v>0</v>
      </c>
      <c r="BF829" s="209">
        <f>IF(N829="snížená",J829,0)</f>
        <v>0</v>
      </c>
      <c r="BG829" s="209">
        <f>IF(N829="zákl. přenesená",J829,0)</f>
        <v>0</v>
      </c>
      <c r="BH829" s="209">
        <f>IF(N829="sníž. přenesená",J829,0)</f>
        <v>0</v>
      </c>
      <c r="BI829" s="209">
        <f>IF(N829="nulová",J829,0)</f>
        <v>0</v>
      </c>
      <c r="BJ829" s="19" t="s">
        <v>88</v>
      </c>
      <c r="BK829" s="209">
        <f>ROUND(I829*H829,2)</f>
        <v>0</v>
      </c>
      <c r="BL829" s="19" t="s">
        <v>243</v>
      </c>
      <c r="BM829" s="208" t="s">
        <v>1523</v>
      </c>
    </row>
    <row r="830" spans="1:47" s="2" customFormat="1" ht="12">
      <c r="A830" s="38"/>
      <c r="B830" s="39"/>
      <c r="C830" s="38"/>
      <c r="D830" s="210" t="s">
        <v>174</v>
      </c>
      <c r="E830" s="38"/>
      <c r="F830" s="211" t="s">
        <v>1524</v>
      </c>
      <c r="G830" s="38"/>
      <c r="H830" s="38"/>
      <c r="I830" s="132"/>
      <c r="J830" s="38"/>
      <c r="K830" s="38"/>
      <c r="L830" s="39"/>
      <c r="M830" s="212"/>
      <c r="N830" s="213"/>
      <c r="O830" s="77"/>
      <c r="P830" s="77"/>
      <c r="Q830" s="77"/>
      <c r="R830" s="77"/>
      <c r="S830" s="77"/>
      <c r="T830" s="7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T830" s="19" t="s">
        <v>174</v>
      </c>
      <c r="AU830" s="19" t="s">
        <v>90</v>
      </c>
    </row>
    <row r="831" spans="1:51" s="13" customFormat="1" ht="12">
      <c r="A831" s="13"/>
      <c r="B831" s="219"/>
      <c r="C831" s="13"/>
      <c r="D831" s="210" t="s">
        <v>283</v>
      </c>
      <c r="E831" s="220" t="s">
        <v>1</v>
      </c>
      <c r="F831" s="221" t="s">
        <v>338</v>
      </c>
      <c r="G831" s="13"/>
      <c r="H831" s="220" t="s">
        <v>1</v>
      </c>
      <c r="I831" s="222"/>
      <c r="J831" s="13"/>
      <c r="K831" s="13"/>
      <c r="L831" s="219"/>
      <c r="M831" s="223"/>
      <c r="N831" s="224"/>
      <c r="O831" s="224"/>
      <c r="P831" s="224"/>
      <c r="Q831" s="224"/>
      <c r="R831" s="224"/>
      <c r="S831" s="224"/>
      <c r="T831" s="225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20" t="s">
        <v>283</v>
      </c>
      <c r="AU831" s="220" t="s">
        <v>90</v>
      </c>
      <c r="AV831" s="13" t="s">
        <v>88</v>
      </c>
      <c r="AW831" s="13" t="s">
        <v>36</v>
      </c>
      <c r="AX831" s="13" t="s">
        <v>81</v>
      </c>
      <c r="AY831" s="220" t="s">
        <v>166</v>
      </c>
    </row>
    <row r="832" spans="1:51" s="14" customFormat="1" ht="12">
      <c r="A832" s="14"/>
      <c r="B832" s="226"/>
      <c r="C832" s="14"/>
      <c r="D832" s="210" t="s">
        <v>283</v>
      </c>
      <c r="E832" s="227" t="s">
        <v>1</v>
      </c>
      <c r="F832" s="228" t="s">
        <v>1186</v>
      </c>
      <c r="G832" s="14"/>
      <c r="H832" s="229">
        <v>21.08</v>
      </c>
      <c r="I832" s="230"/>
      <c r="J832" s="14"/>
      <c r="K832" s="14"/>
      <c r="L832" s="226"/>
      <c r="M832" s="231"/>
      <c r="N832" s="232"/>
      <c r="O832" s="232"/>
      <c r="P832" s="232"/>
      <c r="Q832" s="232"/>
      <c r="R832" s="232"/>
      <c r="S832" s="232"/>
      <c r="T832" s="233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27" t="s">
        <v>283</v>
      </c>
      <c r="AU832" s="227" t="s">
        <v>90</v>
      </c>
      <c r="AV832" s="14" t="s">
        <v>90</v>
      </c>
      <c r="AW832" s="14" t="s">
        <v>36</v>
      </c>
      <c r="AX832" s="14" t="s">
        <v>81</v>
      </c>
      <c r="AY832" s="227" t="s">
        <v>166</v>
      </c>
    </row>
    <row r="833" spans="1:51" s="13" customFormat="1" ht="12">
      <c r="A833" s="13"/>
      <c r="B833" s="219"/>
      <c r="C833" s="13"/>
      <c r="D833" s="210" t="s">
        <v>283</v>
      </c>
      <c r="E833" s="220" t="s">
        <v>1</v>
      </c>
      <c r="F833" s="221" t="s">
        <v>1012</v>
      </c>
      <c r="G833" s="13"/>
      <c r="H833" s="220" t="s">
        <v>1</v>
      </c>
      <c r="I833" s="222"/>
      <c r="J833" s="13"/>
      <c r="K833" s="13"/>
      <c r="L833" s="219"/>
      <c r="M833" s="223"/>
      <c r="N833" s="224"/>
      <c r="O833" s="224"/>
      <c r="P833" s="224"/>
      <c r="Q833" s="224"/>
      <c r="R833" s="224"/>
      <c r="S833" s="224"/>
      <c r="T833" s="225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20" t="s">
        <v>283</v>
      </c>
      <c r="AU833" s="220" t="s">
        <v>90</v>
      </c>
      <c r="AV833" s="13" t="s">
        <v>88</v>
      </c>
      <c r="AW833" s="13" t="s">
        <v>36</v>
      </c>
      <c r="AX833" s="13" t="s">
        <v>81</v>
      </c>
      <c r="AY833" s="220" t="s">
        <v>166</v>
      </c>
    </row>
    <row r="834" spans="1:51" s="14" customFormat="1" ht="12">
      <c r="A834" s="14"/>
      <c r="B834" s="226"/>
      <c r="C834" s="14"/>
      <c r="D834" s="210" t="s">
        <v>283</v>
      </c>
      <c r="E834" s="227" t="s">
        <v>1</v>
      </c>
      <c r="F834" s="228" t="s">
        <v>1187</v>
      </c>
      <c r="G834" s="14"/>
      <c r="H834" s="229">
        <v>13.78</v>
      </c>
      <c r="I834" s="230"/>
      <c r="J834" s="14"/>
      <c r="K834" s="14"/>
      <c r="L834" s="226"/>
      <c r="M834" s="231"/>
      <c r="N834" s="232"/>
      <c r="O834" s="232"/>
      <c r="P834" s="232"/>
      <c r="Q834" s="232"/>
      <c r="R834" s="232"/>
      <c r="S834" s="232"/>
      <c r="T834" s="233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27" t="s">
        <v>283</v>
      </c>
      <c r="AU834" s="227" t="s">
        <v>90</v>
      </c>
      <c r="AV834" s="14" t="s">
        <v>90</v>
      </c>
      <c r="AW834" s="14" t="s">
        <v>36</v>
      </c>
      <c r="AX834" s="14" t="s">
        <v>81</v>
      </c>
      <c r="AY834" s="227" t="s">
        <v>166</v>
      </c>
    </row>
    <row r="835" spans="1:51" s="13" customFormat="1" ht="12">
      <c r="A835" s="13"/>
      <c r="B835" s="219"/>
      <c r="C835" s="13"/>
      <c r="D835" s="210" t="s">
        <v>283</v>
      </c>
      <c r="E835" s="220" t="s">
        <v>1</v>
      </c>
      <c r="F835" s="221" t="s">
        <v>1158</v>
      </c>
      <c r="G835" s="13"/>
      <c r="H835" s="220" t="s">
        <v>1</v>
      </c>
      <c r="I835" s="222"/>
      <c r="J835" s="13"/>
      <c r="K835" s="13"/>
      <c r="L835" s="219"/>
      <c r="M835" s="223"/>
      <c r="N835" s="224"/>
      <c r="O835" s="224"/>
      <c r="P835" s="224"/>
      <c r="Q835" s="224"/>
      <c r="R835" s="224"/>
      <c r="S835" s="224"/>
      <c r="T835" s="225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20" t="s">
        <v>283</v>
      </c>
      <c r="AU835" s="220" t="s">
        <v>90</v>
      </c>
      <c r="AV835" s="13" t="s">
        <v>88</v>
      </c>
      <c r="AW835" s="13" t="s">
        <v>36</v>
      </c>
      <c r="AX835" s="13" t="s">
        <v>81</v>
      </c>
      <c r="AY835" s="220" t="s">
        <v>166</v>
      </c>
    </row>
    <row r="836" spans="1:51" s="14" customFormat="1" ht="12">
      <c r="A836" s="14"/>
      <c r="B836" s="226"/>
      <c r="C836" s="14"/>
      <c r="D836" s="210" t="s">
        <v>283</v>
      </c>
      <c r="E836" s="227" t="s">
        <v>1</v>
      </c>
      <c r="F836" s="228" t="s">
        <v>1525</v>
      </c>
      <c r="G836" s="14"/>
      <c r="H836" s="229">
        <v>27.66</v>
      </c>
      <c r="I836" s="230"/>
      <c r="J836" s="14"/>
      <c r="K836" s="14"/>
      <c r="L836" s="226"/>
      <c r="M836" s="231"/>
      <c r="N836" s="232"/>
      <c r="O836" s="232"/>
      <c r="P836" s="232"/>
      <c r="Q836" s="232"/>
      <c r="R836" s="232"/>
      <c r="S836" s="232"/>
      <c r="T836" s="233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27" t="s">
        <v>283</v>
      </c>
      <c r="AU836" s="227" t="s">
        <v>90</v>
      </c>
      <c r="AV836" s="14" t="s">
        <v>90</v>
      </c>
      <c r="AW836" s="14" t="s">
        <v>36</v>
      </c>
      <c r="AX836" s="14" t="s">
        <v>81</v>
      </c>
      <c r="AY836" s="227" t="s">
        <v>166</v>
      </c>
    </row>
    <row r="837" spans="1:51" s="13" customFormat="1" ht="12">
      <c r="A837" s="13"/>
      <c r="B837" s="219"/>
      <c r="C837" s="13"/>
      <c r="D837" s="210" t="s">
        <v>283</v>
      </c>
      <c r="E837" s="220" t="s">
        <v>1</v>
      </c>
      <c r="F837" s="221" t="s">
        <v>318</v>
      </c>
      <c r="G837" s="13"/>
      <c r="H837" s="220" t="s">
        <v>1</v>
      </c>
      <c r="I837" s="222"/>
      <c r="J837" s="13"/>
      <c r="K837" s="13"/>
      <c r="L837" s="219"/>
      <c r="M837" s="223"/>
      <c r="N837" s="224"/>
      <c r="O837" s="224"/>
      <c r="P837" s="224"/>
      <c r="Q837" s="224"/>
      <c r="R837" s="224"/>
      <c r="S837" s="224"/>
      <c r="T837" s="225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20" t="s">
        <v>283</v>
      </c>
      <c r="AU837" s="220" t="s">
        <v>90</v>
      </c>
      <c r="AV837" s="13" t="s">
        <v>88</v>
      </c>
      <c r="AW837" s="13" t="s">
        <v>36</v>
      </c>
      <c r="AX837" s="13" t="s">
        <v>81</v>
      </c>
      <c r="AY837" s="220" t="s">
        <v>166</v>
      </c>
    </row>
    <row r="838" spans="1:51" s="14" customFormat="1" ht="12">
      <c r="A838" s="14"/>
      <c r="B838" s="226"/>
      <c r="C838" s="14"/>
      <c r="D838" s="210" t="s">
        <v>283</v>
      </c>
      <c r="E838" s="227" t="s">
        <v>1</v>
      </c>
      <c r="F838" s="228" t="s">
        <v>1191</v>
      </c>
      <c r="G838" s="14"/>
      <c r="H838" s="229">
        <v>16.82</v>
      </c>
      <c r="I838" s="230"/>
      <c r="J838" s="14"/>
      <c r="K838" s="14"/>
      <c r="L838" s="226"/>
      <c r="M838" s="231"/>
      <c r="N838" s="232"/>
      <c r="O838" s="232"/>
      <c r="P838" s="232"/>
      <c r="Q838" s="232"/>
      <c r="R838" s="232"/>
      <c r="S838" s="232"/>
      <c r="T838" s="233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27" t="s">
        <v>283</v>
      </c>
      <c r="AU838" s="227" t="s">
        <v>90</v>
      </c>
      <c r="AV838" s="14" t="s">
        <v>90</v>
      </c>
      <c r="AW838" s="14" t="s">
        <v>36</v>
      </c>
      <c r="AX838" s="14" t="s">
        <v>81</v>
      </c>
      <c r="AY838" s="227" t="s">
        <v>166</v>
      </c>
    </row>
    <row r="839" spans="1:51" s="13" customFormat="1" ht="12">
      <c r="A839" s="13"/>
      <c r="B839" s="219"/>
      <c r="C839" s="13"/>
      <c r="D839" s="210" t="s">
        <v>283</v>
      </c>
      <c r="E839" s="220" t="s">
        <v>1</v>
      </c>
      <c r="F839" s="221" t="s">
        <v>1161</v>
      </c>
      <c r="G839" s="13"/>
      <c r="H839" s="220" t="s">
        <v>1</v>
      </c>
      <c r="I839" s="222"/>
      <c r="J839" s="13"/>
      <c r="K839" s="13"/>
      <c r="L839" s="219"/>
      <c r="M839" s="223"/>
      <c r="N839" s="224"/>
      <c r="O839" s="224"/>
      <c r="P839" s="224"/>
      <c r="Q839" s="224"/>
      <c r="R839" s="224"/>
      <c r="S839" s="224"/>
      <c r="T839" s="225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20" t="s">
        <v>283</v>
      </c>
      <c r="AU839" s="220" t="s">
        <v>90</v>
      </c>
      <c r="AV839" s="13" t="s">
        <v>88</v>
      </c>
      <c r="AW839" s="13" t="s">
        <v>36</v>
      </c>
      <c r="AX839" s="13" t="s">
        <v>81</v>
      </c>
      <c r="AY839" s="220" t="s">
        <v>166</v>
      </c>
    </row>
    <row r="840" spans="1:51" s="14" customFormat="1" ht="12">
      <c r="A840" s="14"/>
      <c r="B840" s="226"/>
      <c r="C840" s="14"/>
      <c r="D840" s="210" t="s">
        <v>283</v>
      </c>
      <c r="E840" s="227" t="s">
        <v>1</v>
      </c>
      <c r="F840" s="228" t="s">
        <v>1192</v>
      </c>
      <c r="G840" s="14"/>
      <c r="H840" s="229">
        <v>13.18</v>
      </c>
      <c r="I840" s="230"/>
      <c r="J840" s="14"/>
      <c r="K840" s="14"/>
      <c r="L840" s="226"/>
      <c r="M840" s="231"/>
      <c r="N840" s="232"/>
      <c r="O840" s="232"/>
      <c r="P840" s="232"/>
      <c r="Q840" s="232"/>
      <c r="R840" s="232"/>
      <c r="S840" s="232"/>
      <c r="T840" s="233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27" t="s">
        <v>283</v>
      </c>
      <c r="AU840" s="227" t="s">
        <v>90</v>
      </c>
      <c r="AV840" s="14" t="s">
        <v>90</v>
      </c>
      <c r="AW840" s="14" t="s">
        <v>36</v>
      </c>
      <c r="AX840" s="14" t="s">
        <v>81</v>
      </c>
      <c r="AY840" s="227" t="s">
        <v>166</v>
      </c>
    </row>
    <row r="841" spans="1:51" s="13" customFormat="1" ht="12">
      <c r="A841" s="13"/>
      <c r="B841" s="219"/>
      <c r="C841" s="13"/>
      <c r="D841" s="210" t="s">
        <v>283</v>
      </c>
      <c r="E841" s="220" t="s">
        <v>1</v>
      </c>
      <c r="F841" s="221" t="s">
        <v>1163</v>
      </c>
      <c r="G841" s="13"/>
      <c r="H841" s="220" t="s">
        <v>1</v>
      </c>
      <c r="I841" s="222"/>
      <c r="J841" s="13"/>
      <c r="K841" s="13"/>
      <c r="L841" s="219"/>
      <c r="M841" s="223"/>
      <c r="N841" s="224"/>
      <c r="O841" s="224"/>
      <c r="P841" s="224"/>
      <c r="Q841" s="224"/>
      <c r="R841" s="224"/>
      <c r="S841" s="224"/>
      <c r="T841" s="225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20" t="s">
        <v>283</v>
      </c>
      <c r="AU841" s="220" t="s">
        <v>90</v>
      </c>
      <c r="AV841" s="13" t="s">
        <v>88</v>
      </c>
      <c r="AW841" s="13" t="s">
        <v>36</v>
      </c>
      <c r="AX841" s="13" t="s">
        <v>81</v>
      </c>
      <c r="AY841" s="220" t="s">
        <v>166</v>
      </c>
    </row>
    <row r="842" spans="1:51" s="14" customFormat="1" ht="12">
      <c r="A842" s="14"/>
      <c r="B842" s="226"/>
      <c r="C842" s="14"/>
      <c r="D842" s="210" t="s">
        <v>283</v>
      </c>
      <c r="E842" s="227" t="s">
        <v>1</v>
      </c>
      <c r="F842" s="228" t="s">
        <v>422</v>
      </c>
      <c r="G842" s="14"/>
      <c r="H842" s="229">
        <v>4.2</v>
      </c>
      <c r="I842" s="230"/>
      <c r="J842" s="14"/>
      <c r="K842" s="14"/>
      <c r="L842" s="226"/>
      <c r="M842" s="231"/>
      <c r="N842" s="232"/>
      <c r="O842" s="232"/>
      <c r="P842" s="232"/>
      <c r="Q842" s="232"/>
      <c r="R842" s="232"/>
      <c r="S842" s="232"/>
      <c r="T842" s="233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27" t="s">
        <v>283</v>
      </c>
      <c r="AU842" s="227" t="s">
        <v>90</v>
      </c>
      <c r="AV842" s="14" t="s">
        <v>90</v>
      </c>
      <c r="AW842" s="14" t="s">
        <v>36</v>
      </c>
      <c r="AX842" s="14" t="s">
        <v>81</v>
      </c>
      <c r="AY842" s="227" t="s">
        <v>166</v>
      </c>
    </row>
    <row r="843" spans="1:51" s="15" customFormat="1" ht="12">
      <c r="A843" s="15"/>
      <c r="B843" s="234"/>
      <c r="C843" s="15"/>
      <c r="D843" s="210" t="s">
        <v>283</v>
      </c>
      <c r="E843" s="235" t="s">
        <v>1</v>
      </c>
      <c r="F843" s="236" t="s">
        <v>286</v>
      </c>
      <c r="G843" s="15"/>
      <c r="H843" s="237">
        <v>96.72000000000001</v>
      </c>
      <c r="I843" s="238"/>
      <c r="J843" s="15"/>
      <c r="K843" s="15"/>
      <c r="L843" s="234"/>
      <c r="M843" s="239"/>
      <c r="N843" s="240"/>
      <c r="O843" s="240"/>
      <c r="P843" s="240"/>
      <c r="Q843" s="240"/>
      <c r="R843" s="240"/>
      <c r="S843" s="240"/>
      <c r="T843" s="241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T843" s="235" t="s">
        <v>283</v>
      </c>
      <c r="AU843" s="235" t="s">
        <v>90</v>
      </c>
      <c r="AV843" s="15" t="s">
        <v>165</v>
      </c>
      <c r="AW843" s="15" t="s">
        <v>36</v>
      </c>
      <c r="AX843" s="15" t="s">
        <v>88</v>
      </c>
      <c r="AY843" s="235" t="s">
        <v>166</v>
      </c>
    </row>
    <row r="844" spans="1:65" s="2" customFormat="1" ht="16.5" customHeight="1">
      <c r="A844" s="38"/>
      <c r="B844" s="196"/>
      <c r="C844" s="242" t="s">
        <v>1526</v>
      </c>
      <c r="D844" s="242" t="s">
        <v>806</v>
      </c>
      <c r="E844" s="243" t="s">
        <v>1527</v>
      </c>
      <c r="F844" s="244" t="s">
        <v>1528</v>
      </c>
      <c r="G844" s="245" t="s">
        <v>301</v>
      </c>
      <c r="H844" s="246">
        <v>106.392</v>
      </c>
      <c r="I844" s="247"/>
      <c r="J844" s="248">
        <f>ROUND(I844*H844,2)</f>
        <v>0</v>
      </c>
      <c r="K844" s="244" t="s">
        <v>280</v>
      </c>
      <c r="L844" s="249"/>
      <c r="M844" s="250" t="s">
        <v>1</v>
      </c>
      <c r="N844" s="251" t="s">
        <v>46</v>
      </c>
      <c r="O844" s="77"/>
      <c r="P844" s="206">
        <f>O844*H844</f>
        <v>0</v>
      </c>
      <c r="Q844" s="206">
        <v>0.07</v>
      </c>
      <c r="R844" s="206">
        <f>Q844*H844</f>
        <v>7.44744</v>
      </c>
      <c r="S844" s="206">
        <v>0</v>
      </c>
      <c r="T844" s="207">
        <f>S844*H844</f>
        <v>0</v>
      </c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R844" s="208" t="s">
        <v>522</v>
      </c>
      <c r="AT844" s="208" t="s">
        <v>806</v>
      </c>
      <c r="AU844" s="208" t="s">
        <v>90</v>
      </c>
      <c r="AY844" s="19" t="s">
        <v>166</v>
      </c>
      <c r="BE844" s="209">
        <f>IF(N844="základní",J844,0)</f>
        <v>0</v>
      </c>
      <c r="BF844" s="209">
        <f>IF(N844="snížená",J844,0)</f>
        <v>0</v>
      </c>
      <c r="BG844" s="209">
        <f>IF(N844="zákl. přenesená",J844,0)</f>
        <v>0</v>
      </c>
      <c r="BH844" s="209">
        <f>IF(N844="sníž. přenesená",J844,0)</f>
        <v>0</v>
      </c>
      <c r="BI844" s="209">
        <f>IF(N844="nulová",J844,0)</f>
        <v>0</v>
      </c>
      <c r="BJ844" s="19" t="s">
        <v>88</v>
      </c>
      <c r="BK844" s="209">
        <f>ROUND(I844*H844,2)</f>
        <v>0</v>
      </c>
      <c r="BL844" s="19" t="s">
        <v>243</v>
      </c>
      <c r="BM844" s="208" t="s">
        <v>1529</v>
      </c>
    </row>
    <row r="845" spans="1:47" s="2" customFormat="1" ht="12">
      <c r="A845" s="38"/>
      <c r="B845" s="39"/>
      <c r="C845" s="38"/>
      <c r="D845" s="210" t="s">
        <v>174</v>
      </c>
      <c r="E845" s="38"/>
      <c r="F845" s="211" t="s">
        <v>1528</v>
      </c>
      <c r="G845" s="38"/>
      <c r="H845" s="38"/>
      <c r="I845" s="132"/>
      <c r="J845" s="38"/>
      <c r="K845" s="38"/>
      <c r="L845" s="39"/>
      <c r="M845" s="212"/>
      <c r="N845" s="213"/>
      <c r="O845" s="77"/>
      <c r="P845" s="77"/>
      <c r="Q845" s="77"/>
      <c r="R845" s="77"/>
      <c r="S845" s="77"/>
      <c r="T845" s="7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T845" s="19" t="s">
        <v>174</v>
      </c>
      <c r="AU845" s="19" t="s">
        <v>90</v>
      </c>
    </row>
    <row r="846" spans="1:51" s="14" customFormat="1" ht="12">
      <c r="A846" s="14"/>
      <c r="B846" s="226"/>
      <c r="C846" s="14"/>
      <c r="D846" s="210" t="s">
        <v>283</v>
      </c>
      <c r="E846" s="227" t="s">
        <v>1</v>
      </c>
      <c r="F846" s="228" t="s">
        <v>1530</v>
      </c>
      <c r="G846" s="14"/>
      <c r="H846" s="229">
        <v>106.392</v>
      </c>
      <c r="I846" s="230"/>
      <c r="J846" s="14"/>
      <c r="K846" s="14"/>
      <c r="L846" s="226"/>
      <c r="M846" s="231"/>
      <c r="N846" s="232"/>
      <c r="O846" s="232"/>
      <c r="P846" s="232"/>
      <c r="Q846" s="232"/>
      <c r="R846" s="232"/>
      <c r="S846" s="232"/>
      <c r="T846" s="233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27" t="s">
        <v>283</v>
      </c>
      <c r="AU846" s="227" t="s">
        <v>90</v>
      </c>
      <c r="AV846" s="14" t="s">
        <v>90</v>
      </c>
      <c r="AW846" s="14" t="s">
        <v>36</v>
      </c>
      <c r="AX846" s="14" t="s">
        <v>81</v>
      </c>
      <c r="AY846" s="227" t="s">
        <v>166</v>
      </c>
    </row>
    <row r="847" spans="1:51" s="15" customFormat="1" ht="12">
      <c r="A847" s="15"/>
      <c r="B847" s="234"/>
      <c r="C847" s="15"/>
      <c r="D847" s="210" t="s">
        <v>283</v>
      </c>
      <c r="E847" s="235" t="s">
        <v>1</v>
      </c>
      <c r="F847" s="236" t="s">
        <v>286</v>
      </c>
      <c r="G847" s="15"/>
      <c r="H847" s="237">
        <v>106.392</v>
      </c>
      <c r="I847" s="238"/>
      <c r="J847" s="15"/>
      <c r="K847" s="15"/>
      <c r="L847" s="234"/>
      <c r="M847" s="239"/>
      <c r="N847" s="240"/>
      <c r="O847" s="240"/>
      <c r="P847" s="240"/>
      <c r="Q847" s="240"/>
      <c r="R847" s="240"/>
      <c r="S847" s="240"/>
      <c r="T847" s="241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T847" s="235" t="s">
        <v>283</v>
      </c>
      <c r="AU847" s="235" t="s">
        <v>90</v>
      </c>
      <c r="AV847" s="15" t="s">
        <v>165</v>
      </c>
      <c r="AW847" s="15" t="s">
        <v>36</v>
      </c>
      <c r="AX847" s="15" t="s">
        <v>88</v>
      </c>
      <c r="AY847" s="235" t="s">
        <v>166</v>
      </c>
    </row>
    <row r="848" spans="1:65" s="2" customFormat="1" ht="33" customHeight="1">
      <c r="A848" s="38"/>
      <c r="B848" s="196"/>
      <c r="C848" s="197" t="s">
        <v>1531</v>
      </c>
      <c r="D848" s="197" t="s">
        <v>169</v>
      </c>
      <c r="E848" s="198" t="s">
        <v>1532</v>
      </c>
      <c r="F848" s="199" t="s">
        <v>1533</v>
      </c>
      <c r="G848" s="200" t="s">
        <v>301</v>
      </c>
      <c r="H848" s="201">
        <v>41.86</v>
      </c>
      <c r="I848" s="202"/>
      <c r="J848" s="203">
        <f>ROUND(I848*H848,2)</f>
        <v>0</v>
      </c>
      <c r="K848" s="199" t="s">
        <v>280</v>
      </c>
      <c r="L848" s="39"/>
      <c r="M848" s="204" t="s">
        <v>1</v>
      </c>
      <c r="N848" s="205" t="s">
        <v>46</v>
      </c>
      <c r="O848" s="77"/>
      <c r="P848" s="206">
        <f>O848*H848</f>
        <v>0</v>
      </c>
      <c r="Q848" s="206">
        <v>0.00689</v>
      </c>
      <c r="R848" s="206">
        <f>Q848*H848</f>
        <v>0.2884154</v>
      </c>
      <c r="S848" s="206">
        <v>0</v>
      </c>
      <c r="T848" s="207">
        <f>S848*H848</f>
        <v>0</v>
      </c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R848" s="208" t="s">
        <v>243</v>
      </c>
      <c r="AT848" s="208" t="s">
        <v>169</v>
      </c>
      <c r="AU848" s="208" t="s">
        <v>90</v>
      </c>
      <c r="AY848" s="19" t="s">
        <v>166</v>
      </c>
      <c r="BE848" s="209">
        <f>IF(N848="základní",J848,0)</f>
        <v>0</v>
      </c>
      <c r="BF848" s="209">
        <f>IF(N848="snížená",J848,0)</f>
        <v>0</v>
      </c>
      <c r="BG848" s="209">
        <f>IF(N848="zákl. přenesená",J848,0)</f>
        <v>0</v>
      </c>
      <c r="BH848" s="209">
        <f>IF(N848="sníž. přenesená",J848,0)</f>
        <v>0</v>
      </c>
      <c r="BI848" s="209">
        <f>IF(N848="nulová",J848,0)</f>
        <v>0</v>
      </c>
      <c r="BJ848" s="19" t="s">
        <v>88</v>
      </c>
      <c r="BK848" s="209">
        <f>ROUND(I848*H848,2)</f>
        <v>0</v>
      </c>
      <c r="BL848" s="19" t="s">
        <v>243</v>
      </c>
      <c r="BM848" s="208" t="s">
        <v>1534</v>
      </c>
    </row>
    <row r="849" spans="1:47" s="2" customFormat="1" ht="12">
      <c r="A849" s="38"/>
      <c r="B849" s="39"/>
      <c r="C849" s="38"/>
      <c r="D849" s="210" t="s">
        <v>174</v>
      </c>
      <c r="E849" s="38"/>
      <c r="F849" s="211" t="s">
        <v>1535</v>
      </c>
      <c r="G849" s="38"/>
      <c r="H849" s="38"/>
      <c r="I849" s="132"/>
      <c r="J849" s="38"/>
      <c r="K849" s="38"/>
      <c r="L849" s="39"/>
      <c r="M849" s="212"/>
      <c r="N849" s="213"/>
      <c r="O849" s="77"/>
      <c r="P849" s="77"/>
      <c r="Q849" s="77"/>
      <c r="R849" s="77"/>
      <c r="S849" s="77"/>
      <c r="T849" s="7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T849" s="19" t="s">
        <v>174</v>
      </c>
      <c r="AU849" s="19" t="s">
        <v>90</v>
      </c>
    </row>
    <row r="850" spans="1:51" s="13" customFormat="1" ht="12">
      <c r="A850" s="13"/>
      <c r="B850" s="219"/>
      <c r="C850" s="13"/>
      <c r="D850" s="210" t="s">
        <v>283</v>
      </c>
      <c r="E850" s="220" t="s">
        <v>1</v>
      </c>
      <c r="F850" s="221" t="s">
        <v>935</v>
      </c>
      <c r="G850" s="13"/>
      <c r="H850" s="220" t="s">
        <v>1</v>
      </c>
      <c r="I850" s="222"/>
      <c r="J850" s="13"/>
      <c r="K850" s="13"/>
      <c r="L850" s="219"/>
      <c r="M850" s="223"/>
      <c r="N850" s="224"/>
      <c r="O850" s="224"/>
      <c r="P850" s="224"/>
      <c r="Q850" s="224"/>
      <c r="R850" s="224"/>
      <c r="S850" s="224"/>
      <c r="T850" s="225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20" t="s">
        <v>283</v>
      </c>
      <c r="AU850" s="220" t="s">
        <v>90</v>
      </c>
      <c r="AV850" s="13" t="s">
        <v>88</v>
      </c>
      <c r="AW850" s="13" t="s">
        <v>36</v>
      </c>
      <c r="AX850" s="13" t="s">
        <v>81</v>
      </c>
      <c r="AY850" s="220" t="s">
        <v>166</v>
      </c>
    </row>
    <row r="851" spans="1:51" s="14" customFormat="1" ht="12">
      <c r="A851" s="14"/>
      <c r="B851" s="226"/>
      <c r="C851" s="14"/>
      <c r="D851" s="210" t="s">
        <v>283</v>
      </c>
      <c r="E851" s="227" t="s">
        <v>1</v>
      </c>
      <c r="F851" s="228" t="s">
        <v>1536</v>
      </c>
      <c r="G851" s="14"/>
      <c r="H851" s="229">
        <v>41.86</v>
      </c>
      <c r="I851" s="230"/>
      <c r="J851" s="14"/>
      <c r="K851" s="14"/>
      <c r="L851" s="226"/>
      <c r="M851" s="231"/>
      <c r="N851" s="232"/>
      <c r="O851" s="232"/>
      <c r="P851" s="232"/>
      <c r="Q851" s="232"/>
      <c r="R851" s="232"/>
      <c r="S851" s="232"/>
      <c r="T851" s="233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27" t="s">
        <v>283</v>
      </c>
      <c r="AU851" s="227" t="s">
        <v>90</v>
      </c>
      <c r="AV851" s="14" t="s">
        <v>90</v>
      </c>
      <c r="AW851" s="14" t="s">
        <v>36</v>
      </c>
      <c r="AX851" s="14" t="s">
        <v>81</v>
      </c>
      <c r="AY851" s="227" t="s">
        <v>166</v>
      </c>
    </row>
    <row r="852" spans="1:51" s="15" customFormat="1" ht="12">
      <c r="A852" s="15"/>
      <c r="B852" s="234"/>
      <c r="C852" s="15"/>
      <c r="D852" s="210" t="s">
        <v>283</v>
      </c>
      <c r="E852" s="235" t="s">
        <v>1</v>
      </c>
      <c r="F852" s="236" t="s">
        <v>286</v>
      </c>
      <c r="G852" s="15"/>
      <c r="H852" s="237">
        <v>41.86</v>
      </c>
      <c r="I852" s="238"/>
      <c r="J852" s="15"/>
      <c r="K852" s="15"/>
      <c r="L852" s="234"/>
      <c r="M852" s="239"/>
      <c r="N852" s="240"/>
      <c r="O852" s="240"/>
      <c r="P852" s="240"/>
      <c r="Q852" s="240"/>
      <c r="R852" s="240"/>
      <c r="S852" s="240"/>
      <c r="T852" s="241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T852" s="235" t="s">
        <v>283</v>
      </c>
      <c r="AU852" s="235" t="s">
        <v>90</v>
      </c>
      <c r="AV852" s="15" t="s">
        <v>165</v>
      </c>
      <c r="AW852" s="15" t="s">
        <v>36</v>
      </c>
      <c r="AX852" s="15" t="s">
        <v>88</v>
      </c>
      <c r="AY852" s="235" t="s">
        <v>166</v>
      </c>
    </row>
    <row r="853" spans="1:65" s="2" customFormat="1" ht="33" customHeight="1">
      <c r="A853" s="38"/>
      <c r="B853" s="196"/>
      <c r="C853" s="242" t="s">
        <v>1537</v>
      </c>
      <c r="D853" s="242" t="s">
        <v>806</v>
      </c>
      <c r="E853" s="243" t="s">
        <v>1538</v>
      </c>
      <c r="F853" s="244" t="s">
        <v>1539</v>
      </c>
      <c r="G853" s="245" t="s">
        <v>301</v>
      </c>
      <c r="H853" s="246">
        <v>46.046</v>
      </c>
      <c r="I853" s="247"/>
      <c r="J853" s="248">
        <f>ROUND(I853*H853,2)</f>
        <v>0</v>
      </c>
      <c r="K853" s="244" t="s">
        <v>280</v>
      </c>
      <c r="L853" s="249"/>
      <c r="M853" s="250" t="s">
        <v>1</v>
      </c>
      <c r="N853" s="251" t="s">
        <v>46</v>
      </c>
      <c r="O853" s="77"/>
      <c r="P853" s="206">
        <f>O853*H853</f>
        <v>0</v>
      </c>
      <c r="Q853" s="206">
        <v>0.0192</v>
      </c>
      <c r="R853" s="206">
        <f>Q853*H853</f>
        <v>0.8840832</v>
      </c>
      <c r="S853" s="206">
        <v>0</v>
      </c>
      <c r="T853" s="207">
        <f>S853*H853</f>
        <v>0</v>
      </c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R853" s="208" t="s">
        <v>522</v>
      </c>
      <c r="AT853" s="208" t="s">
        <v>806</v>
      </c>
      <c r="AU853" s="208" t="s">
        <v>90</v>
      </c>
      <c r="AY853" s="19" t="s">
        <v>166</v>
      </c>
      <c r="BE853" s="209">
        <f>IF(N853="základní",J853,0)</f>
        <v>0</v>
      </c>
      <c r="BF853" s="209">
        <f>IF(N853="snížená",J853,0)</f>
        <v>0</v>
      </c>
      <c r="BG853" s="209">
        <f>IF(N853="zákl. přenesená",J853,0)</f>
        <v>0</v>
      </c>
      <c r="BH853" s="209">
        <f>IF(N853="sníž. přenesená",J853,0)</f>
        <v>0</v>
      </c>
      <c r="BI853" s="209">
        <f>IF(N853="nulová",J853,0)</f>
        <v>0</v>
      </c>
      <c r="BJ853" s="19" t="s">
        <v>88</v>
      </c>
      <c r="BK853" s="209">
        <f>ROUND(I853*H853,2)</f>
        <v>0</v>
      </c>
      <c r="BL853" s="19" t="s">
        <v>243</v>
      </c>
      <c r="BM853" s="208" t="s">
        <v>1540</v>
      </c>
    </row>
    <row r="854" spans="1:47" s="2" customFormat="1" ht="12">
      <c r="A854" s="38"/>
      <c r="B854" s="39"/>
      <c r="C854" s="38"/>
      <c r="D854" s="210" t="s">
        <v>174</v>
      </c>
      <c r="E854" s="38"/>
      <c r="F854" s="211" t="s">
        <v>1539</v>
      </c>
      <c r="G854" s="38"/>
      <c r="H854" s="38"/>
      <c r="I854" s="132"/>
      <c r="J854" s="38"/>
      <c r="K854" s="38"/>
      <c r="L854" s="39"/>
      <c r="M854" s="212"/>
      <c r="N854" s="213"/>
      <c r="O854" s="77"/>
      <c r="P854" s="77"/>
      <c r="Q854" s="77"/>
      <c r="R854" s="77"/>
      <c r="S854" s="77"/>
      <c r="T854" s="7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T854" s="19" t="s">
        <v>174</v>
      </c>
      <c r="AU854" s="19" t="s">
        <v>90</v>
      </c>
    </row>
    <row r="855" spans="1:51" s="14" customFormat="1" ht="12">
      <c r="A855" s="14"/>
      <c r="B855" s="226"/>
      <c r="C855" s="14"/>
      <c r="D855" s="210" t="s">
        <v>283</v>
      </c>
      <c r="E855" s="227" t="s">
        <v>1</v>
      </c>
      <c r="F855" s="228" t="s">
        <v>1541</v>
      </c>
      <c r="G855" s="14"/>
      <c r="H855" s="229">
        <v>46.046</v>
      </c>
      <c r="I855" s="230"/>
      <c r="J855" s="14"/>
      <c r="K855" s="14"/>
      <c r="L855" s="226"/>
      <c r="M855" s="231"/>
      <c r="N855" s="232"/>
      <c r="O855" s="232"/>
      <c r="P855" s="232"/>
      <c r="Q855" s="232"/>
      <c r="R855" s="232"/>
      <c r="S855" s="232"/>
      <c r="T855" s="233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27" t="s">
        <v>283</v>
      </c>
      <c r="AU855" s="227" t="s">
        <v>90</v>
      </c>
      <c r="AV855" s="14" t="s">
        <v>90</v>
      </c>
      <c r="AW855" s="14" t="s">
        <v>36</v>
      </c>
      <c r="AX855" s="14" t="s">
        <v>81</v>
      </c>
      <c r="AY855" s="227" t="s">
        <v>166</v>
      </c>
    </row>
    <row r="856" spans="1:51" s="15" customFormat="1" ht="12">
      <c r="A856" s="15"/>
      <c r="B856" s="234"/>
      <c r="C856" s="15"/>
      <c r="D856" s="210" t="s">
        <v>283</v>
      </c>
      <c r="E856" s="235" t="s">
        <v>1</v>
      </c>
      <c r="F856" s="236" t="s">
        <v>286</v>
      </c>
      <c r="G856" s="15"/>
      <c r="H856" s="237">
        <v>46.046</v>
      </c>
      <c r="I856" s="238"/>
      <c r="J856" s="15"/>
      <c r="K856" s="15"/>
      <c r="L856" s="234"/>
      <c r="M856" s="239"/>
      <c r="N856" s="240"/>
      <c r="O856" s="240"/>
      <c r="P856" s="240"/>
      <c r="Q856" s="240"/>
      <c r="R856" s="240"/>
      <c r="S856" s="240"/>
      <c r="T856" s="241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T856" s="235" t="s">
        <v>283</v>
      </c>
      <c r="AU856" s="235" t="s">
        <v>90</v>
      </c>
      <c r="AV856" s="15" t="s">
        <v>165</v>
      </c>
      <c r="AW856" s="15" t="s">
        <v>36</v>
      </c>
      <c r="AX856" s="15" t="s">
        <v>88</v>
      </c>
      <c r="AY856" s="235" t="s">
        <v>166</v>
      </c>
    </row>
    <row r="857" spans="1:65" s="2" customFormat="1" ht="21.75" customHeight="1">
      <c r="A857" s="38"/>
      <c r="B857" s="196"/>
      <c r="C857" s="197" t="s">
        <v>1542</v>
      </c>
      <c r="D857" s="197" t="s">
        <v>169</v>
      </c>
      <c r="E857" s="198" t="s">
        <v>1543</v>
      </c>
      <c r="F857" s="199" t="s">
        <v>1544</v>
      </c>
      <c r="G857" s="200" t="s">
        <v>301</v>
      </c>
      <c r="H857" s="201">
        <v>23.68</v>
      </c>
      <c r="I857" s="202"/>
      <c r="J857" s="203">
        <f>ROUND(I857*H857,2)</f>
        <v>0</v>
      </c>
      <c r="K857" s="199" t="s">
        <v>280</v>
      </c>
      <c r="L857" s="39"/>
      <c r="M857" s="204" t="s">
        <v>1</v>
      </c>
      <c r="N857" s="205" t="s">
        <v>46</v>
      </c>
      <c r="O857" s="77"/>
      <c r="P857" s="206">
        <f>O857*H857</f>
        <v>0</v>
      </c>
      <c r="Q857" s="206">
        <v>0</v>
      </c>
      <c r="R857" s="206">
        <f>Q857*H857</f>
        <v>0</v>
      </c>
      <c r="S857" s="206">
        <v>0</v>
      </c>
      <c r="T857" s="207">
        <f>S857*H857</f>
        <v>0</v>
      </c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R857" s="208" t="s">
        <v>243</v>
      </c>
      <c r="AT857" s="208" t="s">
        <v>169</v>
      </c>
      <c r="AU857" s="208" t="s">
        <v>90</v>
      </c>
      <c r="AY857" s="19" t="s">
        <v>166</v>
      </c>
      <c r="BE857" s="209">
        <f>IF(N857="základní",J857,0)</f>
        <v>0</v>
      </c>
      <c r="BF857" s="209">
        <f>IF(N857="snížená",J857,0)</f>
        <v>0</v>
      </c>
      <c r="BG857" s="209">
        <f>IF(N857="zákl. přenesená",J857,0)</f>
        <v>0</v>
      </c>
      <c r="BH857" s="209">
        <f>IF(N857="sníž. přenesená",J857,0)</f>
        <v>0</v>
      </c>
      <c r="BI857" s="209">
        <f>IF(N857="nulová",J857,0)</f>
        <v>0</v>
      </c>
      <c r="BJ857" s="19" t="s">
        <v>88</v>
      </c>
      <c r="BK857" s="209">
        <f>ROUND(I857*H857,2)</f>
        <v>0</v>
      </c>
      <c r="BL857" s="19" t="s">
        <v>243</v>
      </c>
      <c r="BM857" s="208" t="s">
        <v>1545</v>
      </c>
    </row>
    <row r="858" spans="1:47" s="2" customFormat="1" ht="12">
      <c r="A858" s="38"/>
      <c r="B858" s="39"/>
      <c r="C858" s="38"/>
      <c r="D858" s="210" t="s">
        <v>174</v>
      </c>
      <c r="E858" s="38"/>
      <c r="F858" s="211" t="s">
        <v>1546</v>
      </c>
      <c r="G858" s="38"/>
      <c r="H858" s="38"/>
      <c r="I858" s="132"/>
      <c r="J858" s="38"/>
      <c r="K858" s="38"/>
      <c r="L858" s="39"/>
      <c r="M858" s="212"/>
      <c r="N858" s="213"/>
      <c r="O858" s="77"/>
      <c r="P858" s="77"/>
      <c r="Q858" s="77"/>
      <c r="R858" s="77"/>
      <c r="S858" s="77"/>
      <c r="T858" s="7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T858" s="19" t="s">
        <v>174</v>
      </c>
      <c r="AU858" s="19" t="s">
        <v>90</v>
      </c>
    </row>
    <row r="859" spans="1:51" s="14" customFormat="1" ht="12">
      <c r="A859" s="14"/>
      <c r="B859" s="226"/>
      <c r="C859" s="14"/>
      <c r="D859" s="210" t="s">
        <v>283</v>
      </c>
      <c r="E859" s="227" t="s">
        <v>1</v>
      </c>
      <c r="F859" s="228" t="s">
        <v>1547</v>
      </c>
      <c r="G859" s="14"/>
      <c r="H859" s="229">
        <v>23.68</v>
      </c>
      <c r="I859" s="230"/>
      <c r="J859" s="14"/>
      <c r="K859" s="14"/>
      <c r="L859" s="226"/>
      <c r="M859" s="231"/>
      <c r="N859" s="232"/>
      <c r="O859" s="232"/>
      <c r="P859" s="232"/>
      <c r="Q859" s="232"/>
      <c r="R859" s="232"/>
      <c r="S859" s="232"/>
      <c r="T859" s="233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27" t="s">
        <v>283</v>
      </c>
      <c r="AU859" s="227" t="s">
        <v>90</v>
      </c>
      <c r="AV859" s="14" t="s">
        <v>90</v>
      </c>
      <c r="AW859" s="14" t="s">
        <v>36</v>
      </c>
      <c r="AX859" s="14" t="s">
        <v>81</v>
      </c>
      <c r="AY859" s="227" t="s">
        <v>166</v>
      </c>
    </row>
    <row r="860" spans="1:51" s="15" customFormat="1" ht="12">
      <c r="A860" s="15"/>
      <c r="B860" s="234"/>
      <c r="C860" s="15"/>
      <c r="D860" s="210" t="s">
        <v>283</v>
      </c>
      <c r="E860" s="235" t="s">
        <v>1</v>
      </c>
      <c r="F860" s="236" t="s">
        <v>286</v>
      </c>
      <c r="G860" s="15"/>
      <c r="H860" s="237">
        <v>23.68</v>
      </c>
      <c r="I860" s="238"/>
      <c r="J860" s="15"/>
      <c r="K860" s="15"/>
      <c r="L860" s="234"/>
      <c r="M860" s="239"/>
      <c r="N860" s="240"/>
      <c r="O860" s="240"/>
      <c r="P860" s="240"/>
      <c r="Q860" s="240"/>
      <c r="R860" s="240"/>
      <c r="S860" s="240"/>
      <c r="T860" s="241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T860" s="235" t="s">
        <v>283</v>
      </c>
      <c r="AU860" s="235" t="s">
        <v>90</v>
      </c>
      <c r="AV860" s="15" t="s">
        <v>165</v>
      </c>
      <c r="AW860" s="15" t="s">
        <v>36</v>
      </c>
      <c r="AX860" s="15" t="s">
        <v>88</v>
      </c>
      <c r="AY860" s="235" t="s">
        <v>166</v>
      </c>
    </row>
    <row r="861" spans="1:65" s="2" customFormat="1" ht="21.75" customHeight="1">
      <c r="A861" s="38"/>
      <c r="B861" s="196"/>
      <c r="C861" s="197" t="s">
        <v>1548</v>
      </c>
      <c r="D861" s="197" t="s">
        <v>169</v>
      </c>
      <c r="E861" s="198" t="s">
        <v>1549</v>
      </c>
      <c r="F861" s="199" t="s">
        <v>1550</v>
      </c>
      <c r="G861" s="200" t="s">
        <v>301</v>
      </c>
      <c r="H861" s="201">
        <v>41.86</v>
      </c>
      <c r="I861" s="202"/>
      <c r="J861" s="203">
        <f>ROUND(I861*H861,2)</f>
        <v>0</v>
      </c>
      <c r="K861" s="199" t="s">
        <v>280</v>
      </c>
      <c r="L861" s="39"/>
      <c r="M861" s="204" t="s">
        <v>1</v>
      </c>
      <c r="N861" s="205" t="s">
        <v>46</v>
      </c>
      <c r="O861" s="77"/>
      <c r="P861" s="206">
        <f>O861*H861</f>
        <v>0</v>
      </c>
      <c r="Q861" s="206">
        <v>0.0015</v>
      </c>
      <c r="R861" s="206">
        <f>Q861*H861</f>
        <v>0.06279</v>
      </c>
      <c r="S861" s="206">
        <v>0</v>
      </c>
      <c r="T861" s="207">
        <f>S861*H861</f>
        <v>0</v>
      </c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R861" s="208" t="s">
        <v>243</v>
      </c>
      <c r="AT861" s="208" t="s">
        <v>169</v>
      </c>
      <c r="AU861" s="208" t="s">
        <v>90</v>
      </c>
      <c r="AY861" s="19" t="s">
        <v>166</v>
      </c>
      <c r="BE861" s="209">
        <f>IF(N861="základní",J861,0)</f>
        <v>0</v>
      </c>
      <c r="BF861" s="209">
        <f>IF(N861="snížená",J861,0)</f>
        <v>0</v>
      </c>
      <c r="BG861" s="209">
        <f>IF(N861="zákl. přenesená",J861,0)</f>
        <v>0</v>
      </c>
      <c r="BH861" s="209">
        <f>IF(N861="sníž. přenesená",J861,0)</f>
        <v>0</v>
      </c>
      <c r="BI861" s="209">
        <f>IF(N861="nulová",J861,0)</f>
        <v>0</v>
      </c>
      <c r="BJ861" s="19" t="s">
        <v>88</v>
      </c>
      <c r="BK861" s="209">
        <f>ROUND(I861*H861,2)</f>
        <v>0</v>
      </c>
      <c r="BL861" s="19" t="s">
        <v>243</v>
      </c>
      <c r="BM861" s="208" t="s">
        <v>1551</v>
      </c>
    </row>
    <row r="862" spans="1:47" s="2" customFormat="1" ht="12">
      <c r="A862" s="38"/>
      <c r="B862" s="39"/>
      <c r="C862" s="38"/>
      <c r="D862" s="210" t="s">
        <v>174</v>
      </c>
      <c r="E862" s="38"/>
      <c r="F862" s="211" t="s">
        <v>1552</v>
      </c>
      <c r="G862" s="38"/>
      <c r="H862" s="38"/>
      <c r="I862" s="132"/>
      <c r="J862" s="38"/>
      <c r="K862" s="38"/>
      <c r="L862" s="39"/>
      <c r="M862" s="212"/>
      <c r="N862" s="213"/>
      <c r="O862" s="77"/>
      <c r="P862" s="77"/>
      <c r="Q862" s="77"/>
      <c r="R862" s="77"/>
      <c r="S862" s="77"/>
      <c r="T862" s="7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T862" s="19" t="s">
        <v>174</v>
      </c>
      <c r="AU862" s="19" t="s">
        <v>90</v>
      </c>
    </row>
    <row r="863" spans="1:65" s="2" customFormat="1" ht="16.5" customHeight="1">
      <c r="A863" s="38"/>
      <c r="B863" s="196"/>
      <c r="C863" s="197" t="s">
        <v>1553</v>
      </c>
      <c r="D863" s="197" t="s">
        <v>169</v>
      </c>
      <c r="E863" s="198" t="s">
        <v>1554</v>
      </c>
      <c r="F863" s="199" t="s">
        <v>1555</v>
      </c>
      <c r="G863" s="200" t="s">
        <v>346</v>
      </c>
      <c r="H863" s="201">
        <v>50</v>
      </c>
      <c r="I863" s="202"/>
      <c r="J863" s="203">
        <f>ROUND(I863*H863,2)</f>
        <v>0</v>
      </c>
      <c r="K863" s="199" t="s">
        <v>280</v>
      </c>
      <c r="L863" s="39"/>
      <c r="M863" s="204" t="s">
        <v>1</v>
      </c>
      <c r="N863" s="205" t="s">
        <v>46</v>
      </c>
      <c r="O863" s="77"/>
      <c r="P863" s="206">
        <f>O863*H863</f>
        <v>0</v>
      </c>
      <c r="Q863" s="206">
        <v>0.00021</v>
      </c>
      <c r="R863" s="206">
        <f>Q863*H863</f>
        <v>0.0105</v>
      </c>
      <c r="S863" s="206">
        <v>0</v>
      </c>
      <c r="T863" s="207">
        <f>S863*H863</f>
        <v>0</v>
      </c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R863" s="208" t="s">
        <v>243</v>
      </c>
      <c r="AT863" s="208" t="s">
        <v>169</v>
      </c>
      <c r="AU863" s="208" t="s">
        <v>90</v>
      </c>
      <c r="AY863" s="19" t="s">
        <v>166</v>
      </c>
      <c r="BE863" s="209">
        <f>IF(N863="základní",J863,0)</f>
        <v>0</v>
      </c>
      <c r="BF863" s="209">
        <f>IF(N863="snížená",J863,0)</f>
        <v>0</v>
      </c>
      <c r="BG863" s="209">
        <f>IF(N863="zákl. přenesená",J863,0)</f>
        <v>0</v>
      </c>
      <c r="BH863" s="209">
        <f>IF(N863="sníž. přenesená",J863,0)</f>
        <v>0</v>
      </c>
      <c r="BI863" s="209">
        <f>IF(N863="nulová",J863,0)</f>
        <v>0</v>
      </c>
      <c r="BJ863" s="19" t="s">
        <v>88</v>
      </c>
      <c r="BK863" s="209">
        <f>ROUND(I863*H863,2)</f>
        <v>0</v>
      </c>
      <c r="BL863" s="19" t="s">
        <v>243</v>
      </c>
      <c r="BM863" s="208" t="s">
        <v>1556</v>
      </c>
    </row>
    <row r="864" spans="1:47" s="2" customFormat="1" ht="12">
      <c r="A864" s="38"/>
      <c r="B864" s="39"/>
      <c r="C864" s="38"/>
      <c r="D864" s="210" t="s">
        <v>174</v>
      </c>
      <c r="E864" s="38"/>
      <c r="F864" s="211" t="s">
        <v>1557</v>
      </c>
      <c r="G864" s="38"/>
      <c r="H864" s="38"/>
      <c r="I864" s="132"/>
      <c r="J864" s="38"/>
      <c r="K864" s="38"/>
      <c r="L864" s="39"/>
      <c r="M864" s="212"/>
      <c r="N864" s="213"/>
      <c r="O864" s="77"/>
      <c r="P864" s="77"/>
      <c r="Q864" s="77"/>
      <c r="R864" s="77"/>
      <c r="S864" s="77"/>
      <c r="T864" s="7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T864" s="19" t="s">
        <v>174</v>
      </c>
      <c r="AU864" s="19" t="s">
        <v>90</v>
      </c>
    </row>
    <row r="865" spans="1:51" s="13" customFormat="1" ht="12">
      <c r="A865" s="13"/>
      <c r="B865" s="219"/>
      <c r="C865" s="13"/>
      <c r="D865" s="210" t="s">
        <v>283</v>
      </c>
      <c r="E865" s="220" t="s">
        <v>1</v>
      </c>
      <c r="F865" s="221" t="s">
        <v>417</v>
      </c>
      <c r="G865" s="13"/>
      <c r="H865" s="220" t="s">
        <v>1</v>
      </c>
      <c r="I865" s="222"/>
      <c r="J865" s="13"/>
      <c r="K865" s="13"/>
      <c r="L865" s="219"/>
      <c r="M865" s="223"/>
      <c r="N865" s="224"/>
      <c r="O865" s="224"/>
      <c r="P865" s="224"/>
      <c r="Q865" s="224"/>
      <c r="R865" s="224"/>
      <c r="S865" s="224"/>
      <c r="T865" s="225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20" t="s">
        <v>283</v>
      </c>
      <c r="AU865" s="220" t="s">
        <v>90</v>
      </c>
      <c r="AV865" s="13" t="s">
        <v>88</v>
      </c>
      <c r="AW865" s="13" t="s">
        <v>36</v>
      </c>
      <c r="AX865" s="13" t="s">
        <v>81</v>
      </c>
      <c r="AY865" s="220" t="s">
        <v>166</v>
      </c>
    </row>
    <row r="866" spans="1:51" s="14" customFormat="1" ht="12">
      <c r="A866" s="14"/>
      <c r="B866" s="226"/>
      <c r="C866" s="14"/>
      <c r="D866" s="210" t="s">
        <v>283</v>
      </c>
      <c r="E866" s="227" t="s">
        <v>1</v>
      </c>
      <c r="F866" s="228" t="s">
        <v>165</v>
      </c>
      <c r="G866" s="14"/>
      <c r="H866" s="229">
        <v>4</v>
      </c>
      <c r="I866" s="230"/>
      <c r="J866" s="14"/>
      <c r="K866" s="14"/>
      <c r="L866" s="226"/>
      <c r="M866" s="231"/>
      <c r="N866" s="232"/>
      <c r="O866" s="232"/>
      <c r="P866" s="232"/>
      <c r="Q866" s="232"/>
      <c r="R866" s="232"/>
      <c r="S866" s="232"/>
      <c r="T866" s="233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27" t="s">
        <v>283</v>
      </c>
      <c r="AU866" s="227" t="s">
        <v>90</v>
      </c>
      <c r="AV866" s="14" t="s">
        <v>90</v>
      </c>
      <c r="AW866" s="14" t="s">
        <v>36</v>
      </c>
      <c r="AX866" s="14" t="s">
        <v>81</v>
      </c>
      <c r="AY866" s="227" t="s">
        <v>166</v>
      </c>
    </row>
    <row r="867" spans="1:51" s="13" customFormat="1" ht="12">
      <c r="A867" s="13"/>
      <c r="B867" s="219"/>
      <c r="C867" s="13"/>
      <c r="D867" s="210" t="s">
        <v>283</v>
      </c>
      <c r="E867" s="220" t="s">
        <v>1</v>
      </c>
      <c r="F867" s="221" t="s">
        <v>352</v>
      </c>
      <c r="G867" s="13"/>
      <c r="H867" s="220" t="s">
        <v>1</v>
      </c>
      <c r="I867" s="222"/>
      <c r="J867" s="13"/>
      <c r="K867" s="13"/>
      <c r="L867" s="219"/>
      <c r="M867" s="223"/>
      <c r="N867" s="224"/>
      <c r="O867" s="224"/>
      <c r="P867" s="224"/>
      <c r="Q867" s="224"/>
      <c r="R867" s="224"/>
      <c r="S867" s="224"/>
      <c r="T867" s="225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20" t="s">
        <v>283</v>
      </c>
      <c r="AU867" s="220" t="s">
        <v>90</v>
      </c>
      <c r="AV867" s="13" t="s">
        <v>88</v>
      </c>
      <c r="AW867" s="13" t="s">
        <v>36</v>
      </c>
      <c r="AX867" s="13" t="s">
        <v>81</v>
      </c>
      <c r="AY867" s="220" t="s">
        <v>166</v>
      </c>
    </row>
    <row r="868" spans="1:51" s="14" customFormat="1" ht="12">
      <c r="A868" s="14"/>
      <c r="B868" s="226"/>
      <c r="C868" s="14"/>
      <c r="D868" s="210" t="s">
        <v>283</v>
      </c>
      <c r="E868" s="227" t="s">
        <v>1</v>
      </c>
      <c r="F868" s="228" t="s">
        <v>194</v>
      </c>
      <c r="G868" s="14"/>
      <c r="H868" s="229">
        <v>6</v>
      </c>
      <c r="I868" s="230"/>
      <c r="J868" s="14"/>
      <c r="K868" s="14"/>
      <c r="L868" s="226"/>
      <c r="M868" s="231"/>
      <c r="N868" s="232"/>
      <c r="O868" s="232"/>
      <c r="P868" s="232"/>
      <c r="Q868" s="232"/>
      <c r="R868" s="232"/>
      <c r="S868" s="232"/>
      <c r="T868" s="233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27" t="s">
        <v>283</v>
      </c>
      <c r="AU868" s="227" t="s">
        <v>90</v>
      </c>
      <c r="AV868" s="14" t="s">
        <v>90</v>
      </c>
      <c r="AW868" s="14" t="s">
        <v>36</v>
      </c>
      <c r="AX868" s="14" t="s">
        <v>81</v>
      </c>
      <c r="AY868" s="227" t="s">
        <v>166</v>
      </c>
    </row>
    <row r="869" spans="1:51" s="13" customFormat="1" ht="12">
      <c r="A869" s="13"/>
      <c r="B869" s="219"/>
      <c r="C869" s="13"/>
      <c r="D869" s="210" t="s">
        <v>283</v>
      </c>
      <c r="E869" s="220" t="s">
        <v>1</v>
      </c>
      <c r="F869" s="221" t="s">
        <v>419</v>
      </c>
      <c r="G869" s="13"/>
      <c r="H869" s="220" t="s">
        <v>1</v>
      </c>
      <c r="I869" s="222"/>
      <c r="J869" s="13"/>
      <c r="K869" s="13"/>
      <c r="L869" s="219"/>
      <c r="M869" s="223"/>
      <c r="N869" s="224"/>
      <c r="O869" s="224"/>
      <c r="P869" s="224"/>
      <c r="Q869" s="224"/>
      <c r="R869" s="224"/>
      <c r="S869" s="224"/>
      <c r="T869" s="225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20" t="s">
        <v>283</v>
      </c>
      <c r="AU869" s="220" t="s">
        <v>90</v>
      </c>
      <c r="AV869" s="13" t="s">
        <v>88</v>
      </c>
      <c r="AW869" s="13" t="s">
        <v>36</v>
      </c>
      <c r="AX869" s="13" t="s">
        <v>81</v>
      </c>
      <c r="AY869" s="220" t="s">
        <v>166</v>
      </c>
    </row>
    <row r="870" spans="1:51" s="14" customFormat="1" ht="12">
      <c r="A870" s="14"/>
      <c r="B870" s="226"/>
      <c r="C870" s="14"/>
      <c r="D870" s="210" t="s">
        <v>283</v>
      </c>
      <c r="E870" s="227" t="s">
        <v>1</v>
      </c>
      <c r="F870" s="228" t="s">
        <v>194</v>
      </c>
      <c r="G870" s="14"/>
      <c r="H870" s="229">
        <v>6</v>
      </c>
      <c r="I870" s="230"/>
      <c r="J870" s="14"/>
      <c r="K870" s="14"/>
      <c r="L870" s="226"/>
      <c r="M870" s="231"/>
      <c r="N870" s="232"/>
      <c r="O870" s="232"/>
      <c r="P870" s="232"/>
      <c r="Q870" s="232"/>
      <c r="R870" s="232"/>
      <c r="S870" s="232"/>
      <c r="T870" s="233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27" t="s">
        <v>283</v>
      </c>
      <c r="AU870" s="227" t="s">
        <v>90</v>
      </c>
      <c r="AV870" s="14" t="s">
        <v>90</v>
      </c>
      <c r="AW870" s="14" t="s">
        <v>36</v>
      </c>
      <c r="AX870" s="14" t="s">
        <v>81</v>
      </c>
      <c r="AY870" s="227" t="s">
        <v>166</v>
      </c>
    </row>
    <row r="871" spans="1:51" s="13" customFormat="1" ht="12">
      <c r="A871" s="13"/>
      <c r="B871" s="219"/>
      <c r="C871" s="13"/>
      <c r="D871" s="210" t="s">
        <v>283</v>
      </c>
      <c r="E871" s="220" t="s">
        <v>1</v>
      </c>
      <c r="F871" s="221" t="s">
        <v>367</v>
      </c>
      <c r="G871" s="13"/>
      <c r="H871" s="220" t="s">
        <v>1</v>
      </c>
      <c r="I871" s="222"/>
      <c r="J871" s="13"/>
      <c r="K871" s="13"/>
      <c r="L871" s="219"/>
      <c r="M871" s="223"/>
      <c r="N871" s="224"/>
      <c r="O871" s="224"/>
      <c r="P871" s="224"/>
      <c r="Q871" s="224"/>
      <c r="R871" s="224"/>
      <c r="S871" s="224"/>
      <c r="T871" s="225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20" t="s">
        <v>283</v>
      </c>
      <c r="AU871" s="220" t="s">
        <v>90</v>
      </c>
      <c r="AV871" s="13" t="s">
        <v>88</v>
      </c>
      <c r="AW871" s="13" t="s">
        <v>36</v>
      </c>
      <c r="AX871" s="13" t="s">
        <v>81</v>
      </c>
      <c r="AY871" s="220" t="s">
        <v>166</v>
      </c>
    </row>
    <row r="872" spans="1:51" s="14" customFormat="1" ht="12">
      <c r="A872" s="14"/>
      <c r="B872" s="226"/>
      <c r="C872" s="14"/>
      <c r="D872" s="210" t="s">
        <v>283</v>
      </c>
      <c r="E872" s="227" t="s">
        <v>1</v>
      </c>
      <c r="F872" s="228" t="s">
        <v>165</v>
      </c>
      <c r="G872" s="14"/>
      <c r="H872" s="229">
        <v>4</v>
      </c>
      <c r="I872" s="230"/>
      <c r="J872" s="14"/>
      <c r="K872" s="14"/>
      <c r="L872" s="226"/>
      <c r="M872" s="231"/>
      <c r="N872" s="232"/>
      <c r="O872" s="232"/>
      <c r="P872" s="232"/>
      <c r="Q872" s="232"/>
      <c r="R872" s="232"/>
      <c r="S872" s="232"/>
      <c r="T872" s="233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27" t="s">
        <v>283</v>
      </c>
      <c r="AU872" s="227" t="s">
        <v>90</v>
      </c>
      <c r="AV872" s="14" t="s">
        <v>90</v>
      </c>
      <c r="AW872" s="14" t="s">
        <v>36</v>
      </c>
      <c r="AX872" s="14" t="s">
        <v>81</v>
      </c>
      <c r="AY872" s="227" t="s">
        <v>166</v>
      </c>
    </row>
    <row r="873" spans="1:51" s="13" customFormat="1" ht="12">
      <c r="A873" s="13"/>
      <c r="B873" s="219"/>
      <c r="C873" s="13"/>
      <c r="D873" s="210" t="s">
        <v>283</v>
      </c>
      <c r="E873" s="220" t="s">
        <v>1</v>
      </c>
      <c r="F873" s="221" t="s">
        <v>407</v>
      </c>
      <c r="G873" s="13"/>
      <c r="H873" s="220" t="s">
        <v>1</v>
      </c>
      <c r="I873" s="222"/>
      <c r="J873" s="13"/>
      <c r="K873" s="13"/>
      <c r="L873" s="219"/>
      <c r="M873" s="223"/>
      <c r="N873" s="224"/>
      <c r="O873" s="224"/>
      <c r="P873" s="224"/>
      <c r="Q873" s="224"/>
      <c r="R873" s="224"/>
      <c r="S873" s="224"/>
      <c r="T873" s="225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20" t="s">
        <v>283</v>
      </c>
      <c r="AU873" s="220" t="s">
        <v>90</v>
      </c>
      <c r="AV873" s="13" t="s">
        <v>88</v>
      </c>
      <c r="AW873" s="13" t="s">
        <v>36</v>
      </c>
      <c r="AX873" s="13" t="s">
        <v>81</v>
      </c>
      <c r="AY873" s="220" t="s">
        <v>166</v>
      </c>
    </row>
    <row r="874" spans="1:51" s="14" customFormat="1" ht="12">
      <c r="A874" s="14"/>
      <c r="B874" s="226"/>
      <c r="C874" s="14"/>
      <c r="D874" s="210" t="s">
        <v>283</v>
      </c>
      <c r="E874" s="227" t="s">
        <v>1</v>
      </c>
      <c r="F874" s="228" t="s">
        <v>165</v>
      </c>
      <c r="G874" s="14"/>
      <c r="H874" s="229">
        <v>4</v>
      </c>
      <c r="I874" s="230"/>
      <c r="J874" s="14"/>
      <c r="K874" s="14"/>
      <c r="L874" s="226"/>
      <c r="M874" s="231"/>
      <c r="N874" s="232"/>
      <c r="O874" s="232"/>
      <c r="P874" s="232"/>
      <c r="Q874" s="232"/>
      <c r="R874" s="232"/>
      <c r="S874" s="232"/>
      <c r="T874" s="233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27" t="s">
        <v>283</v>
      </c>
      <c r="AU874" s="227" t="s">
        <v>90</v>
      </c>
      <c r="AV874" s="14" t="s">
        <v>90</v>
      </c>
      <c r="AW874" s="14" t="s">
        <v>36</v>
      </c>
      <c r="AX874" s="14" t="s">
        <v>81</v>
      </c>
      <c r="AY874" s="227" t="s">
        <v>166</v>
      </c>
    </row>
    <row r="875" spans="1:51" s="13" customFormat="1" ht="12">
      <c r="A875" s="13"/>
      <c r="B875" s="219"/>
      <c r="C875" s="13"/>
      <c r="D875" s="210" t="s">
        <v>283</v>
      </c>
      <c r="E875" s="220" t="s">
        <v>1</v>
      </c>
      <c r="F875" s="221" t="s">
        <v>421</v>
      </c>
      <c r="G875" s="13"/>
      <c r="H875" s="220" t="s">
        <v>1</v>
      </c>
      <c r="I875" s="222"/>
      <c r="J875" s="13"/>
      <c r="K875" s="13"/>
      <c r="L875" s="219"/>
      <c r="M875" s="223"/>
      <c r="N875" s="224"/>
      <c r="O875" s="224"/>
      <c r="P875" s="224"/>
      <c r="Q875" s="224"/>
      <c r="R875" s="224"/>
      <c r="S875" s="224"/>
      <c r="T875" s="225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20" t="s">
        <v>283</v>
      </c>
      <c r="AU875" s="220" t="s">
        <v>90</v>
      </c>
      <c r="AV875" s="13" t="s">
        <v>88</v>
      </c>
      <c r="AW875" s="13" t="s">
        <v>36</v>
      </c>
      <c r="AX875" s="13" t="s">
        <v>81</v>
      </c>
      <c r="AY875" s="220" t="s">
        <v>166</v>
      </c>
    </row>
    <row r="876" spans="1:51" s="14" customFormat="1" ht="12">
      <c r="A876" s="14"/>
      <c r="B876" s="226"/>
      <c r="C876" s="14"/>
      <c r="D876" s="210" t="s">
        <v>283</v>
      </c>
      <c r="E876" s="227" t="s">
        <v>1</v>
      </c>
      <c r="F876" s="228" t="s">
        <v>189</v>
      </c>
      <c r="G876" s="14"/>
      <c r="H876" s="229">
        <v>5</v>
      </c>
      <c r="I876" s="230"/>
      <c r="J876" s="14"/>
      <c r="K876" s="14"/>
      <c r="L876" s="226"/>
      <c r="M876" s="231"/>
      <c r="N876" s="232"/>
      <c r="O876" s="232"/>
      <c r="P876" s="232"/>
      <c r="Q876" s="232"/>
      <c r="R876" s="232"/>
      <c r="S876" s="232"/>
      <c r="T876" s="233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27" t="s">
        <v>283</v>
      </c>
      <c r="AU876" s="227" t="s">
        <v>90</v>
      </c>
      <c r="AV876" s="14" t="s">
        <v>90</v>
      </c>
      <c r="AW876" s="14" t="s">
        <v>36</v>
      </c>
      <c r="AX876" s="14" t="s">
        <v>81</v>
      </c>
      <c r="AY876" s="227" t="s">
        <v>166</v>
      </c>
    </row>
    <row r="877" spans="1:51" s="13" customFormat="1" ht="12">
      <c r="A877" s="13"/>
      <c r="B877" s="219"/>
      <c r="C877" s="13"/>
      <c r="D877" s="210" t="s">
        <v>283</v>
      </c>
      <c r="E877" s="220" t="s">
        <v>1</v>
      </c>
      <c r="F877" s="221" t="s">
        <v>325</v>
      </c>
      <c r="G877" s="13"/>
      <c r="H877" s="220" t="s">
        <v>1</v>
      </c>
      <c r="I877" s="222"/>
      <c r="J877" s="13"/>
      <c r="K877" s="13"/>
      <c r="L877" s="219"/>
      <c r="M877" s="223"/>
      <c r="N877" s="224"/>
      <c r="O877" s="224"/>
      <c r="P877" s="224"/>
      <c r="Q877" s="224"/>
      <c r="R877" s="224"/>
      <c r="S877" s="224"/>
      <c r="T877" s="225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20" t="s">
        <v>283</v>
      </c>
      <c r="AU877" s="220" t="s">
        <v>90</v>
      </c>
      <c r="AV877" s="13" t="s">
        <v>88</v>
      </c>
      <c r="AW877" s="13" t="s">
        <v>36</v>
      </c>
      <c r="AX877" s="13" t="s">
        <v>81</v>
      </c>
      <c r="AY877" s="220" t="s">
        <v>166</v>
      </c>
    </row>
    <row r="878" spans="1:51" s="14" customFormat="1" ht="12">
      <c r="A878" s="14"/>
      <c r="B878" s="226"/>
      <c r="C878" s="14"/>
      <c r="D878" s="210" t="s">
        <v>283</v>
      </c>
      <c r="E878" s="227" t="s">
        <v>1</v>
      </c>
      <c r="F878" s="228" t="s">
        <v>189</v>
      </c>
      <c r="G878" s="14"/>
      <c r="H878" s="229">
        <v>5</v>
      </c>
      <c r="I878" s="230"/>
      <c r="J878" s="14"/>
      <c r="K878" s="14"/>
      <c r="L878" s="226"/>
      <c r="M878" s="231"/>
      <c r="N878" s="232"/>
      <c r="O878" s="232"/>
      <c r="P878" s="232"/>
      <c r="Q878" s="232"/>
      <c r="R878" s="232"/>
      <c r="S878" s="232"/>
      <c r="T878" s="233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27" t="s">
        <v>283</v>
      </c>
      <c r="AU878" s="227" t="s">
        <v>90</v>
      </c>
      <c r="AV878" s="14" t="s">
        <v>90</v>
      </c>
      <c r="AW878" s="14" t="s">
        <v>36</v>
      </c>
      <c r="AX878" s="14" t="s">
        <v>81</v>
      </c>
      <c r="AY878" s="227" t="s">
        <v>166</v>
      </c>
    </row>
    <row r="879" spans="1:51" s="13" customFormat="1" ht="12">
      <c r="A879" s="13"/>
      <c r="B879" s="219"/>
      <c r="C879" s="13"/>
      <c r="D879" s="210" t="s">
        <v>283</v>
      </c>
      <c r="E879" s="220" t="s">
        <v>1</v>
      </c>
      <c r="F879" s="221" t="s">
        <v>1004</v>
      </c>
      <c r="G879" s="13"/>
      <c r="H879" s="220" t="s">
        <v>1</v>
      </c>
      <c r="I879" s="222"/>
      <c r="J879" s="13"/>
      <c r="K879" s="13"/>
      <c r="L879" s="219"/>
      <c r="M879" s="223"/>
      <c r="N879" s="224"/>
      <c r="O879" s="224"/>
      <c r="P879" s="224"/>
      <c r="Q879" s="224"/>
      <c r="R879" s="224"/>
      <c r="S879" s="224"/>
      <c r="T879" s="225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20" t="s">
        <v>283</v>
      </c>
      <c r="AU879" s="220" t="s">
        <v>90</v>
      </c>
      <c r="AV879" s="13" t="s">
        <v>88</v>
      </c>
      <c r="AW879" s="13" t="s">
        <v>36</v>
      </c>
      <c r="AX879" s="13" t="s">
        <v>81</v>
      </c>
      <c r="AY879" s="220" t="s">
        <v>166</v>
      </c>
    </row>
    <row r="880" spans="1:51" s="14" customFormat="1" ht="12">
      <c r="A880" s="14"/>
      <c r="B880" s="226"/>
      <c r="C880" s="14"/>
      <c r="D880" s="210" t="s">
        <v>283</v>
      </c>
      <c r="E880" s="227" t="s">
        <v>1</v>
      </c>
      <c r="F880" s="228" t="s">
        <v>165</v>
      </c>
      <c r="G880" s="14"/>
      <c r="H880" s="229">
        <v>4</v>
      </c>
      <c r="I880" s="230"/>
      <c r="J880" s="14"/>
      <c r="K880" s="14"/>
      <c r="L880" s="226"/>
      <c r="M880" s="231"/>
      <c r="N880" s="232"/>
      <c r="O880" s="232"/>
      <c r="P880" s="232"/>
      <c r="Q880" s="232"/>
      <c r="R880" s="232"/>
      <c r="S880" s="232"/>
      <c r="T880" s="233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27" t="s">
        <v>283</v>
      </c>
      <c r="AU880" s="227" t="s">
        <v>90</v>
      </c>
      <c r="AV880" s="14" t="s">
        <v>90</v>
      </c>
      <c r="AW880" s="14" t="s">
        <v>36</v>
      </c>
      <c r="AX880" s="14" t="s">
        <v>81</v>
      </c>
      <c r="AY880" s="227" t="s">
        <v>166</v>
      </c>
    </row>
    <row r="881" spans="1:51" s="13" customFormat="1" ht="12">
      <c r="A881" s="13"/>
      <c r="B881" s="219"/>
      <c r="C881" s="13"/>
      <c r="D881" s="210" t="s">
        <v>283</v>
      </c>
      <c r="E881" s="220" t="s">
        <v>1</v>
      </c>
      <c r="F881" s="221" t="s">
        <v>1005</v>
      </c>
      <c r="G881" s="13"/>
      <c r="H881" s="220" t="s">
        <v>1</v>
      </c>
      <c r="I881" s="222"/>
      <c r="J881" s="13"/>
      <c r="K881" s="13"/>
      <c r="L881" s="219"/>
      <c r="M881" s="223"/>
      <c r="N881" s="224"/>
      <c r="O881" s="224"/>
      <c r="P881" s="224"/>
      <c r="Q881" s="224"/>
      <c r="R881" s="224"/>
      <c r="S881" s="224"/>
      <c r="T881" s="225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20" t="s">
        <v>283</v>
      </c>
      <c r="AU881" s="220" t="s">
        <v>90</v>
      </c>
      <c r="AV881" s="13" t="s">
        <v>88</v>
      </c>
      <c r="AW881" s="13" t="s">
        <v>36</v>
      </c>
      <c r="AX881" s="13" t="s">
        <v>81</v>
      </c>
      <c r="AY881" s="220" t="s">
        <v>166</v>
      </c>
    </row>
    <row r="882" spans="1:51" s="14" customFormat="1" ht="12">
      <c r="A882" s="14"/>
      <c r="B882" s="226"/>
      <c r="C882" s="14"/>
      <c r="D882" s="210" t="s">
        <v>283</v>
      </c>
      <c r="E882" s="227" t="s">
        <v>1</v>
      </c>
      <c r="F882" s="228" t="s">
        <v>165</v>
      </c>
      <c r="G882" s="14"/>
      <c r="H882" s="229">
        <v>4</v>
      </c>
      <c r="I882" s="230"/>
      <c r="J882" s="14"/>
      <c r="K882" s="14"/>
      <c r="L882" s="226"/>
      <c r="M882" s="231"/>
      <c r="N882" s="232"/>
      <c r="O882" s="232"/>
      <c r="P882" s="232"/>
      <c r="Q882" s="232"/>
      <c r="R882" s="232"/>
      <c r="S882" s="232"/>
      <c r="T882" s="233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27" t="s">
        <v>283</v>
      </c>
      <c r="AU882" s="227" t="s">
        <v>90</v>
      </c>
      <c r="AV882" s="14" t="s">
        <v>90</v>
      </c>
      <c r="AW882" s="14" t="s">
        <v>36</v>
      </c>
      <c r="AX882" s="14" t="s">
        <v>81</v>
      </c>
      <c r="AY882" s="227" t="s">
        <v>166</v>
      </c>
    </row>
    <row r="883" spans="1:51" s="13" customFormat="1" ht="12">
      <c r="A883" s="13"/>
      <c r="B883" s="219"/>
      <c r="C883" s="13"/>
      <c r="D883" s="210" t="s">
        <v>283</v>
      </c>
      <c r="E883" s="220" t="s">
        <v>1</v>
      </c>
      <c r="F883" s="221" t="s">
        <v>1064</v>
      </c>
      <c r="G883" s="13"/>
      <c r="H883" s="220" t="s">
        <v>1</v>
      </c>
      <c r="I883" s="222"/>
      <c r="J883" s="13"/>
      <c r="K883" s="13"/>
      <c r="L883" s="219"/>
      <c r="M883" s="223"/>
      <c r="N883" s="224"/>
      <c r="O883" s="224"/>
      <c r="P883" s="224"/>
      <c r="Q883" s="224"/>
      <c r="R883" s="224"/>
      <c r="S883" s="224"/>
      <c r="T883" s="225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20" t="s">
        <v>283</v>
      </c>
      <c r="AU883" s="220" t="s">
        <v>90</v>
      </c>
      <c r="AV883" s="13" t="s">
        <v>88</v>
      </c>
      <c r="AW883" s="13" t="s">
        <v>36</v>
      </c>
      <c r="AX883" s="13" t="s">
        <v>81</v>
      </c>
      <c r="AY883" s="220" t="s">
        <v>166</v>
      </c>
    </row>
    <row r="884" spans="1:51" s="14" customFormat="1" ht="12">
      <c r="A884" s="14"/>
      <c r="B884" s="226"/>
      <c r="C884" s="14"/>
      <c r="D884" s="210" t="s">
        <v>283</v>
      </c>
      <c r="E884" s="227" t="s">
        <v>1</v>
      </c>
      <c r="F884" s="228" t="s">
        <v>165</v>
      </c>
      <c r="G884" s="14"/>
      <c r="H884" s="229">
        <v>4</v>
      </c>
      <c r="I884" s="230"/>
      <c r="J884" s="14"/>
      <c r="K884" s="14"/>
      <c r="L884" s="226"/>
      <c r="M884" s="231"/>
      <c r="N884" s="232"/>
      <c r="O884" s="232"/>
      <c r="P884" s="232"/>
      <c r="Q884" s="232"/>
      <c r="R884" s="232"/>
      <c r="S884" s="232"/>
      <c r="T884" s="233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27" t="s">
        <v>283</v>
      </c>
      <c r="AU884" s="227" t="s">
        <v>90</v>
      </c>
      <c r="AV884" s="14" t="s">
        <v>90</v>
      </c>
      <c r="AW884" s="14" t="s">
        <v>36</v>
      </c>
      <c r="AX884" s="14" t="s">
        <v>81</v>
      </c>
      <c r="AY884" s="227" t="s">
        <v>166</v>
      </c>
    </row>
    <row r="885" spans="1:51" s="13" customFormat="1" ht="12">
      <c r="A885" s="13"/>
      <c r="B885" s="219"/>
      <c r="C885" s="13"/>
      <c r="D885" s="210" t="s">
        <v>283</v>
      </c>
      <c r="E885" s="220" t="s">
        <v>1</v>
      </c>
      <c r="F885" s="221" t="s">
        <v>1065</v>
      </c>
      <c r="G885" s="13"/>
      <c r="H885" s="220" t="s">
        <v>1</v>
      </c>
      <c r="I885" s="222"/>
      <c r="J885" s="13"/>
      <c r="K885" s="13"/>
      <c r="L885" s="219"/>
      <c r="M885" s="223"/>
      <c r="N885" s="224"/>
      <c r="O885" s="224"/>
      <c r="P885" s="224"/>
      <c r="Q885" s="224"/>
      <c r="R885" s="224"/>
      <c r="S885" s="224"/>
      <c r="T885" s="225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20" t="s">
        <v>283</v>
      </c>
      <c r="AU885" s="220" t="s">
        <v>90</v>
      </c>
      <c r="AV885" s="13" t="s">
        <v>88</v>
      </c>
      <c r="AW885" s="13" t="s">
        <v>36</v>
      </c>
      <c r="AX885" s="13" t="s">
        <v>81</v>
      </c>
      <c r="AY885" s="220" t="s">
        <v>166</v>
      </c>
    </row>
    <row r="886" spans="1:51" s="14" customFormat="1" ht="12">
      <c r="A886" s="14"/>
      <c r="B886" s="226"/>
      <c r="C886" s="14"/>
      <c r="D886" s="210" t="s">
        <v>283</v>
      </c>
      <c r="E886" s="227" t="s">
        <v>1</v>
      </c>
      <c r="F886" s="228" t="s">
        <v>165</v>
      </c>
      <c r="G886" s="14"/>
      <c r="H886" s="229">
        <v>4</v>
      </c>
      <c r="I886" s="230"/>
      <c r="J886" s="14"/>
      <c r="K886" s="14"/>
      <c r="L886" s="226"/>
      <c r="M886" s="231"/>
      <c r="N886" s="232"/>
      <c r="O886" s="232"/>
      <c r="P886" s="232"/>
      <c r="Q886" s="232"/>
      <c r="R886" s="232"/>
      <c r="S886" s="232"/>
      <c r="T886" s="233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27" t="s">
        <v>283</v>
      </c>
      <c r="AU886" s="227" t="s">
        <v>90</v>
      </c>
      <c r="AV886" s="14" t="s">
        <v>90</v>
      </c>
      <c r="AW886" s="14" t="s">
        <v>36</v>
      </c>
      <c r="AX886" s="14" t="s">
        <v>81</v>
      </c>
      <c r="AY886" s="227" t="s">
        <v>166</v>
      </c>
    </row>
    <row r="887" spans="1:51" s="15" customFormat="1" ht="12">
      <c r="A887" s="15"/>
      <c r="B887" s="234"/>
      <c r="C887" s="15"/>
      <c r="D887" s="210" t="s">
        <v>283</v>
      </c>
      <c r="E887" s="235" t="s">
        <v>1</v>
      </c>
      <c r="F887" s="236" t="s">
        <v>286</v>
      </c>
      <c r="G887" s="15"/>
      <c r="H887" s="237">
        <v>50</v>
      </c>
      <c r="I887" s="238"/>
      <c r="J887" s="15"/>
      <c r="K887" s="15"/>
      <c r="L887" s="234"/>
      <c r="M887" s="239"/>
      <c r="N887" s="240"/>
      <c r="O887" s="240"/>
      <c r="P887" s="240"/>
      <c r="Q887" s="240"/>
      <c r="R887" s="240"/>
      <c r="S887" s="240"/>
      <c r="T887" s="241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T887" s="235" t="s">
        <v>283</v>
      </c>
      <c r="AU887" s="235" t="s">
        <v>90</v>
      </c>
      <c r="AV887" s="15" t="s">
        <v>165</v>
      </c>
      <c r="AW887" s="15" t="s">
        <v>36</v>
      </c>
      <c r="AX887" s="15" t="s">
        <v>88</v>
      </c>
      <c r="AY887" s="235" t="s">
        <v>166</v>
      </c>
    </row>
    <row r="888" spans="1:65" s="2" customFormat="1" ht="16.5" customHeight="1">
      <c r="A888" s="38"/>
      <c r="B888" s="196"/>
      <c r="C888" s="197" t="s">
        <v>1558</v>
      </c>
      <c r="D888" s="197" t="s">
        <v>169</v>
      </c>
      <c r="E888" s="198" t="s">
        <v>1559</v>
      </c>
      <c r="F888" s="199" t="s">
        <v>1560</v>
      </c>
      <c r="G888" s="200" t="s">
        <v>346</v>
      </c>
      <c r="H888" s="201">
        <v>5</v>
      </c>
      <c r="I888" s="202"/>
      <c r="J888" s="203">
        <f>ROUND(I888*H888,2)</f>
        <v>0</v>
      </c>
      <c r="K888" s="199" t="s">
        <v>280</v>
      </c>
      <c r="L888" s="39"/>
      <c r="M888" s="204" t="s">
        <v>1</v>
      </c>
      <c r="N888" s="205" t="s">
        <v>46</v>
      </c>
      <c r="O888" s="77"/>
      <c r="P888" s="206">
        <f>O888*H888</f>
        <v>0</v>
      </c>
      <c r="Q888" s="206">
        <v>0.0002</v>
      </c>
      <c r="R888" s="206">
        <f>Q888*H888</f>
        <v>0.001</v>
      </c>
      <c r="S888" s="206">
        <v>0</v>
      </c>
      <c r="T888" s="207">
        <f>S888*H888</f>
        <v>0</v>
      </c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R888" s="208" t="s">
        <v>243</v>
      </c>
      <c r="AT888" s="208" t="s">
        <v>169</v>
      </c>
      <c r="AU888" s="208" t="s">
        <v>90</v>
      </c>
      <c r="AY888" s="19" t="s">
        <v>166</v>
      </c>
      <c r="BE888" s="209">
        <f>IF(N888="základní",J888,0)</f>
        <v>0</v>
      </c>
      <c r="BF888" s="209">
        <f>IF(N888="snížená",J888,0)</f>
        <v>0</v>
      </c>
      <c r="BG888" s="209">
        <f>IF(N888="zákl. přenesená",J888,0)</f>
        <v>0</v>
      </c>
      <c r="BH888" s="209">
        <f>IF(N888="sníž. přenesená",J888,0)</f>
        <v>0</v>
      </c>
      <c r="BI888" s="209">
        <f>IF(N888="nulová",J888,0)</f>
        <v>0</v>
      </c>
      <c r="BJ888" s="19" t="s">
        <v>88</v>
      </c>
      <c r="BK888" s="209">
        <f>ROUND(I888*H888,2)</f>
        <v>0</v>
      </c>
      <c r="BL888" s="19" t="s">
        <v>243</v>
      </c>
      <c r="BM888" s="208" t="s">
        <v>1561</v>
      </c>
    </row>
    <row r="889" spans="1:47" s="2" customFormat="1" ht="12">
      <c r="A889" s="38"/>
      <c r="B889" s="39"/>
      <c r="C889" s="38"/>
      <c r="D889" s="210" t="s">
        <v>174</v>
      </c>
      <c r="E889" s="38"/>
      <c r="F889" s="211" t="s">
        <v>1562</v>
      </c>
      <c r="G889" s="38"/>
      <c r="H889" s="38"/>
      <c r="I889" s="132"/>
      <c r="J889" s="38"/>
      <c r="K889" s="38"/>
      <c r="L889" s="39"/>
      <c r="M889" s="212"/>
      <c r="N889" s="213"/>
      <c r="O889" s="77"/>
      <c r="P889" s="77"/>
      <c r="Q889" s="77"/>
      <c r="R889" s="77"/>
      <c r="S889" s="77"/>
      <c r="T889" s="7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T889" s="19" t="s">
        <v>174</v>
      </c>
      <c r="AU889" s="19" t="s">
        <v>90</v>
      </c>
    </row>
    <row r="890" spans="1:51" s="13" customFormat="1" ht="12">
      <c r="A890" s="13"/>
      <c r="B890" s="219"/>
      <c r="C890" s="13"/>
      <c r="D890" s="210" t="s">
        <v>283</v>
      </c>
      <c r="E890" s="220" t="s">
        <v>1</v>
      </c>
      <c r="F890" s="221" t="s">
        <v>417</v>
      </c>
      <c r="G890" s="13"/>
      <c r="H890" s="220" t="s">
        <v>1</v>
      </c>
      <c r="I890" s="222"/>
      <c r="J890" s="13"/>
      <c r="K890" s="13"/>
      <c r="L890" s="219"/>
      <c r="M890" s="223"/>
      <c r="N890" s="224"/>
      <c r="O890" s="224"/>
      <c r="P890" s="224"/>
      <c r="Q890" s="224"/>
      <c r="R890" s="224"/>
      <c r="S890" s="224"/>
      <c r="T890" s="225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20" t="s">
        <v>283</v>
      </c>
      <c r="AU890" s="220" t="s">
        <v>90</v>
      </c>
      <c r="AV890" s="13" t="s">
        <v>88</v>
      </c>
      <c r="AW890" s="13" t="s">
        <v>36</v>
      </c>
      <c r="AX890" s="13" t="s">
        <v>81</v>
      </c>
      <c r="AY890" s="220" t="s">
        <v>166</v>
      </c>
    </row>
    <row r="891" spans="1:51" s="14" customFormat="1" ht="12">
      <c r="A891" s="14"/>
      <c r="B891" s="226"/>
      <c r="C891" s="14"/>
      <c r="D891" s="210" t="s">
        <v>283</v>
      </c>
      <c r="E891" s="227" t="s">
        <v>1</v>
      </c>
      <c r="F891" s="228" t="s">
        <v>88</v>
      </c>
      <c r="G891" s="14"/>
      <c r="H891" s="229">
        <v>1</v>
      </c>
      <c r="I891" s="230"/>
      <c r="J891" s="14"/>
      <c r="K891" s="14"/>
      <c r="L891" s="226"/>
      <c r="M891" s="231"/>
      <c r="N891" s="232"/>
      <c r="O891" s="232"/>
      <c r="P891" s="232"/>
      <c r="Q891" s="232"/>
      <c r="R891" s="232"/>
      <c r="S891" s="232"/>
      <c r="T891" s="233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27" t="s">
        <v>283</v>
      </c>
      <c r="AU891" s="227" t="s">
        <v>90</v>
      </c>
      <c r="AV891" s="14" t="s">
        <v>90</v>
      </c>
      <c r="AW891" s="14" t="s">
        <v>36</v>
      </c>
      <c r="AX891" s="14" t="s">
        <v>81</v>
      </c>
      <c r="AY891" s="227" t="s">
        <v>166</v>
      </c>
    </row>
    <row r="892" spans="1:51" s="13" customFormat="1" ht="12">
      <c r="A892" s="13"/>
      <c r="B892" s="219"/>
      <c r="C892" s="13"/>
      <c r="D892" s="210" t="s">
        <v>283</v>
      </c>
      <c r="E892" s="220" t="s">
        <v>1</v>
      </c>
      <c r="F892" s="221" t="s">
        <v>352</v>
      </c>
      <c r="G892" s="13"/>
      <c r="H892" s="220" t="s">
        <v>1</v>
      </c>
      <c r="I892" s="222"/>
      <c r="J892" s="13"/>
      <c r="K892" s="13"/>
      <c r="L892" s="219"/>
      <c r="M892" s="223"/>
      <c r="N892" s="224"/>
      <c r="O892" s="224"/>
      <c r="P892" s="224"/>
      <c r="Q892" s="224"/>
      <c r="R892" s="224"/>
      <c r="S892" s="224"/>
      <c r="T892" s="225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20" t="s">
        <v>283</v>
      </c>
      <c r="AU892" s="220" t="s">
        <v>90</v>
      </c>
      <c r="AV892" s="13" t="s">
        <v>88</v>
      </c>
      <c r="AW892" s="13" t="s">
        <v>36</v>
      </c>
      <c r="AX892" s="13" t="s">
        <v>81</v>
      </c>
      <c r="AY892" s="220" t="s">
        <v>166</v>
      </c>
    </row>
    <row r="893" spans="1:51" s="14" customFormat="1" ht="12">
      <c r="A893" s="14"/>
      <c r="B893" s="226"/>
      <c r="C893" s="14"/>
      <c r="D893" s="210" t="s">
        <v>283</v>
      </c>
      <c r="E893" s="227" t="s">
        <v>1</v>
      </c>
      <c r="F893" s="228" t="s">
        <v>88</v>
      </c>
      <c r="G893" s="14"/>
      <c r="H893" s="229">
        <v>1</v>
      </c>
      <c r="I893" s="230"/>
      <c r="J893" s="14"/>
      <c r="K893" s="14"/>
      <c r="L893" s="226"/>
      <c r="M893" s="231"/>
      <c r="N893" s="232"/>
      <c r="O893" s="232"/>
      <c r="P893" s="232"/>
      <c r="Q893" s="232"/>
      <c r="R893" s="232"/>
      <c r="S893" s="232"/>
      <c r="T893" s="233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27" t="s">
        <v>283</v>
      </c>
      <c r="AU893" s="227" t="s">
        <v>90</v>
      </c>
      <c r="AV893" s="14" t="s">
        <v>90</v>
      </c>
      <c r="AW893" s="14" t="s">
        <v>36</v>
      </c>
      <c r="AX893" s="14" t="s">
        <v>81</v>
      </c>
      <c r="AY893" s="227" t="s">
        <v>166</v>
      </c>
    </row>
    <row r="894" spans="1:51" s="13" customFormat="1" ht="12">
      <c r="A894" s="13"/>
      <c r="B894" s="219"/>
      <c r="C894" s="13"/>
      <c r="D894" s="210" t="s">
        <v>283</v>
      </c>
      <c r="E894" s="220" t="s">
        <v>1</v>
      </c>
      <c r="F894" s="221" t="s">
        <v>419</v>
      </c>
      <c r="G894" s="13"/>
      <c r="H894" s="220" t="s">
        <v>1</v>
      </c>
      <c r="I894" s="222"/>
      <c r="J894" s="13"/>
      <c r="K894" s="13"/>
      <c r="L894" s="219"/>
      <c r="M894" s="223"/>
      <c r="N894" s="224"/>
      <c r="O894" s="224"/>
      <c r="P894" s="224"/>
      <c r="Q894" s="224"/>
      <c r="R894" s="224"/>
      <c r="S894" s="224"/>
      <c r="T894" s="225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20" t="s">
        <v>283</v>
      </c>
      <c r="AU894" s="220" t="s">
        <v>90</v>
      </c>
      <c r="AV894" s="13" t="s">
        <v>88</v>
      </c>
      <c r="AW894" s="13" t="s">
        <v>36</v>
      </c>
      <c r="AX894" s="13" t="s">
        <v>81</v>
      </c>
      <c r="AY894" s="220" t="s">
        <v>166</v>
      </c>
    </row>
    <row r="895" spans="1:51" s="14" customFormat="1" ht="12">
      <c r="A895" s="14"/>
      <c r="B895" s="226"/>
      <c r="C895" s="14"/>
      <c r="D895" s="210" t="s">
        <v>283</v>
      </c>
      <c r="E895" s="227" t="s">
        <v>1</v>
      </c>
      <c r="F895" s="228" t="s">
        <v>88</v>
      </c>
      <c r="G895" s="14"/>
      <c r="H895" s="229">
        <v>1</v>
      </c>
      <c r="I895" s="230"/>
      <c r="J895" s="14"/>
      <c r="K895" s="14"/>
      <c r="L895" s="226"/>
      <c r="M895" s="231"/>
      <c r="N895" s="232"/>
      <c r="O895" s="232"/>
      <c r="P895" s="232"/>
      <c r="Q895" s="232"/>
      <c r="R895" s="232"/>
      <c r="S895" s="232"/>
      <c r="T895" s="233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27" t="s">
        <v>283</v>
      </c>
      <c r="AU895" s="227" t="s">
        <v>90</v>
      </c>
      <c r="AV895" s="14" t="s">
        <v>90</v>
      </c>
      <c r="AW895" s="14" t="s">
        <v>36</v>
      </c>
      <c r="AX895" s="14" t="s">
        <v>81</v>
      </c>
      <c r="AY895" s="227" t="s">
        <v>166</v>
      </c>
    </row>
    <row r="896" spans="1:51" s="13" customFormat="1" ht="12">
      <c r="A896" s="13"/>
      <c r="B896" s="219"/>
      <c r="C896" s="13"/>
      <c r="D896" s="210" t="s">
        <v>283</v>
      </c>
      <c r="E896" s="220" t="s">
        <v>1</v>
      </c>
      <c r="F896" s="221" t="s">
        <v>421</v>
      </c>
      <c r="G896" s="13"/>
      <c r="H896" s="220" t="s">
        <v>1</v>
      </c>
      <c r="I896" s="222"/>
      <c r="J896" s="13"/>
      <c r="K896" s="13"/>
      <c r="L896" s="219"/>
      <c r="M896" s="223"/>
      <c r="N896" s="224"/>
      <c r="O896" s="224"/>
      <c r="P896" s="224"/>
      <c r="Q896" s="224"/>
      <c r="R896" s="224"/>
      <c r="S896" s="224"/>
      <c r="T896" s="225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20" t="s">
        <v>283</v>
      </c>
      <c r="AU896" s="220" t="s">
        <v>90</v>
      </c>
      <c r="AV896" s="13" t="s">
        <v>88</v>
      </c>
      <c r="AW896" s="13" t="s">
        <v>36</v>
      </c>
      <c r="AX896" s="13" t="s">
        <v>81</v>
      </c>
      <c r="AY896" s="220" t="s">
        <v>166</v>
      </c>
    </row>
    <row r="897" spans="1:51" s="14" customFormat="1" ht="12">
      <c r="A897" s="14"/>
      <c r="B897" s="226"/>
      <c r="C897" s="14"/>
      <c r="D897" s="210" t="s">
        <v>283</v>
      </c>
      <c r="E897" s="227" t="s">
        <v>1</v>
      </c>
      <c r="F897" s="228" t="s">
        <v>88</v>
      </c>
      <c r="G897" s="14"/>
      <c r="H897" s="229">
        <v>1</v>
      </c>
      <c r="I897" s="230"/>
      <c r="J897" s="14"/>
      <c r="K897" s="14"/>
      <c r="L897" s="226"/>
      <c r="M897" s="231"/>
      <c r="N897" s="232"/>
      <c r="O897" s="232"/>
      <c r="P897" s="232"/>
      <c r="Q897" s="232"/>
      <c r="R897" s="232"/>
      <c r="S897" s="232"/>
      <c r="T897" s="233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27" t="s">
        <v>283</v>
      </c>
      <c r="AU897" s="227" t="s">
        <v>90</v>
      </c>
      <c r="AV897" s="14" t="s">
        <v>90</v>
      </c>
      <c r="AW897" s="14" t="s">
        <v>36</v>
      </c>
      <c r="AX897" s="14" t="s">
        <v>81</v>
      </c>
      <c r="AY897" s="227" t="s">
        <v>166</v>
      </c>
    </row>
    <row r="898" spans="1:51" s="13" customFormat="1" ht="12">
      <c r="A898" s="13"/>
      <c r="B898" s="219"/>
      <c r="C898" s="13"/>
      <c r="D898" s="210" t="s">
        <v>283</v>
      </c>
      <c r="E898" s="220" t="s">
        <v>1</v>
      </c>
      <c r="F898" s="221" t="s">
        <v>325</v>
      </c>
      <c r="G898" s="13"/>
      <c r="H898" s="220" t="s">
        <v>1</v>
      </c>
      <c r="I898" s="222"/>
      <c r="J898" s="13"/>
      <c r="K898" s="13"/>
      <c r="L898" s="219"/>
      <c r="M898" s="223"/>
      <c r="N898" s="224"/>
      <c r="O898" s="224"/>
      <c r="P898" s="224"/>
      <c r="Q898" s="224"/>
      <c r="R898" s="224"/>
      <c r="S898" s="224"/>
      <c r="T898" s="225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20" t="s">
        <v>283</v>
      </c>
      <c r="AU898" s="220" t="s">
        <v>90</v>
      </c>
      <c r="AV898" s="13" t="s">
        <v>88</v>
      </c>
      <c r="AW898" s="13" t="s">
        <v>36</v>
      </c>
      <c r="AX898" s="13" t="s">
        <v>81</v>
      </c>
      <c r="AY898" s="220" t="s">
        <v>166</v>
      </c>
    </row>
    <row r="899" spans="1:51" s="14" customFormat="1" ht="12">
      <c r="A899" s="14"/>
      <c r="B899" s="226"/>
      <c r="C899" s="14"/>
      <c r="D899" s="210" t="s">
        <v>283</v>
      </c>
      <c r="E899" s="227" t="s">
        <v>1</v>
      </c>
      <c r="F899" s="228" t="s">
        <v>88</v>
      </c>
      <c r="G899" s="14"/>
      <c r="H899" s="229">
        <v>1</v>
      </c>
      <c r="I899" s="230"/>
      <c r="J899" s="14"/>
      <c r="K899" s="14"/>
      <c r="L899" s="226"/>
      <c r="M899" s="231"/>
      <c r="N899" s="232"/>
      <c r="O899" s="232"/>
      <c r="P899" s="232"/>
      <c r="Q899" s="232"/>
      <c r="R899" s="232"/>
      <c r="S899" s="232"/>
      <c r="T899" s="233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27" t="s">
        <v>283</v>
      </c>
      <c r="AU899" s="227" t="s">
        <v>90</v>
      </c>
      <c r="AV899" s="14" t="s">
        <v>90</v>
      </c>
      <c r="AW899" s="14" t="s">
        <v>36</v>
      </c>
      <c r="AX899" s="14" t="s">
        <v>81</v>
      </c>
      <c r="AY899" s="227" t="s">
        <v>166</v>
      </c>
    </row>
    <row r="900" spans="1:51" s="15" customFormat="1" ht="12">
      <c r="A900" s="15"/>
      <c r="B900" s="234"/>
      <c r="C900" s="15"/>
      <c r="D900" s="210" t="s">
        <v>283</v>
      </c>
      <c r="E900" s="235" t="s">
        <v>1</v>
      </c>
      <c r="F900" s="236" t="s">
        <v>286</v>
      </c>
      <c r="G900" s="15"/>
      <c r="H900" s="237">
        <v>5</v>
      </c>
      <c r="I900" s="238"/>
      <c r="J900" s="15"/>
      <c r="K900" s="15"/>
      <c r="L900" s="234"/>
      <c r="M900" s="239"/>
      <c r="N900" s="240"/>
      <c r="O900" s="240"/>
      <c r="P900" s="240"/>
      <c r="Q900" s="240"/>
      <c r="R900" s="240"/>
      <c r="S900" s="240"/>
      <c r="T900" s="241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T900" s="235" t="s">
        <v>283</v>
      </c>
      <c r="AU900" s="235" t="s">
        <v>90</v>
      </c>
      <c r="AV900" s="15" t="s">
        <v>165</v>
      </c>
      <c r="AW900" s="15" t="s">
        <v>36</v>
      </c>
      <c r="AX900" s="15" t="s">
        <v>88</v>
      </c>
      <c r="AY900" s="235" t="s">
        <v>166</v>
      </c>
    </row>
    <row r="901" spans="1:65" s="2" customFormat="1" ht="16.5" customHeight="1">
      <c r="A901" s="38"/>
      <c r="B901" s="196"/>
      <c r="C901" s="197" t="s">
        <v>1563</v>
      </c>
      <c r="D901" s="197" t="s">
        <v>169</v>
      </c>
      <c r="E901" s="198" t="s">
        <v>1564</v>
      </c>
      <c r="F901" s="199" t="s">
        <v>1565</v>
      </c>
      <c r="G901" s="200" t="s">
        <v>425</v>
      </c>
      <c r="H901" s="201">
        <v>85.78</v>
      </c>
      <c r="I901" s="202"/>
      <c r="J901" s="203">
        <f>ROUND(I901*H901,2)</f>
        <v>0</v>
      </c>
      <c r="K901" s="199" t="s">
        <v>280</v>
      </c>
      <c r="L901" s="39"/>
      <c r="M901" s="204" t="s">
        <v>1</v>
      </c>
      <c r="N901" s="205" t="s">
        <v>46</v>
      </c>
      <c r="O901" s="77"/>
      <c r="P901" s="206">
        <f>O901*H901</f>
        <v>0</v>
      </c>
      <c r="Q901" s="206">
        <v>0.00032</v>
      </c>
      <c r="R901" s="206">
        <f>Q901*H901</f>
        <v>0.0274496</v>
      </c>
      <c r="S901" s="206">
        <v>0</v>
      </c>
      <c r="T901" s="207">
        <f>S901*H901</f>
        <v>0</v>
      </c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R901" s="208" t="s">
        <v>243</v>
      </c>
      <c r="AT901" s="208" t="s">
        <v>169</v>
      </c>
      <c r="AU901" s="208" t="s">
        <v>90</v>
      </c>
      <c r="AY901" s="19" t="s">
        <v>166</v>
      </c>
      <c r="BE901" s="209">
        <f>IF(N901="základní",J901,0)</f>
        <v>0</v>
      </c>
      <c r="BF901" s="209">
        <f>IF(N901="snížená",J901,0)</f>
        <v>0</v>
      </c>
      <c r="BG901" s="209">
        <f>IF(N901="zákl. přenesená",J901,0)</f>
        <v>0</v>
      </c>
      <c r="BH901" s="209">
        <f>IF(N901="sníž. přenesená",J901,0)</f>
        <v>0</v>
      </c>
      <c r="BI901" s="209">
        <f>IF(N901="nulová",J901,0)</f>
        <v>0</v>
      </c>
      <c r="BJ901" s="19" t="s">
        <v>88</v>
      </c>
      <c r="BK901" s="209">
        <f>ROUND(I901*H901,2)</f>
        <v>0</v>
      </c>
      <c r="BL901" s="19" t="s">
        <v>243</v>
      </c>
      <c r="BM901" s="208" t="s">
        <v>1566</v>
      </c>
    </row>
    <row r="902" spans="1:47" s="2" customFormat="1" ht="12">
      <c r="A902" s="38"/>
      <c r="B902" s="39"/>
      <c r="C902" s="38"/>
      <c r="D902" s="210" t="s">
        <v>174</v>
      </c>
      <c r="E902" s="38"/>
      <c r="F902" s="211" t="s">
        <v>1567</v>
      </c>
      <c r="G902" s="38"/>
      <c r="H902" s="38"/>
      <c r="I902" s="132"/>
      <c r="J902" s="38"/>
      <c r="K902" s="38"/>
      <c r="L902" s="39"/>
      <c r="M902" s="212"/>
      <c r="N902" s="213"/>
      <c r="O902" s="77"/>
      <c r="P902" s="77"/>
      <c r="Q902" s="77"/>
      <c r="R902" s="77"/>
      <c r="S902" s="77"/>
      <c r="T902" s="7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T902" s="19" t="s">
        <v>174</v>
      </c>
      <c r="AU902" s="19" t="s">
        <v>90</v>
      </c>
    </row>
    <row r="903" spans="1:51" s="13" customFormat="1" ht="12">
      <c r="A903" s="13"/>
      <c r="B903" s="219"/>
      <c r="C903" s="13"/>
      <c r="D903" s="210" t="s">
        <v>283</v>
      </c>
      <c r="E903" s="220" t="s">
        <v>1</v>
      </c>
      <c r="F903" s="221" t="s">
        <v>417</v>
      </c>
      <c r="G903" s="13"/>
      <c r="H903" s="220" t="s">
        <v>1</v>
      </c>
      <c r="I903" s="222"/>
      <c r="J903" s="13"/>
      <c r="K903" s="13"/>
      <c r="L903" s="219"/>
      <c r="M903" s="223"/>
      <c r="N903" s="224"/>
      <c r="O903" s="224"/>
      <c r="P903" s="224"/>
      <c r="Q903" s="224"/>
      <c r="R903" s="224"/>
      <c r="S903" s="224"/>
      <c r="T903" s="225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20" t="s">
        <v>283</v>
      </c>
      <c r="AU903" s="220" t="s">
        <v>90</v>
      </c>
      <c r="AV903" s="13" t="s">
        <v>88</v>
      </c>
      <c r="AW903" s="13" t="s">
        <v>36</v>
      </c>
      <c r="AX903" s="13" t="s">
        <v>81</v>
      </c>
      <c r="AY903" s="220" t="s">
        <v>166</v>
      </c>
    </row>
    <row r="904" spans="1:51" s="14" customFormat="1" ht="12">
      <c r="A904" s="14"/>
      <c r="B904" s="226"/>
      <c r="C904" s="14"/>
      <c r="D904" s="210" t="s">
        <v>283</v>
      </c>
      <c r="E904" s="227" t="s">
        <v>1</v>
      </c>
      <c r="F904" s="228" t="s">
        <v>1149</v>
      </c>
      <c r="G904" s="14"/>
      <c r="H904" s="229">
        <v>8.96</v>
      </c>
      <c r="I904" s="230"/>
      <c r="J904" s="14"/>
      <c r="K904" s="14"/>
      <c r="L904" s="226"/>
      <c r="M904" s="231"/>
      <c r="N904" s="232"/>
      <c r="O904" s="232"/>
      <c r="P904" s="232"/>
      <c r="Q904" s="232"/>
      <c r="R904" s="232"/>
      <c r="S904" s="232"/>
      <c r="T904" s="233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27" t="s">
        <v>283</v>
      </c>
      <c r="AU904" s="227" t="s">
        <v>90</v>
      </c>
      <c r="AV904" s="14" t="s">
        <v>90</v>
      </c>
      <c r="AW904" s="14" t="s">
        <v>36</v>
      </c>
      <c r="AX904" s="14" t="s">
        <v>81</v>
      </c>
      <c r="AY904" s="227" t="s">
        <v>166</v>
      </c>
    </row>
    <row r="905" spans="1:51" s="13" customFormat="1" ht="12">
      <c r="A905" s="13"/>
      <c r="B905" s="219"/>
      <c r="C905" s="13"/>
      <c r="D905" s="210" t="s">
        <v>283</v>
      </c>
      <c r="E905" s="220" t="s">
        <v>1</v>
      </c>
      <c r="F905" s="221" t="s">
        <v>352</v>
      </c>
      <c r="G905" s="13"/>
      <c r="H905" s="220" t="s">
        <v>1</v>
      </c>
      <c r="I905" s="222"/>
      <c r="J905" s="13"/>
      <c r="K905" s="13"/>
      <c r="L905" s="219"/>
      <c r="M905" s="223"/>
      <c r="N905" s="224"/>
      <c r="O905" s="224"/>
      <c r="P905" s="224"/>
      <c r="Q905" s="224"/>
      <c r="R905" s="224"/>
      <c r="S905" s="224"/>
      <c r="T905" s="225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20" t="s">
        <v>283</v>
      </c>
      <c r="AU905" s="220" t="s">
        <v>90</v>
      </c>
      <c r="AV905" s="13" t="s">
        <v>88</v>
      </c>
      <c r="AW905" s="13" t="s">
        <v>36</v>
      </c>
      <c r="AX905" s="13" t="s">
        <v>81</v>
      </c>
      <c r="AY905" s="220" t="s">
        <v>166</v>
      </c>
    </row>
    <row r="906" spans="1:51" s="14" customFormat="1" ht="12">
      <c r="A906" s="14"/>
      <c r="B906" s="226"/>
      <c r="C906" s="14"/>
      <c r="D906" s="210" t="s">
        <v>283</v>
      </c>
      <c r="E906" s="227" t="s">
        <v>1</v>
      </c>
      <c r="F906" s="228" t="s">
        <v>1150</v>
      </c>
      <c r="G906" s="14"/>
      <c r="H906" s="229">
        <v>9.06</v>
      </c>
      <c r="I906" s="230"/>
      <c r="J906" s="14"/>
      <c r="K906" s="14"/>
      <c r="L906" s="226"/>
      <c r="M906" s="231"/>
      <c r="N906" s="232"/>
      <c r="O906" s="232"/>
      <c r="P906" s="232"/>
      <c r="Q906" s="232"/>
      <c r="R906" s="232"/>
      <c r="S906" s="232"/>
      <c r="T906" s="233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27" t="s">
        <v>283</v>
      </c>
      <c r="AU906" s="227" t="s">
        <v>90</v>
      </c>
      <c r="AV906" s="14" t="s">
        <v>90</v>
      </c>
      <c r="AW906" s="14" t="s">
        <v>36</v>
      </c>
      <c r="AX906" s="14" t="s">
        <v>81</v>
      </c>
      <c r="AY906" s="227" t="s">
        <v>166</v>
      </c>
    </row>
    <row r="907" spans="1:51" s="13" customFormat="1" ht="12">
      <c r="A907" s="13"/>
      <c r="B907" s="219"/>
      <c r="C907" s="13"/>
      <c r="D907" s="210" t="s">
        <v>283</v>
      </c>
      <c r="E907" s="220" t="s">
        <v>1</v>
      </c>
      <c r="F907" s="221" t="s">
        <v>419</v>
      </c>
      <c r="G907" s="13"/>
      <c r="H907" s="220" t="s">
        <v>1</v>
      </c>
      <c r="I907" s="222"/>
      <c r="J907" s="13"/>
      <c r="K907" s="13"/>
      <c r="L907" s="219"/>
      <c r="M907" s="223"/>
      <c r="N907" s="224"/>
      <c r="O907" s="224"/>
      <c r="P907" s="224"/>
      <c r="Q907" s="224"/>
      <c r="R907" s="224"/>
      <c r="S907" s="224"/>
      <c r="T907" s="225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20" t="s">
        <v>283</v>
      </c>
      <c r="AU907" s="220" t="s">
        <v>90</v>
      </c>
      <c r="AV907" s="13" t="s">
        <v>88</v>
      </c>
      <c r="AW907" s="13" t="s">
        <v>36</v>
      </c>
      <c r="AX907" s="13" t="s">
        <v>81</v>
      </c>
      <c r="AY907" s="220" t="s">
        <v>166</v>
      </c>
    </row>
    <row r="908" spans="1:51" s="14" customFormat="1" ht="12">
      <c r="A908" s="14"/>
      <c r="B908" s="226"/>
      <c r="C908" s="14"/>
      <c r="D908" s="210" t="s">
        <v>283</v>
      </c>
      <c r="E908" s="227" t="s">
        <v>1</v>
      </c>
      <c r="F908" s="228" t="s">
        <v>1151</v>
      </c>
      <c r="G908" s="14"/>
      <c r="H908" s="229">
        <v>15.5</v>
      </c>
      <c r="I908" s="230"/>
      <c r="J908" s="14"/>
      <c r="K908" s="14"/>
      <c r="L908" s="226"/>
      <c r="M908" s="231"/>
      <c r="N908" s="232"/>
      <c r="O908" s="232"/>
      <c r="P908" s="232"/>
      <c r="Q908" s="232"/>
      <c r="R908" s="232"/>
      <c r="S908" s="232"/>
      <c r="T908" s="233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27" t="s">
        <v>283</v>
      </c>
      <c r="AU908" s="227" t="s">
        <v>90</v>
      </c>
      <c r="AV908" s="14" t="s">
        <v>90</v>
      </c>
      <c r="AW908" s="14" t="s">
        <v>36</v>
      </c>
      <c r="AX908" s="14" t="s">
        <v>81</v>
      </c>
      <c r="AY908" s="227" t="s">
        <v>166</v>
      </c>
    </row>
    <row r="909" spans="1:51" s="13" customFormat="1" ht="12">
      <c r="A909" s="13"/>
      <c r="B909" s="219"/>
      <c r="C909" s="13"/>
      <c r="D909" s="210" t="s">
        <v>283</v>
      </c>
      <c r="E909" s="220" t="s">
        <v>1</v>
      </c>
      <c r="F909" s="221" t="s">
        <v>367</v>
      </c>
      <c r="G909" s="13"/>
      <c r="H909" s="220" t="s">
        <v>1</v>
      </c>
      <c r="I909" s="222"/>
      <c r="J909" s="13"/>
      <c r="K909" s="13"/>
      <c r="L909" s="219"/>
      <c r="M909" s="223"/>
      <c r="N909" s="224"/>
      <c r="O909" s="224"/>
      <c r="P909" s="224"/>
      <c r="Q909" s="224"/>
      <c r="R909" s="224"/>
      <c r="S909" s="224"/>
      <c r="T909" s="225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20" t="s">
        <v>283</v>
      </c>
      <c r="AU909" s="220" t="s">
        <v>90</v>
      </c>
      <c r="AV909" s="13" t="s">
        <v>88</v>
      </c>
      <c r="AW909" s="13" t="s">
        <v>36</v>
      </c>
      <c r="AX909" s="13" t="s">
        <v>81</v>
      </c>
      <c r="AY909" s="220" t="s">
        <v>166</v>
      </c>
    </row>
    <row r="910" spans="1:51" s="14" customFormat="1" ht="12">
      <c r="A910" s="14"/>
      <c r="B910" s="226"/>
      <c r="C910" s="14"/>
      <c r="D910" s="210" t="s">
        <v>283</v>
      </c>
      <c r="E910" s="227" t="s">
        <v>1</v>
      </c>
      <c r="F910" s="228" t="s">
        <v>1152</v>
      </c>
      <c r="G910" s="14"/>
      <c r="H910" s="229">
        <v>4.8</v>
      </c>
      <c r="I910" s="230"/>
      <c r="J910" s="14"/>
      <c r="K910" s="14"/>
      <c r="L910" s="226"/>
      <c r="M910" s="231"/>
      <c r="N910" s="232"/>
      <c r="O910" s="232"/>
      <c r="P910" s="232"/>
      <c r="Q910" s="232"/>
      <c r="R910" s="232"/>
      <c r="S910" s="232"/>
      <c r="T910" s="233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27" t="s">
        <v>283</v>
      </c>
      <c r="AU910" s="227" t="s">
        <v>90</v>
      </c>
      <c r="AV910" s="14" t="s">
        <v>90</v>
      </c>
      <c r="AW910" s="14" t="s">
        <v>36</v>
      </c>
      <c r="AX910" s="14" t="s">
        <v>81</v>
      </c>
      <c r="AY910" s="227" t="s">
        <v>166</v>
      </c>
    </row>
    <row r="911" spans="1:51" s="13" customFormat="1" ht="12">
      <c r="A911" s="13"/>
      <c r="B911" s="219"/>
      <c r="C911" s="13"/>
      <c r="D911" s="210" t="s">
        <v>283</v>
      </c>
      <c r="E911" s="220" t="s">
        <v>1</v>
      </c>
      <c r="F911" s="221" t="s">
        <v>407</v>
      </c>
      <c r="G911" s="13"/>
      <c r="H911" s="220" t="s">
        <v>1</v>
      </c>
      <c r="I911" s="222"/>
      <c r="J911" s="13"/>
      <c r="K911" s="13"/>
      <c r="L911" s="219"/>
      <c r="M911" s="223"/>
      <c r="N911" s="224"/>
      <c r="O911" s="224"/>
      <c r="P911" s="224"/>
      <c r="Q911" s="224"/>
      <c r="R911" s="224"/>
      <c r="S911" s="224"/>
      <c r="T911" s="225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20" t="s">
        <v>283</v>
      </c>
      <c r="AU911" s="220" t="s">
        <v>90</v>
      </c>
      <c r="AV911" s="13" t="s">
        <v>88</v>
      </c>
      <c r="AW911" s="13" t="s">
        <v>36</v>
      </c>
      <c r="AX911" s="13" t="s">
        <v>81</v>
      </c>
      <c r="AY911" s="220" t="s">
        <v>166</v>
      </c>
    </row>
    <row r="912" spans="1:51" s="14" customFormat="1" ht="12">
      <c r="A912" s="14"/>
      <c r="B912" s="226"/>
      <c r="C912" s="14"/>
      <c r="D912" s="210" t="s">
        <v>283</v>
      </c>
      <c r="E912" s="227" t="s">
        <v>1</v>
      </c>
      <c r="F912" s="228" t="s">
        <v>1152</v>
      </c>
      <c r="G912" s="14"/>
      <c r="H912" s="229">
        <v>4.8</v>
      </c>
      <c r="I912" s="230"/>
      <c r="J912" s="14"/>
      <c r="K912" s="14"/>
      <c r="L912" s="226"/>
      <c r="M912" s="231"/>
      <c r="N912" s="232"/>
      <c r="O912" s="232"/>
      <c r="P912" s="232"/>
      <c r="Q912" s="232"/>
      <c r="R912" s="232"/>
      <c r="S912" s="232"/>
      <c r="T912" s="233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27" t="s">
        <v>283</v>
      </c>
      <c r="AU912" s="227" t="s">
        <v>90</v>
      </c>
      <c r="AV912" s="14" t="s">
        <v>90</v>
      </c>
      <c r="AW912" s="14" t="s">
        <v>36</v>
      </c>
      <c r="AX912" s="14" t="s">
        <v>81</v>
      </c>
      <c r="AY912" s="227" t="s">
        <v>166</v>
      </c>
    </row>
    <row r="913" spans="1:51" s="13" customFormat="1" ht="12">
      <c r="A913" s="13"/>
      <c r="B913" s="219"/>
      <c r="C913" s="13"/>
      <c r="D913" s="210" t="s">
        <v>283</v>
      </c>
      <c r="E913" s="220" t="s">
        <v>1</v>
      </c>
      <c r="F913" s="221" t="s">
        <v>421</v>
      </c>
      <c r="G913" s="13"/>
      <c r="H913" s="220" t="s">
        <v>1</v>
      </c>
      <c r="I913" s="222"/>
      <c r="J913" s="13"/>
      <c r="K913" s="13"/>
      <c r="L913" s="219"/>
      <c r="M913" s="223"/>
      <c r="N913" s="224"/>
      <c r="O913" s="224"/>
      <c r="P913" s="224"/>
      <c r="Q913" s="224"/>
      <c r="R913" s="224"/>
      <c r="S913" s="224"/>
      <c r="T913" s="225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20" t="s">
        <v>283</v>
      </c>
      <c r="AU913" s="220" t="s">
        <v>90</v>
      </c>
      <c r="AV913" s="13" t="s">
        <v>88</v>
      </c>
      <c r="AW913" s="13" t="s">
        <v>36</v>
      </c>
      <c r="AX913" s="13" t="s">
        <v>81</v>
      </c>
      <c r="AY913" s="220" t="s">
        <v>166</v>
      </c>
    </row>
    <row r="914" spans="1:51" s="14" customFormat="1" ht="12">
      <c r="A914" s="14"/>
      <c r="B914" s="226"/>
      <c r="C914" s="14"/>
      <c r="D914" s="210" t="s">
        <v>283</v>
      </c>
      <c r="E914" s="227" t="s">
        <v>1</v>
      </c>
      <c r="F914" s="228" t="s">
        <v>1153</v>
      </c>
      <c r="G914" s="14"/>
      <c r="H914" s="229">
        <v>8.9</v>
      </c>
      <c r="I914" s="230"/>
      <c r="J914" s="14"/>
      <c r="K914" s="14"/>
      <c r="L914" s="226"/>
      <c r="M914" s="231"/>
      <c r="N914" s="232"/>
      <c r="O914" s="232"/>
      <c r="P914" s="232"/>
      <c r="Q914" s="232"/>
      <c r="R914" s="232"/>
      <c r="S914" s="232"/>
      <c r="T914" s="233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27" t="s">
        <v>283</v>
      </c>
      <c r="AU914" s="227" t="s">
        <v>90</v>
      </c>
      <c r="AV914" s="14" t="s">
        <v>90</v>
      </c>
      <c r="AW914" s="14" t="s">
        <v>36</v>
      </c>
      <c r="AX914" s="14" t="s">
        <v>81</v>
      </c>
      <c r="AY914" s="227" t="s">
        <v>166</v>
      </c>
    </row>
    <row r="915" spans="1:51" s="13" customFormat="1" ht="12">
      <c r="A915" s="13"/>
      <c r="B915" s="219"/>
      <c r="C915" s="13"/>
      <c r="D915" s="210" t="s">
        <v>283</v>
      </c>
      <c r="E915" s="220" t="s">
        <v>1</v>
      </c>
      <c r="F915" s="221" t="s">
        <v>325</v>
      </c>
      <c r="G915" s="13"/>
      <c r="H915" s="220" t="s">
        <v>1</v>
      </c>
      <c r="I915" s="222"/>
      <c r="J915" s="13"/>
      <c r="K915" s="13"/>
      <c r="L915" s="219"/>
      <c r="M915" s="223"/>
      <c r="N915" s="224"/>
      <c r="O915" s="224"/>
      <c r="P915" s="224"/>
      <c r="Q915" s="224"/>
      <c r="R915" s="224"/>
      <c r="S915" s="224"/>
      <c r="T915" s="225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20" t="s">
        <v>283</v>
      </c>
      <c r="AU915" s="220" t="s">
        <v>90</v>
      </c>
      <c r="AV915" s="13" t="s">
        <v>88</v>
      </c>
      <c r="AW915" s="13" t="s">
        <v>36</v>
      </c>
      <c r="AX915" s="13" t="s">
        <v>81</v>
      </c>
      <c r="AY915" s="220" t="s">
        <v>166</v>
      </c>
    </row>
    <row r="916" spans="1:51" s="14" customFormat="1" ht="12">
      <c r="A916" s="14"/>
      <c r="B916" s="226"/>
      <c r="C916" s="14"/>
      <c r="D916" s="210" t="s">
        <v>283</v>
      </c>
      <c r="E916" s="227" t="s">
        <v>1</v>
      </c>
      <c r="F916" s="228" t="s">
        <v>1154</v>
      </c>
      <c r="G916" s="14"/>
      <c r="H916" s="229">
        <v>11.4</v>
      </c>
      <c r="I916" s="230"/>
      <c r="J916" s="14"/>
      <c r="K916" s="14"/>
      <c r="L916" s="226"/>
      <c r="M916" s="231"/>
      <c r="N916" s="232"/>
      <c r="O916" s="232"/>
      <c r="P916" s="232"/>
      <c r="Q916" s="232"/>
      <c r="R916" s="232"/>
      <c r="S916" s="232"/>
      <c r="T916" s="233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27" t="s">
        <v>283</v>
      </c>
      <c r="AU916" s="227" t="s">
        <v>90</v>
      </c>
      <c r="AV916" s="14" t="s">
        <v>90</v>
      </c>
      <c r="AW916" s="14" t="s">
        <v>36</v>
      </c>
      <c r="AX916" s="14" t="s">
        <v>81</v>
      </c>
      <c r="AY916" s="227" t="s">
        <v>166</v>
      </c>
    </row>
    <row r="917" spans="1:51" s="13" customFormat="1" ht="12">
      <c r="A917" s="13"/>
      <c r="B917" s="219"/>
      <c r="C917" s="13"/>
      <c r="D917" s="210" t="s">
        <v>283</v>
      </c>
      <c r="E917" s="220" t="s">
        <v>1</v>
      </c>
      <c r="F917" s="221" t="s">
        <v>1004</v>
      </c>
      <c r="G917" s="13"/>
      <c r="H917" s="220" t="s">
        <v>1</v>
      </c>
      <c r="I917" s="222"/>
      <c r="J917" s="13"/>
      <c r="K917" s="13"/>
      <c r="L917" s="219"/>
      <c r="M917" s="223"/>
      <c r="N917" s="224"/>
      <c r="O917" s="224"/>
      <c r="P917" s="224"/>
      <c r="Q917" s="224"/>
      <c r="R917" s="224"/>
      <c r="S917" s="224"/>
      <c r="T917" s="225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20" t="s">
        <v>283</v>
      </c>
      <c r="AU917" s="220" t="s">
        <v>90</v>
      </c>
      <c r="AV917" s="13" t="s">
        <v>88</v>
      </c>
      <c r="AW917" s="13" t="s">
        <v>36</v>
      </c>
      <c r="AX917" s="13" t="s">
        <v>81</v>
      </c>
      <c r="AY917" s="220" t="s">
        <v>166</v>
      </c>
    </row>
    <row r="918" spans="1:51" s="14" customFormat="1" ht="12">
      <c r="A918" s="14"/>
      <c r="B918" s="226"/>
      <c r="C918" s="14"/>
      <c r="D918" s="210" t="s">
        <v>283</v>
      </c>
      <c r="E918" s="227" t="s">
        <v>1</v>
      </c>
      <c r="F918" s="228" t="s">
        <v>1152</v>
      </c>
      <c r="G918" s="14"/>
      <c r="H918" s="229">
        <v>4.8</v>
      </c>
      <c r="I918" s="230"/>
      <c r="J918" s="14"/>
      <c r="K918" s="14"/>
      <c r="L918" s="226"/>
      <c r="M918" s="231"/>
      <c r="N918" s="232"/>
      <c r="O918" s="232"/>
      <c r="P918" s="232"/>
      <c r="Q918" s="232"/>
      <c r="R918" s="232"/>
      <c r="S918" s="232"/>
      <c r="T918" s="233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27" t="s">
        <v>283</v>
      </c>
      <c r="AU918" s="227" t="s">
        <v>90</v>
      </c>
      <c r="AV918" s="14" t="s">
        <v>90</v>
      </c>
      <c r="AW918" s="14" t="s">
        <v>36</v>
      </c>
      <c r="AX918" s="14" t="s">
        <v>81</v>
      </c>
      <c r="AY918" s="227" t="s">
        <v>166</v>
      </c>
    </row>
    <row r="919" spans="1:51" s="13" customFormat="1" ht="12">
      <c r="A919" s="13"/>
      <c r="B919" s="219"/>
      <c r="C919" s="13"/>
      <c r="D919" s="210" t="s">
        <v>283</v>
      </c>
      <c r="E919" s="220" t="s">
        <v>1</v>
      </c>
      <c r="F919" s="221" t="s">
        <v>1005</v>
      </c>
      <c r="G919" s="13"/>
      <c r="H919" s="220" t="s">
        <v>1</v>
      </c>
      <c r="I919" s="222"/>
      <c r="J919" s="13"/>
      <c r="K919" s="13"/>
      <c r="L919" s="219"/>
      <c r="M919" s="223"/>
      <c r="N919" s="224"/>
      <c r="O919" s="224"/>
      <c r="P919" s="224"/>
      <c r="Q919" s="224"/>
      <c r="R919" s="224"/>
      <c r="S919" s="224"/>
      <c r="T919" s="225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20" t="s">
        <v>283</v>
      </c>
      <c r="AU919" s="220" t="s">
        <v>90</v>
      </c>
      <c r="AV919" s="13" t="s">
        <v>88</v>
      </c>
      <c r="AW919" s="13" t="s">
        <v>36</v>
      </c>
      <c r="AX919" s="13" t="s">
        <v>81</v>
      </c>
      <c r="AY919" s="220" t="s">
        <v>166</v>
      </c>
    </row>
    <row r="920" spans="1:51" s="14" customFormat="1" ht="12">
      <c r="A920" s="14"/>
      <c r="B920" s="226"/>
      <c r="C920" s="14"/>
      <c r="D920" s="210" t="s">
        <v>283</v>
      </c>
      <c r="E920" s="227" t="s">
        <v>1</v>
      </c>
      <c r="F920" s="228" t="s">
        <v>1155</v>
      </c>
      <c r="G920" s="14"/>
      <c r="H920" s="229">
        <v>4.6</v>
      </c>
      <c r="I920" s="230"/>
      <c r="J920" s="14"/>
      <c r="K920" s="14"/>
      <c r="L920" s="226"/>
      <c r="M920" s="231"/>
      <c r="N920" s="232"/>
      <c r="O920" s="232"/>
      <c r="P920" s="232"/>
      <c r="Q920" s="232"/>
      <c r="R920" s="232"/>
      <c r="S920" s="232"/>
      <c r="T920" s="233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27" t="s">
        <v>283</v>
      </c>
      <c r="AU920" s="227" t="s">
        <v>90</v>
      </c>
      <c r="AV920" s="14" t="s">
        <v>90</v>
      </c>
      <c r="AW920" s="14" t="s">
        <v>36</v>
      </c>
      <c r="AX920" s="14" t="s">
        <v>81</v>
      </c>
      <c r="AY920" s="227" t="s">
        <v>166</v>
      </c>
    </row>
    <row r="921" spans="1:51" s="13" customFormat="1" ht="12">
      <c r="A921" s="13"/>
      <c r="B921" s="219"/>
      <c r="C921" s="13"/>
      <c r="D921" s="210" t="s">
        <v>283</v>
      </c>
      <c r="E921" s="220" t="s">
        <v>1</v>
      </c>
      <c r="F921" s="221" t="s">
        <v>1064</v>
      </c>
      <c r="G921" s="13"/>
      <c r="H921" s="220" t="s">
        <v>1</v>
      </c>
      <c r="I921" s="222"/>
      <c r="J921" s="13"/>
      <c r="K921" s="13"/>
      <c r="L921" s="219"/>
      <c r="M921" s="223"/>
      <c r="N921" s="224"/>
      <c r="O921" s="224"/>
      <c r="P921" s="224"/>
      <c r="Q921" s="224"/>
      <c r="R921" s="224"/>
      <c r="S921" s="224"/>
      <c r="T921" s="225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20" t="s">
        <v>283</v>
      </c>
      <c r="AU921" s="220" t="s">
        <v>90</v>
      </c>
      <c r="AV921" s="13" t="s">
        <v>88</v>
      </c>
      <c r="AW921" s="13" t="s">
        <v>36</v>
      </c>
      <c r="AX921" s="13" t="s">
        <v>81</v>
      </c>
      <c r="AY921" s="220" t="s">
        <v>166</v>
      </c>
    </row>
    <row r="922" spans="1:51" s="14" customFormat="1" ht="12">
      <c r="A922" s="14"/>
      <c r="B922" s="226"/>
      <c r="C922" s="14"/>
      <c r="D922" s="210" t="s">
        <v>283</v>
      </c>
      <c r="E922" s="227" t="s">
        <v>1</v>
      </c>
      <c r="F922" s="228" t="s">
        <v>1156</v>
      </c>
      <c r="G922" s="14"/>
      <c r="H922" s="229">
        <v>4.9</v>
      </c>
      <c r="I922" s="230"/>
      <c r="J922" s="14"/>
      <c r="K922" s="14"/>
      <c r="L922" s="226"/>
      <c r="M922" s="231"/>
      <c r="N922" s="232"/>
      <c r="O922" s="232"/>
      <c r="P922" s="232"/>
      <c r="Q922" s="232"/>
      <c r="R922" s="232"/>
      <c r="S922" s="232"/>
      <c r="T922" s="233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27" t="s">
        <v>283</v>
      </c>
      <c r="AU922" s="227" t="s">
        <v>90</v>
      </c>
      <c r="AV922" s="14" t="s">
        <v>90</v>
      </c>
      <c r="AW922" s="14" t="s">
        <v>36</v>
      </c>
      <c r="AX922" s="14" t="s">
        <v>81</v>
      </c>
      <c r="AY922" s="227" t="s">
        <v>166</v>
      </c>
    </row>
    <row r="923" spans="1:51" s="13" customFormat="1" ht="12">
      <c r="A923" s="13"/>
      <c r="B923" s="219"/>
      <c r="C923" s="13"/>
      <c r="D923" s="210" t="s">
        <v>283</v>
      </c>
      <c r="E923" s="220" t="s">
        <v>1</v>
      </c>
      <c r="F923" s="221" t="s">
        <v>1065</v>
      </c>
      <c r="G923" s="13"/>
      <c r="H923" s="220" t="s">
        <v>1</v>
      </c>
      <c r="I923" s="222"/>
      <c r="J923" s="13"/>
      <c r="K923" s="13"/>
      <c r="L923" s="219"/>
      <c r="M923" s="223"/>
      <c r="N923" s="224"/>
      <c r="O923" s="224"/>
      <c r="P923" s="224"/>
      <c r="Q923" s="224"/>
      <c r="R923" s="224"/>
      <c r="S923" s="224"/>
      <c r="T923" s="225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20" t="s">
        <v>283</v>
      </c>
      <c r="AU923" s="220" t="s">
        <v>90</v>
      </c>
      <c r="AV923" s="13" t="s">
        <v>88</v>
      </c>
      <c r="AW923" s="13" t="s">
        <v>36</v>
      </c>
      <c r="AX923" s="13" t="s">
        <v>81</v>
      </c>
      <c r="AY923" s="220" t="s">
        <v>166</v>
      </c>
    </row>
    <row r="924" spans="1:51" s="14" customFormat="1" ht="12">
      <c r="A924" s="14"/>
      <c r="B924" s="226"/>
      <c r="C924" s="14"/>
      <c r="D924" s="210" t="s">
        <v>283</v>
      </c>
      <c r="E924" s="227" t="s">
        <v>1</v>
      </c>
      <c r="F924" s="228" t="s">
        <v>1157</v>
      </c>
      <c r="G924" s="14"/>
      <c r="H924" s="229">
        <v>8.06</v>
      </c>
      <c r="I924" s="230"/>
      <c r="J924" s="14"/>
      <c r="K924" s="14"/>
      <c r="L924" s="226"/>
      <c r="M924" s="231"/>
      <c r="N924" s="232"/>
      <c r="O924" s="232"/>
      <c r="P924" s="232"/>
      <c r="Q924" s="232"/>
      <c r="R924" s="232"/>
      <c r="S924" s="232"/>
      <c r="T924" s="233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27" t="s">
        <v>283</v>
      </c>
      <c r="AU924" s="227" t="s">
        <v>90</v>
      </c>
      <c r="AV924" s="14" t="s">
        <v>90</v>
      </c>
      <c r="AW924" s="14" t="s">
        <v>36</v>
      </c>
      <c r="AX924" s="14" t="s">
        <v>81</v>
      </c>
      <c r="AY924" s="227" t="s">
        <v>166</v>
      </c>
    </row>
    <row r="925" spans="1:51" s="15" customFormat="1" ht="12">
      <c r="A925" s="15"/>
      <c r="B925" s="234"/>
      <c r="C925" s="15"/>
      <c r="D925" s="210" t="s">
        <v>283</v>
      </c>
      <c r="E925" s="235" t="s">
        <v>1</v>
      </c>
      <c r="F925" s="236" t="s">
        <v>286</v>
      </c>
      <c r="G925" s="15"/>
      <c r="H925" s="237">
        <v>85.78</v>
      </c>
      <c r="I925" s="238"/>
      <c r="J925" s="15"/>
      <c r="K925" s="15"/>
      <c r="L925" s="234"/>
      <c r="M925" s="239"/>
      <c r="N925" s="240"/>
      <c r="O925" s="240"/>
      <c r="P925" s="240"/>
      <c r="Q925" s="240"/>
      <c r="R925" s="240"/>
      <c r="S925" s="240"/>
      <c r="T925" s="241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T925" s="235" t="s">
        <v>283</v>
      </c>
      <c r="AU925" s="235" t="s">
        <v>90</v>
      </c>
      <c r="AV925" s="15" t="s">
        <v>165</v>
      </c>
      <c r="AW925" s="15" t="s">
        <v>36</v>
      </c>
      <c r="AX925" s="15" t="s">
        <v>88</v>
      </c>
      <c r="AY925" s="235" t="s">
        <v>166</v>
      </c>
    </row>
    <row r="926" spans="1:65" s="2" customFormat="1" ht="21.75" customHeight="1">
      <c r="A926" s="38"/>
      <c r="B926" s="196"/>
      <c r="C926" s="197" t="s">
        <v>1568</v>
      </c>
      <c r="D926" s="197" t="s">
        <v>169</v>
      </c>
      <c r="E926" s="198" t="s">
        <v>1569</v>
      </c>
      <c r="F926" s="199" t="s">
        <v>1570</v>
      </c>
      <c r="G926" s="200" t="s">
        <v>289</v>
      </c>
      <c r="H926" s="201">
        <v>9.518</v>
      </c>
      <c r="I926" s="202"/>
      <c r="J926" s="203">
        <f>ROUND(I926*H926,2)</f>
        <v>0</v>
      </c>
      <c r="K926" s="199" t="s">
        <v>280</v>
      </c>
      <c r="L926" s="39"/>
      <c r="M926" s="204" t="s">
        <v>1</v>
      </c>
      <c r="N926" s="205" t="s">
        <v>46</v>
      </c>
      <c r="O926" s="77"/>
      <c r="P926" s="206">
        <f>O926*H926</f>
        <v>0</v>
      </c>
      <c r="Q926" s="206">
        <v>0</v>
      </c>
      <c r="R926" s="206">
        <f>Q926*H926</f>
        <v>0</v>
      </c>
      <c r="S926" s="206">
        <v>0</v>
      </c>
      <c r="T926" s="207">
        <f>S926*H926</f>
        <v>0</v>
      </c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R926" s="208" t="s">
        <v>243</v>
      </c>
      <c r="AT926" s="208" t="s">
        <v>169</v>
      </c>
      <c r="AU926" s="208" t="s">
        <v>90</v>
      </c>
      <c r="AY926" s="19" t="s">
        <v>166</v>
      </c>
      <c r="BE926" s="209">
        <f>IF(N926="základní",J926,0)</f>
        <v>0</v>
      </c>
      <c r="BF926" s="209">
        <f>IF(N926="snížená",J926,0)</f>
        <v>0</v>
      </c>
      <c r="BG926" s="209">
        <f>IF(N926="zákl. přenesená",J926,0)</f>
        <v>0</v>
      </c>
      <c r="BH926" s="209">
        <f>IF(N926="sníž. přenesená",J926,0)</f>
        <v>0</v>
      </c>
      <c r="BI926" s="209">
        <f>IF(N926="nulová",J926,0)</f>
        <v>0</v>
      </c>
      <c r="BJ926" s="19" t="s">
        <v>88</v>
      </c>
      <c r="BK926" s="209">
        <f>ROUND(I926*H926,2)</f>
        <v>0</v>
      </c>
      <c r="BL926" s="19" t="s">
        <v>243</v>
      </c>
      <c r="BM926" s="208" t="s">
        <v>1571</v>
      </c>
    </row>
    <row r="927" spans="1:47" s="2" customFormat="1" ht="12">
      <c r="A927" s="38"/>
      <c r="B927" s="39"/>
      <c r="C927" s="38"/>
      <c r="D927" s="210" t="s">
        <v>174</v>
      </c>
      <c r="E927" s="38"/>
      <c r="F927" s="211" t="s">
        <v>1572</v>
      </c>
      <c r="G927" s="38"/>
      <c r="H927" s="38"/>
      <c r="I927" s="132"/>
      <c r="J927" s="38"/>
      <c r="K927" s="38"/>
      <c r="L927" s="39"/>
      <c r="M927" s="212"/>
      <c r="N927" s="213"/>
      <c r="O927" s="77"/>
      <c r="P927" s="77"/>
      <c r="Q927" s="77"/>
      <c r="R927" s="77"/>
      <c r="S927" s="77"/>
      <c r="T927" s="7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T927" s="19" t="s">
        <v>174</v>
      </c>
      <c r="AU927" s="19" t="s">
        <v>90</v>
      </c>
    </row>
    <row r="928" spans="1:65" s="2" customFormat="1" ht="21.75" customHeight="1">
      <c r="A928" s="38"/>
      <c r="B928" s="196"/>
      <c r="C928" s="197" t="s">
        <v>1573</v>
      </c>
      <c r="D928" s="197" t="s">
        <v>169</v>
      </c>
      <c r="E928" s="198" t="s">
        <v>1574</v>
      </c>
      <c r="F928" s="199" t="s">
        <v>1575</v>
      </c>
      <c r="G928" s="200" t="s">
        <v>289</v>
      </c>
      <c r="H928" s="201">
        <v>9.518</v>
      </c>
      <c r="I928" s="202"/>
      <c r="J928" s="203">
        <f>ROUND(I928*H928,2)</f>
        <v>0</v>
      </c>
      <c r="K928" s="199" t="s">
        <v>280</v>
      </c>
      <c r="L928" s="39"/>
      <c r="M928" s="204" t="s">
        <v>1</v>
      </c>
      <c r="N928" s="205" t="s">
        <v>46</v>
      </c>
      <c r="O928" s="77"/>
      <c r="P928" s="206">
        <f>O928*H928</f>
        <v>0</v>
      </c>
      <c r="Q928" s="206">
        <v>0</v>
      </c>
      <c r="R928" s="206">
        <f>Q928*H928</f>
        <v>0</v>
      </c>
      <c r="S928" s="206">
        <v>0</v>
      </c>
      <c r="T928" s="207">
        <f>S928*H928</f>
        <v>0</v>
      </c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R928" s="208" t="s">
        <v>243</v>
      </c>
      <c r="AT928" s="208" t="s">
        <v>169</v>
      </c>
      <c r="AU928" s="208" t="s">
        <v>90</v>
      </c>
      <c r="AY928" s="19" t="s">
        <v>166</v>
      </c>
      <c r="BE928" s="209">
        <f>IF(N928="základní",J928,0)</f>
        <v>0</v>
      </c>
      <c r="BF928" s="209">
        <f>IF(N928="snížená",J928,0)</f>
        <v>0</v>
      </c>
      <c r="BG928" s="209">
        <f>IF(N928="zákl. přenesená",J928,0)</f>
        <v>0</v>
      </c>
      <c r="BH928" s="209">
        <f>IF(N928="sníž. přenesená",J928,0)</f>
        <v>0</v>
      </c>
      <c r="BI928" s="209">
        <f>IF(N928="nulová",J928,0)</f>
        <v>0</v>
      </c>
      <c r="BJ928" s="19" t="s">
        <v>88</v>
      </c>
      <c r="BK928" s="209">
        <f>ROUND(I928*H928,2)</f>
        <v>0</v>
      </c>
      <c r="BL928" s="19" t="s">
        <v>243</v>
      </c>
      <c r="BM928" s="208" t="s">
        <v>1576</v>
      </c>
    </row>
    <row r="929" spans="1:47" s="2" customFormat="1" ht="12">
      <c r="A929" s="38"/>
      <c r="B929" s="39"/>
      <c r="C929" s="38"/>
      <c r="D929" s="210" t="s">
        <v>174</v>
      </c>
      <c r="E929" s="38"/>
      <c r="F929" s="211" t="s">
        <v>1577</v>
      </c>
      <c r="G929" s="38"/>
      <c r="H929" s="38"/>
      <c r="I929" s="132"/>
      <c r="J929" s="38"/>
      <c r="K929" s="38"/>
      <c r="L929" s="39"/>
      <c r="M929" s="212"/>
      <c r="N929" s="213"/>
      <c r="O929" s="77"/>
      <c r="P929" s="77"/>
      <c r="Q929" s="77"/>
      <c r="R929" s="77"/>
      <c r="S929" s="77"/>
      <c r="T929" s="7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T929" s="19" t="s">
        <v>174</v>
      </c>
      <c r="AU929" s="19" t="s">
        <v>90</v>
      </c>
    </row>
    <row r="930" spans="1:63" s="12" customFormat="1" ht="22.8" customHeight="1">
      <c r="A930" s="12"/>
      <c r="B930" s="183"/>
      <c r="C930" s="12"/>
      <c r="D930" s="184" t="s">
        <v>80</v>
      </c>
      <c r="E930" s="194" t="s">
        <v>772</v>
      </c>
      <c r="F930" s="194" t="s">
        <v>773</v>
      </c>
      <c r="G930" s="12"/>
      <c r="H930" s="12"/>
      <c r="I930" s="186"/>
      <c r="J930" s="195">
        <f>BK930</f>
        <v>0</v>
      </c>
      <c r="K930" s="12"/>
      <c r="L930" s="183"/>
      <c r="M930" s="188"/>
      <c r="N930" s="189"/>
      <c r="O930" s="189"/>
      <c r="P930" s="190">
        <f>SUM(P931:P978)</f>
        <v>0</v>
      </c>
      <c r="Q930" s="189"/>
      <c r="R930" s="190">
        <f>SUM(R931:R978)</f>
        <v>0.2852026</v>
      </c>
      <c r="S930" s="189"/>
      <c r="T930" s="191">
        <f>SUM(T931:T978)</f>
        <v>0</v>
      </c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R930" s="184" t="s">
        <v>90</v>
      </c>
      <c r="AT930" s="192" t="s">
        <v>80</v>
      </c>
      <c r="AU930" s="192" t="s">
        <v>88</v>
      </c>
      <c r="AY930" s="184" t="s">
        <v>166</v>
      </c>
      <c r="BK930" s="193">
        <f>SUM(BK931:BK978)</f>
        <v>0</v>
      </c>
    </row>
    <row r="931" spans="1:65" s="2" customFormat="1" ht="16.5" customHeight="1">
      <c r="A931" s="38"/>
      <c r="B931" s="196"/>
      <c r="C931" s="197" t="s">
        <v>1578</v>
      </c>
      <c r="D931" s="197" t="s">
        <v>169</v>
      </c>
      <c r="E931" s="198" t="s">
        <v>1579</v>
      </c>
      <c r="F931" s="199" t="s">
        <v>1580</v>
      </c>
      <c r="G931" s="200" t="s">
        <v>425</v>
      </c>
      <c r="H931" s="201">
        <v>16.4</v>
      </c>
      <c r="I931" s="202"/>
      <c r="J931" s="203">
        <f>ROUND(I931*H931,2)</f>
        <v>0</v>
      </c>
      <c r="K931" s="199" t="s">
        <v>280</v>
      </c>
      <c r="L931" s="39"/>
      <c r="M931" s="204" t="s">
        <v>1</v>
      </c>
      <c r="N931" s="205" t="s">
        <v>46</v>
      </c>
      <c r="O931" s="77"/>
      <c r="P931" s="206">
        <f>O931*H931</f>
        <v>0</v>
      </c>
      <c r="Q931" s="206">
        <v>4E-05</v>
      </c>
      <c r="R931" s="206">
        <f>Q931*H931</f>
        <v>0.000656</v>
      </c>
      <c r="S931" s="206">
        <v>0</v>
      </c>
      <c r="T931" s="207">
        <f>S931*H931</f>
        <v>0</v>
      </c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R931" s="208" t="s">
        <v>243</v>
      </c>
      <c r="AT931" s="208" t="s">
        <v>169</v>
      </c>
      <c r="AU931" s="208" t="s">
        <v>90</v>
      </c>
      <c r="AY931" s="19" t="s">
        <v>166</v>
      </c>
      <c r="BE931" s="209">
        <f>IF(N931="základní",J931,0)</f>
        <v>0</v>
      </c>
      <c r="BF931" s="209">
        <f>IF(N931="snížená",J931,0)</f>
        <v>0</v>
      </c>
      <c r="BG931" s="209">
        <f>IF(N931="zákl. přenesená",J931,0)</f>
        <v>0</v>
      </c>
      <c r="BH931" s="209">
        <f>IF(N931="sníž. přenesená",J931,0)</f>
        <v>0</v>
      </c>
      <c r="BI931" s="209">
        <f>IF(N931="nulová",J931,0)</f>
        <v>0</v>
      </c>
      <c r="BJ931" s="19" t="s">
        <v>88</v>
      </c>
      <c r="BK931" s="209">
        <f>ROUND(I931*H931,2)</f>
        <v>0</v>
      </c>
      <c r="BL931" s="19" t="s">
        <v>243</v>
      </c>
      <c r="BM931" s="208" t="s">
        <v>1581</v>
      </c>
    </row>
    <row r="932" spans="1:47" s="2" customFormat="1" ht="12">
      <c r="A932" s="38"/>
      <c r="B932" s="39"/>
      <c r="C932" s="38"/>
      <c r="D932" s="210" t="s">
        <v>174</v>
      </c>
      <c r="E932" s="38"/>
      <c r="F932" s="211" t="s">
        <v>1582</v>
      </c>
      <c r="G932" s="38"/>
      <c r="H932" s="38"/>
      <c r="I932" s="132"/>
      <c r="J932" s="38"/>
      <c r="K932" s="38"/>
      <c r="L932" s="39"/>
      <c r="M932" s="212"/>
      <c r="N932" s="213"/>
      <c r="O932" s="77"/>
      <c r="P932" s="77"/>
      <c r="Q932" s="77"/>
      <c r="R932" s="77"/>
      <c r="S932" s="77"/>
      <c r="T932" s="7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T932" s="19" t="s">
        <v>174</v>
      </c>
      <c r="AU932" s="19" t="s">
        <v>90</v>
      </c>
    </row>
    <row r="933" spans="1:51" s="13" customFormat="1" ht="12">
      <c r="A933" s="13"/>
      <c r="B933" s="219"/>
      <c r="C933" s="13"/>
      <c r="D933" s="210" t="s">
        <v>283</v>
      </c>
      <c r="E933" s="220" t="s">
        <v>1</v>
      </c>
      <c r="F933" s="221" t="s">
        <v>1583</v>
      </c>
      <c r="G933" s="13"/>
      <c r="H933" s="220" t="s">
        <v>1</v>
      </c>
      <c r="I933" s="222"/>
      <c r="J933" s="13"/>
      <c r="K933" s="13"/>
      <c r="L933" s="219"/>
      <c r="M933" s="223"/>
      <c r="N933" s="224"/>
      <c r="O933" s="224"/>
      <c r="P933" s="224"/>
      <c r="Q933" s="224"/>
      <c r="R933" s="224"/>
      <c r="S933" s="224"/>
      <c r="T933" s="225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20" t="s">
        <v>283</v>
      </c>
      <c r="AU933" s="220" t="s">
        <v>90</v>
      </c>
      <c r="AV933" s="13" t="s">
        <v>88</v>
      </c>
      <c r="AW933" s="13" t="s">
        <v>36</v>
      </c>
      <c r="AX933" s="13" t="s">
        <v>81</v>
      </c>
      <c r="AY933" s="220" t="s">
        <v>166</v>
      </c>
    </row>
    <row r="934" spans="1:51" s="14" customFormat="1" ht="12">
      <c r="A934" s="14"/>
      <c r="B934" s="226"/>
      <c r="C934" s="14"/>
      <c r="D934" s="210" t="s">
        <v>283</v>
      </c>
      <c r="E934" s="227" t="s">
        <v>1</v>
      </c>
      <c r="F934" s="228" t="s">
        <v>1584</v>
      </c>
      <c r="G934" s="14"/>
      <c r="H934" s="229">
        <v>3.5</v>
      </c>
      <c r="I934" s="230"/>
      <c r="J934" s="14"/>
      <c r="K934" s="14"/>
      <c r="L934" s="226"/>
      <c r="M934" s="231"/>
      <c r="N934" s="232"/>
      <c r="O934" s="232"/>
      <c r="P934" s="232"/>
      <c r="Q934" s="232"/>
      <c r="R934" s="232"/>
      <c r="S934" s="232"/>
      <c r="T934" s="233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27" t="s">
        <v>283</v>
      </c>
      <c r="AU934" s="227" t="s">
        <v>90</v>
      </c>
      <c r="AV934" s="14" t="s">
        <v>90</v>
      </c>
      <c r="AW934" s="14" t="s">
        <v>36</v>
      </c>
      <c r="AX934" s="14" t="s">
        <v>81</v>
      </c>
      <c r="AY934" s="227" t="s">
        <v>166</v>
      </c>
    </row>
    <row r="935" spans="1:51" s="14" customFormat="1" ht="12">
      <c r="A935" s="14"/>
      <c r="B935" s="226"/>
      <c r="C935" s="14"/>
      <c r="D935" s="210" t="s">
        <v>283</v>
      </c>
      <c r="E935" s="227" t="s">
        <v>1</v>
      </c>
      <c r="F935" s="228" t="s">
        <v>1585</v>
      </c>
      <c r="G935" s="14"/>
      <c r="H935" s="229">
        <v>2.4</v>
      </c>
      <c r="I935" s="230"/>
      <c r="J935" s="14"/>
      <c r="K935" s="14"/>
      <c r="L935" s="226"/>
      <c r="M935" s="231"/>
      <c r="N935" s="232"/>
      <c r="O935" s="232"/>
      <c r="P935" s="232"/>
      <c r="Q935" s="232"/>
      <c r="R935" s="232"/>
      <c r="S935" s="232"/>
      <c r="T935" s="233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27" t="s">
        <v>283</v>
      </c>
      <c r="AU935" s="227" t="s">
        <v>90</v>
      </c>
      <c r="AV935" s="14" t="s">
        <v>90</v>
      </c>
      <c r="AW935" s="14" t="s">
        <v>36</v>
      </c>
      <c r="AX935" s="14" t="s">
        <v>81</v>
      </c>
      <c r="AY935" s="227" t="s">
        <v>166</v>
      </c>
    </row>
    <row r="936" spans="1:51" s="14" customFormat="1" ht="12">
      <c r="A936" s="14"/>
      <c r="B936" s="226"/>
      <c r="C936" s="14"/>
      <c r="D936" s="210" t="s">
        <v>283</v>
      </c>
      <c r="E936" s="227" t="s">
        <v>1</v>
      </c>
      <c r="F936" s="228" t="s">
        <v>1586</v>
      </c>
      <c r="G936" s="14"/>
      <c r="H936" s="229">
        <v>0.9</v>
      </c>
      <c r="I936" s="230"/>
      <c r="J936" s="14"/>
      <c r="K936" s="14"/>
      <c r="L936" s="226"/>
      <c r="M936" s="231"/>
      <c r="N936" s="232"/>
      <c r="O936" s="232"/>
      <c r="P936" s="232"/>
      <c r="Q936" s="232"/>
      <c r="R936" s="232"/>
      <c r="S936" s="232"/>
      <c r="T936" s="233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27" t="s">
        <v>283</v>
      </c>
      <c r="AU936" s="227" t="s">
        <v>90</v>
      </c>
      <c r="AV936" s="14" t="s">
        <v>90</v>
      </c>
      <c r="AW936" s="14" t="s">
        <v>36</v>
      </c>
      <c r="AX936" s="14" t="s">
        <v>81</v>
      </c>
      <c r="AY936" s="227" t="s">
        <v>166</v>
      </c>
    </row>
    <row r="937" spans="1:51" s="14" customFormat="1" ht="12">
      <c r="A937" s="14"/>
      <c r="B937" s="226"/>
      <c r="C937" s="14"/>
      <c r="D937" s="210" t="s">
        <v>283</v>
      </c>
      <c r="E937" s="227" t="s">
        <v>1</v>
      </c>
      <c r="F937" s="228" t="s">
        <v>1586</v>
      </c>
      <c r="G937" s="14"/>
      <c r="H937" s="229">
        <v>0.9</v>
      </c>
      <c r="I937" s="230"/>
      <c r="J937" s="14"/>
      <c r="K937" s="14"/>
      <c r="L937" s="226"/>
      <c r="M937" s="231"/>
      <c r="N937" s="232"/>
      <c r="O937" s="232"/>
      <c r="P937" s="232"/>
      <c r="Q937" s="232"/>
      <c r="R937" s="232"/>
      <c r="S937" s="232"/>
      <c r="T937" s="233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27" t="s">
        <v>283</v>
      </c>
      <c r="AU937" s="227" t="s">
        <v>90</v>
      </c>
      <c r="AV937" s="14" t="s">
        <v>90</v>
      </c>
      <c r="AW937" s="14" t="s">
        <v>36</v>
      </c>
      <c r="AX937" s="14" t="s">
        <v>81</v>
      </c>
      <c r="AY937" s="227" t="s">
        <v>166</v>
      </c>
    </row>
    <row r="938" spans="1:51" s="14" customFormat="1" ht="12">
      <c r="A938" s="14"/>
      <c r="B938" s="226"/>
      <c r="C938" s="14"/>
      <c r="D938" s="210" t="s">
        <v>283</v>
      </c>
      <c r="E938" s="227" t="s">
        <v>1</v>
      </c>
      <c r="F938" s="228" t="s">
        <v>1587</v>
      </c>
      <c r="G938" s="14"/>
      <c r="H938" s="229">
        <v>1.4</v>
      </c>
      <c r="I938" s="230"/>
      <c r="J938" s="14"/>
      <c r="K938" s="14"/>
      <c r="L938" s="226"/>
      <c r="M938" s="231"/>
      <c r="N938" s="232"/>
      <c r="O938" s="232"/>
      <c r="P938" s="232"/>
      <c r="Q938" s="232"/>
      <c r="R938" s="232"/>
      <c r="S938" s="232"/>
      <c r="T938" s="233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27" t="s">
        <v>283</v>
      </c>
      <c r="AU938" s="227" t="s">
        <v>90</v>
      </c>
      <c r="AV938" s="14" t="s">
        <v>90</v>
      </c>
      <c r="AW938" s="14" t="s">
        <v>36</v>
      </c>
      <c r="AX938" s="14" t="s">
        <v>81</v>
      </c>
      <c r="AY938" s="227" t="s">
        <v>166</v>
      </c>
    </row>
    <row r="939" spans="1:51" s="14" customFormat="1" ht="12">
      <c r="A939" s="14"/>
      <c r="B939" s="226"/>
      <c r="C939" s="14"/>
      <c r="D939" s="210" t="s">
        <v>283</v>
      </c>
      <c r="E939" s="227" t="s">
        <v>1</v>
      </c>
      <c r="F939" s="228" t="s">
        <v>1588</v>
      </c>
      <c r="G939" s="14"/>
      <c r="H939" s="229">
        <v>5.7</v>
      </c>
      <c r="I939" s="230"/>
      <c r="J939" s="14"/>
      <c r="K939" s="14"/>
      <c r="L939" s="226"/>
      <c r="M939" s="231"/>
      <c r="N939" s="232"/>
      <c r="O939" s="232"/>
      <c r="P939" s="232"/>
      <c r="Q939" s="232"/>
      <c r="R939" s="232"/>
      <c r="S939" s="232"/>
      <c r="T939" s="233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27" t="s">
        <v>283</v>
      </c>
      <c r="AU939" s="227" t="s">
        <v>90</v>
      </c>
      <c r="AV939" s="14" t="s">
        <v>90</v>
      </c>
      <c r="AW939" s="14" t="s">
        <v>36</v>
      </c>
      <c r="AX939" s="14" t="s">
        <v>81</v>
      </c>
      <c r="AY939" s="227" t="s">
        <v>166</v>
      </c>
    </row>
    <row r="940" spans="1:51" s="14" customFormat="1" ht="12">
      <c r="A940" s="14"/>
      <c r="B940" s="226"/>
      <c r="C940" s="14"/>
      <c r="D940" s="210" t="s">
        <v>283</v>
      </c>
      <c r="E940" s="227" t="s">
        <v>1</v>
      </c>
      <c r="F940" s="228" t="s">
        <v>1589</v>
      </c>
      <c r="G940" s="14"/>
      <c r="H940" s="229">
        <v>1.6</v>
      </c>
      <c r="I940" s="230"/>
      <c r="J940" s="14"/>
      <c r="K940" s="14"/>
      <c r="L940" s="226"/>
      <c r="M940" s="231"/>
      <c r="N940" s="232"/>
      <c r="O940" s="232"/>
      <c r="P940" s="232"/>
      <c r="Q940" s="232"/>
      <c r="R940" s="232"/>
      <c r="S940" s="232"/>
      <c r="T940" s="233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27" t="s">
        <v>283</v>
      </c>
      <c r="AU940" s="227" t="s">
        <v>90</v>
      </c>
      <c r="AV940" s="14" t="s">
        <v>90</v>
      </c>
      <c r="AW940" s="14" t="s">
        <v>36</v>
      </c>
      <c r="AX940" s="14" t="s">
        <v>81</v>
      </c>
      <c r="AY940" s="227" t="s">
        <v>166</v>
      </c>
    </row>
    <row r="941" spans="1:51" s="15" customFormat="1" ht="12">
      <c r="A941" s="15"/>
      <c r="B941" s="234"/>
      <c r="C941" s="15"/>
      <c r="D941" s="210" t="s">
        <v>283</v>
      </c>
      <c r="E941" s="235" t="s">
        <v>1</v>
      </c>
      <c r="F941" s="236" t="s">
        <v>286</v>
      </c>
      <c r="G941" s="15"/>
      <c r="H941" s="237">
        <v>16.4</v>
      </c>
      <c r="I941" s="238"/>
      <c r="J941" s="15"/>
      <c r="K941" s="15"/>
      <c r="L941" s="234"/>
      <c r="M941" s="239"/>
      <c r="N941" s="240"/>
      <c r="O941" s="240"/>
      <c r="P941" s="240"/>
      <c r="Q941" s="240"/>
      <c r="R941" s="240"/>
      <c r="S941" s="240"/>
      <c r="T941" s="241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T941" s="235" t="s">
        <v>283</v>
      </c>
      <c r="AU941" s="235" t="s">
        <v>90</v>
      </c>
      <c r="AV941" s="15" t="s">
        <v>165</v>
      </c>
      <c r="AW941" s="15" t="s">
        <v>36</v>
      </c>
      <c r="AX941" s="15" t="s">
        <v>88</v>
      </c>
      <c r="AY941" s="235" t="s">
        <v>166</v>
      </c>
    </row>
    <row r="942" spans="1:65" s="2" customFormat="1" ht="16.5" customHeight="1">
      <c r="A942" s="38"/>
      <c r="B942" s="196"/>
      <c r="C942" s="242" t="s">
        <v>1590</v>
      </c>
      <c r="D942" s="242" t="s">
        <v>806</v>
      </c>
      <c r="E942" s="243" t="s">
        <v>1591</v>
      </c>
      <c r="F942" s="244" t="s">
        <v>1592</v>
      </c>
      <c r="G942" s="245" t="s">
        <v>425</v>
      </c>
      <c r="H942" s="246">
        <v>18.04</v>
      </c>
      <c r="I942" s="247"/>
      <c r="J942" s="248">
        <f>ROUND(I942*H942,2)</f>
        <v>0</v>
      </c>
      <c r="K942" s="244" t="s">
        <v>1</v>
      </c>
      <c r="L942" s="249"/>
      <c r="M942" s="250" t="s">
        <v>1</v>
      </c>
      <c r="N942" s="251" t="s">
        <v>46</v>
      </c>
      <c r="O942" s="77"/>
      <c r="P942" s="206">
        <f>O942*H942</f>
        <v>0</v>
      </c>
      <c r="Q942" s="206">
        <v>0.00017</v>
      </c>
      <c r="R942" s="206">
        <f>Q942*H942</f>
        <v>0.0030668</v>
      </c>
      <c r="S942" s="206">
        <v>0</v>
      </c>
      <c r="T942" s="207">
        <f>S942*H942</f>
        <v>0</v>
      </c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R942" s="208" t="s">
        <v>522</v>
      </c>
      <c r="AT942" s="208" t="s">
        <v>806</v>
      </c>
      <c r="AU942" s="208" t="s">
        <v>90</v>
      </c>
      <c r="AY942" s="19" t="s">
        <v>166</v>
      </c>
      <c r="BE942" s="209">
        <f>IF(N942="základní",J942,0)</f>
        <v>0</v>
      </c>
      <c r="BF942" s="209">
        <f>IF(N942="snížená",J942,0)</f>
        <v>0</v>
      </c>
      <c r="BG942" s="209">
        <f>IF(N942="zákl. přenesená",J942,0)</f>
        <v>0</v>
      </c>
      <c r="BH942" s="209">
        <f>IF(N942="sníž. přenesená",J942,0)</f>
        <v>0</v>
      </c>
      <c r="BI942" s="209">
        <f>IF(N942="nulová",J942,0)</f>
        <v>0</v>
      </c>
      <c r="BJ942" s="19" t="s">
        <v>88</v>
      </c>
      <c r="BK942" s="209">
        <f>ROUND(I942*H942,2)</f>
        <v>0</v>
      </c>
      <c r="BL942" s="19" t="s">
        <v>243</v>
      </c>
      <c r="BM942" s="208" t="s">
        <v>1593</v>
      </c>
    </row>
    <row r="943" spans="1:47" s="2" customFormat="1" ht="12">
      <c r="A943" s="38"/>
      <c r="B943" s="39"/>
      <c r="C943" s="38"/>
      <c r="D943" s="210" t="s">
        <v>174</v>
      </c>
      <c r="E943" s="38"/>
      <c r="F943" s="211" t="s">
        <v>1594</v>
      </c>
      <c r="G943" s="38"/>
      <c r="H943" s="38"/>
      <c r="I943" s="132"/>
      <c r="J943" s="38"/>
      <c r="K943" s="38"/>
      <c r="L943" s="39"/>
      <c r="M943" s="212"/>
      <c r="N943" s="213"/>
      <c r="O943" s="77"/>
      <c r="P943" s="77"/>
      <c r="Q943" s="77"/>
      <c r="R943" s="77"/>
      <c r="S943" s="77"/>
      <c r="T943" s="7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T943" s="19" t="s">
        <v>174</v>
      </c>
      <c r="AU943" s="19" t="s">
        <v>90</v>
      </c>
    </row>
    <row r="944" spans="1:51" s="14" customFormat="1" ht="12">
      <c r="A944" s="14"/>
      <c r="B944" s="226"/>
      <c r="C944" s="14"/>
      <c r="D944" s="210" t="s">
        <v>283</v>
      </c>
      <c r="E944" s="227" t="s">
        <v>1</v>
      </c>
      <c r="F944" s="228" t="s">
        <v>1595</v>
      </c>
      <c r="G944" s="14"/>
      <c r="H944" s="229">
        <v>18.04</v>
      </c>
      <c r="I944" s="230"/>
      <c r="J944" s="14"/>
      <c r="K944" s="14"/>
      <c r="L944" s="226"/>
      <c r="M944" s="231"/>
      <c r="N944" s="232"/>
      <c r="O944" s="232"/>
      <c r="P944" s="232"/>
      <c r="Q944" s="232"/>
      <c r="R944" s="232"/>
      <c r="S944" s="232"/>
      <c r="T944" s="233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27" t="s">
        <v>283</v>
      </c>
      <c r="AU944" s="227" t="s">
        <v>90</v>
      </c>
      <c r="AV944" s="14" t="s">
        <v>90</v>
      </c>
      <c r="AW944" s="14" t="s">
        <v>36</v>
      </c>
      <c r="AX944" s="14" t="s">
        <v>81</v>
      </c>
      <c r="AY944" s="227" t="s">
        <v>166</v>
      </c>
    </row>
    <row r="945" spans="1:51" s="15" customFormat="1" ht="12">
      <c r="A945" s="15"/>
      <c r="B945" s="234"/>
      <c r="C945" s="15"/>
      <c r="D945" s="210" t="s">
        <v>283</v>
      </c>
      <c r="E945" s="235" t="s">
        <v>1</v>
      </c>
      <c r="F945" s="236" t="s">
        <v>286</v>
      </c>
      <c r="G945" s="15"/>
      <c r="H945" s="237">
        <v>18.04</v>
      </c>
      <c r="I945" s="238"/>
      <c r="J945" s="15"/>
      <c r="K945" s="15"/>
      <c r="L945" s="234"/>
      <c r="M945" s="239"/>
      <c r="N945" s="240"/>
      <c r="O945" s="240"/>
      <c r="P945" s="240"/>
      <c r="Q945" s="240"/>
      <c r="R945" s="240"/>
      <c r="S945" s="240"/>
      <c r="T945" s="241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T945" s="235" t="s">
        <v>283</v>
      </c>
      <c r="AU945" s="235" t="s">
        <v>90</v>
      </c>
      <c r="AV945" s="15" t="s">
        <v>165</v>
      </c>
      <c r="AW945" s="15" t="s">
        <v>36</v>
      </c>
      <c r="AX945" s="15" t="s">
        <v>88</v>
      </c>
      <c r="AY945" s="235" t="s">
        <v>166</v>
      </c>
    </row>
    <row r="946" spans="1:65" s="2" customFormat="1" ht="21.75" customHeight="1">
      <c r="A946" s="38"/>
      <c r="B946" s="196"/>
      <c r="C946" s="197" t="s">
        <v>1596</v>
      </c>
      <c r="D946" s="197" t="s">
        <v>169</v>
      </c>
      <c r="E946" s="198" t="s">
        <v>1597</v>
      </c>
      <c r="F946" s="199" t="s">
        <v>1598</v>
      </c>
      <c r="G946" s="200" t="s">
        <v>346</v>
      </c>
      <c r="H946" s="201">
        <v>9</v>
      </c>
      <c r="I946" s="202"/>
      <c r="J946" s="203">
        <f>ROUND(I946*H946,2)</f>
        <v>0</v>
      </c>
      <c r="K946" s="199" t="s">
        <v>280</v>
      </c>
      <c r="L946" s="39"/>
      <c r="M946" s="204" t="s">
        <v>1</v>
      </c>
      <c r="N946" s="205" t="s">
        <v>46</v>
      </c>
      <c r="O946" s="77"/>
      <c r="P946" s="206">
        <f>O946*H946</f>
        <v>0</v>
      </c>
      <c r="Q946" s="206">
        <v>7E-05</v>
      </c>
      <c r="R946" s="206">
        <f>Q946*H946</f>
        <v>0.0006299999999999999</v>
      </c>
      <c r="S946" s="206">
        <v>0</v>
      </c>
      <c r="T946" s="207">
        <f>S946*H946</f>
        <v>0</v>
      </c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R946" s="208" t="s">
        <v>243</v>
      </c>
      <c r="AT946" s="208" t="s">
        <v>169</v>
      </c>
      <c r="AU946" s="208" t="s">
        <v>90</v>
      </c>
      <c r="AY946" s="19" t="s">
        <v>166</v>
      </c>
      <c r="BE946" s="209">
        <f>IF(N946="základní",J946,0)</f>
        <v>0</v>
      </c>
      <c r="BF946" s="209">
        <f>IF(N946="snížená",J946,0)</f>
        <v>0</v>
      </c>
      <c r="BG946" s="209">
        <f>IF(N946="zákl. přenesená",J946,0)</f>
        <v>0</v>
      </c>
      <c r="BH946" s="209">
        <f>IF(N946="sníž. přenesená",J946,0)</f>
        <v>0</v>
      </c>
      <c r="BI946" s="209">
        <f>IF(N946="nulová",J946,0)</f>
        <v>0</v>
      </c>
      <c r="BJ946" s="19" t="s">
        <v>88</v>
      </c>
      <c r="BK946" s="209">
        <f>ROUND(I946*H946,2)</f>
        <v>0</v>
      </c>
      <c r="BL946" s="19" t="s">
        <v>243</v>
      </c>
      <c r="BM946" s="208" t="s">
        <v>1599</v>
      </c>
    </row>
    <row r="947" spans="1:47" s="2" customFormat="1" ht="12">
      <c r="A947" s="38"/>
      <c r="B947" s="39"/>
      <c r="C947" s="38"/>
      <c r="D947" s="210" t="s">
        <v>174</v>
      </c>
      <c r="E947" s="38"/>
      <c r="F947" s="211" t="s">
        <v>1600</v>
      </c>
      <c r="G947" s="38"/>
      <c r="H947" s="38"/>
      <c r="I947" s="132"/>
      <c r="J947" s="38"/>
      <c r="K947" s="38"/>
      <c r="L947" s="39"/>
      <c r="M947" s="212"/>
      <c r="N947" s="213"/>
      <c r="O947" s="77"/>
      <c r="P947" s="77"/>
      <c r="Q947" s="77"/>
      <c r="R947" s="77"/>
      <c r="S947" s="77"/>
      <c r="T947" s="7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T947" s="19" t="s">
        <v>174</v>
      </c>
      <c r="AU947" s="19" t="s">
        <v>90</v>
      </c>
    </row>
    <row r="948" spans="1:51" s="13" customFormat="1" ht="12">
      <c r="A948" s="13"/>
      <c r="B948" s="219"/>
      <c r="C948" s="13"/>
      <c r="D948" s="210" t="s">
        <v>283</v>
      </c>
      <c r="E948" s="220" t="s">
        <v>1</v>
      </c>
      <c r="F948" s="221" t="s">
        <v>1601</v>
      </c>
      <c r="G948" s="13"/>
      <c r="H948" s="220" t="s">
        <v>1</v>
      </c>
      <c r="I948" s="222"/>
      <c r="J948" s="13"/>
      <c r="K948" s="13"/>
      <c r="L948" s="219"/>
      <c r="M948" s="223"/>
      <c r="N948" s="224"/>
      <c r="O948" s="224"/>
      <c r="P948" s="224"/>
      <c r="Q948" s="224"/>
      <c r="R948" s="224"/>
      <c r="S948" s="224"/>
      <c r="T948" s="225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20" t="s">
        <v>283</v>
      </c>
      <c r="AU948" s="220" t="s">
        <v>90</v>
      </c>
      <c r="AV948" s="13" t="s">
        <v>88</v>
      </c>
      <c r="AW948" s="13" t="s">
        <v>36</v>
      </c>
      <c r="AX948" s="13" t="s">
        <v>81</v>
      </c>
      <c r="AY948" s="220" t="s">
        <v>166</v>
      </c>
    </row>
    <row r="949" spans="1:51" s="13" customFormat="1" ht="12">
      <c r="A949" s="13"/>
      <c r="B949" s="219"/>
      <c r="C949" s="13"/>
      <c r="D949" s="210" t="s">
        <v>283</v>
      </c>
      <c r="E949" s="220" t="s">
        <v>1</v>
      </c>
      <c r="F949" s="221" t="s">
        <v>779</v>
      </c>
      <c r="G949" s="13"/>
      <c r="H949" s="220" t="s">
        <v>1</v>
      </c>
      <c r="I949" s="222"/>
      <c r="J949" s="13"/>
      <c r="K949" s="13"/>
      <c r="L949" s="219"/>
      <c r="M949" s="223"/>
      <c r="N949" s="224"/>
      <c r="O949" s="224"/>
      <c r="P949" s="224"/>
      <c r="Q949" s="224"/>
      <c r="R949" s="224"/>
      <c r="S949" s="224"/>
      <c r="T949" s="225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20" t="s">
        <v>283</v>
      </c>
      <c r="AU949" s="220" t="s">
        <v>90</v>
      </c>
      <c r="AV949" s="13" t="s">
        <v>88</v>
      </c>
      <c r="AW949" s="13" t="s">
        <v>36</v>
      </c>
      <c r="AX949" s="13" t="s">
        <v>81</v>
      </c>
      <c r="AY949" s="220" t="s">
        <v>166</v>
      </c>
    </row>
    <row r="950" spans="1:51" s="14" customFormat="1" ht="12">
      <c r="A950" s="14"/>
      <c r="B950" s="226"/>
      <c r="C950" s="14"/>
      <c r="D950" s="210" t="s">
        <v>283</v>
      </c>
      <c r="E950" s="227" t="s">
        <v>1</v>
      </c>
      <c r="F950" s="228" t="s">
        <v>780</v>
      </c>
      <c r="G950" s="14"/>
      <c r="H950" s="229">
        <v>3</v>
      </c>
      <c r="I950" s="230"/>
      <c r="J950" s="14"/>
      <c r="K950" s="14"/>
      <c r="L950" s="226"/>
      <c r="M950" s="231"/>
      <c r="N950" s="232"/>
      <c r="O950" s="232"/>
      <c r="P950" s="232"/>
      <c r="Q950" s="232"/>
      <c r="R950" s="232"/>
      <c r="S950" s="232"/>
      <c r="T950" s="233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27" t="s">
        <v>283</v>
      </c>
      <c r="AU950" s="227" t="s">
        <v>90</v>
      </c>
      <c r="AV950" s="14" t="s">
        <v>90</v>
      </c>
      <c r="AW950" s="14" t="s">
        <v>36</v>
      </c>
      <c r="AX950" s="14" t="s">
        <v>81</v>
      </c>
      <c r="AY950" s="227" t="s">
        <v>166</v>
      </c>
    </row>
    <row r="951" spans="1:51" s="13" customFormat="1" ht="12">
      <c r="A951" s="13"/>
      <c r="B951" s="219"/>
      <c r="C951" s="13"/>
      <c r="D951" s="210" t="s">
        <v>283</v>
      </c>
      <c r="E951" s="220" t="s">
        <v>1</v>
      </c>
      <c r="F951" s="221" t="s">
        <v>781</v>
      </c>
      <c r="G951" s="13"/>
      <c r="H951" s="220" t="s">
        <v>1</v>
      </c>
      <c r="I951" s="222"/>
      <c r="J951" s="13"/>
      <c r="K951" s="13"/>
      <c r="L951" s="219"/>
      <c r="M951" s="223"/>
      <c r="N951" s="224"/>
      <c r="O951" s="224"/>
      <c r="P951" s="224"/>
      <c r="Q951" s="224"/>
      <c r="R951" s="224"/>
      <c r="S951" s="224"/>
      <c r="T951" s="225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20" t="s">
        <v>283</v>
      </c>
      <c r="AU951" s="220" t="s">
        <v>90</v>
      </c>
      <c r="AV951" s="13" t="s">
        <v>88</v>
      </c>
      <c r="AW951" s="13" t="s">
        <v>36</v>
      </c>
      <c r="AX951" s="13" t="s">
        <v>81</v>
      </c>
      <c r="AY951" s="220" t="s">
        <v>166</v>
      </c>
    </row>
    <row r="952" spans="1:51" s="14" customFormat="1" ht="12">
      <c r="A952" s="14"/>
      <c r="B952" s="226"/>
      <c r="C952" s="14"/>
      <c r="D952" s="210" t="s">
        <v>283</v>
      </c>
      <c r="E952" s="227" t="s">
        <v>1</v>
      </c>
      <c r="F952" s="228" t="s">
        <v>194</v>
      </c>
      <c r="G952" s="14"/>
      <c r="H952" s="229">
        <v>6</v>
      </c>
      <c r="I952" s="230"/>
      <c r="J952" s="14"/>
      <c r="K952" s="14"/>
      <c r="L952" s="226"/>
      <c r="M952" s="231"/>
      <c r="N952" s="232"/>
      <c r="O952" s="232"/>
      <c r="P952" s="232"/>
      <c r="Q952" s="232"/>
      <c r="R952" s="232"/>
      <c r="S952" s="232"/>
      <c r="T952" s="233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27" t="s">
        <v>283</v>
      </c>
      <c r="AU952" s="227" t="s">
        <v>90</v>
      </c>
      <c r="AV952" s="14" t="s">
        <v>90</v>
      </c>
      <c r="AW952" s="14" t="s">
        <v>36</v>
      </c>
      <c r="AX952" s="14" t="s">
        <v>81</v>
      </c>
      <c r="AY952" s="227" t="s">
        <v>166</v>
      </c>
    </row>
    <row r="953" spans="1:51" s="15" customFormat="1" ht="12">
      <c r="A953" s="15"/>
      <c r="B953" s="234"/>
      <c r="C953" s="15"/>
      <c r="D953" s="210" t="s">
        <v>283</v>
      </c>
      <c r="E953" s="235" t="s">
        <v>1</v>
      </c>
      <c r="F953" s="236" t="s">
        <v>286</v>
      </c>
      <c r="G953" s="15"/>
      <c r="H953" s="237">
        <v>9</v>
      </c>
      <c r="I953" s="238"/>
      <c r="J953" s="15"/>
      <c r="K953" s="15"/>
      <c r="L953" s="234"/>
      <c r="M953" s="239"/>
      <c r="N953" s="240"/>
      <c r="O953" s="240"/>
      <c r="P953" s="240"/>
      <c r="Q953" s="240"/>
      <c r="R953" s="240"/>
      <c r="S953" s="240"/>
      <c r="T953" s="241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T953" s="235" t="s">
        <v>283</v>
      </c>
      <c r="AU953" s="235" t="s">
        <v>90</v>
      </c>
      <c r="AV953" s="15" t="s">
        <v>165</v>
      </c>
      <c r="AW953" s="15" t="s">
        <v>36</v>
      </c>
      <c r="AX953" s="15" t="s">
        <v>88</v>
      </c>
      <c r="AY953" s="235" t="s">
        <v>166</v>
      </c>
    </row>
    <row r="954" spans="1:65" s="2" customFormat="1" ht="16.5" customHeight="1">
      <c r="A954" s="38"/>
      <c r="B954" s="196"/>
      <c r="C954" s="242" t="s">
        <v>1602</v>
      </c>
      <c r="D954" s="242" t="s">
        <v>806</v>
      </c>
      <c r="E954" s="243" t="s">
        <v>1603</v>
      </c>
      <c r="F954" s="244" t="s">
        <v>1604</v>
      </c>
      <c r="G954" s="245" t="s">
        <v>301</v>
      </c>
      <c r="H954" s="246">
        <v>9.9</v>
      </c>
      <c r="I954" s="247"/>
      <c r="J954" s="248">
        <f>ROUND(I954*H954,2)</f>
        <v>0</v>
      </c>
      <c r="K954" s="244" t="s">
        <v>280</v>
      </c>
      <c r="L954" s="249"/>
      <c r="M954" s="250" t="s">
        <v>1</v>
      </c>
      <c r="N954" s="251" t="s">
        <v>46</v>
      </c>
      <c r="O954" s="77"/>
      <c r="P954" s="206">
        <f>O954*H954</f>
        <v>0</v>
      </c>
      <c r="Q954" s="206">
        <v>0.01575</v>
      </c>
      <c r="R954" s="206">
        <f>Q954*H954</f>
        <v>0.155925</v>
      </c>
      <c r="S954" s="206">
        <v>0</v>
      </c>
      <c r="T954" s="207">
        <f>S954*H954</f>
        <v>0</v>
      </c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R954" s="208" t="s">
        <v>522</v>
      </c>
      <c r="AT954" s="208" t="s">
        <v>806</v>
      </c>
      <c r="AU954" s="208" t="s">
        <v>90</v>
      </c>
      <c r="AY954" s="19" t="s">
        <v>166</v>
      </c>
      <c r="BE954" s="209">
        <f>IF(N954="základní",J954,0)</f>
        <v>0</v>
      </c>
      <c r="BF954" s="209">
        <f>IF(N954="snížená",J954,0)</f>
        <v>0</v>
      </c>
      <c r="BG954" s="209">
        <f>IF(N954="zákl. přenesená",J954,0)</f>
        <v>0</v>
      </c>
      <c r="BH954" s="209">
        <f>IF(N954="sníž. přenesená",J954,0)</f>
        <v>0</v>
      </c>
      <c r="BI954" s="209">
        <f>IF(N954="nulová",J954,0)</f>
        <v>0</v>
      </c>
      <c r="BJ954" s="19" t="s">
        <v>88</v>
      </c>
      <c r="BK954" s="209">
        <f>ROUND(I954*H954,2)</f>
        <v>0</v>
      </c>
      <c r="BL954" s="19" t="s">
        <v>243</v>
      </c>
      <c r="BM954" s="208" t="s">
        <v>1605</v>
      </c>
    </row>
    <row r="955" spans="1:47" s="2" customFormat="1" ht="12">
      <c r="A955" s="38"/>
      <c r="B955" s="39"/>
      <c r="C955" s="38"/>
      <c r="D955" s="210" t="s">
        <v>174</v>
      </c>
      <c r="E955" s="38"/>
      <c r="F955" s="211" t="s">
        <v>1604</v>
      </c>
      <c r="G955" s="38"/>
      <c r="H955" s="38"/>
      <c r="I955" s="132"/>
      <c r="J955" s="38"/>
      <c r="K955" s="38"/>
      <c r="L955" s="39"/>
      <c r="M955" s="212"/>
      <c r="N955" s="213"/>
      <c r="O955" s="77"/>
      <c r="P955" s="77"/>
      <c r="Q955" s="77"/>
      <c r="R955" s="77"/>
      <c r="S955" s="77"/>
      <c r="T955" s="7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T955" s="19" t="s">
        <v>174</v>
      </c>
      <c r="AU955" s="19" t="s">
        <v>90</v>
      </c>
    </row>
    <row r="956" spans="1:51" s="14" customFormat="1" ht="12">
      <c r="A956" s="14"/>
      <c r="B956" s="226"/>
      <c r="C956" s="14"/>
      <c r="D956" s="210" t="s">
        <v>283</v>
      </c>
      <c r="E956" s="227" t="s">
        <v>1</v>
      </c>
      <c r="F956" s="228" t="s">
        <v>1606</v>
      </c>
      <c r="G956" s="14"/>
      <c r="H956" s="229">
        <v>9.9</v>
      </c>
      <c r="I956" s="230"/>
      <c r="J956" s="14"/>
      <c r="K956" s="14"/>
      <c r="L956" s="226"/>
      <c r="M956" s="231"/>
      <c r="N956" s="232"/>
      <c r="O956" s="232"/>
      <c r="P956" s="232"/>
      <c r="Q956" s="232"/>
      <c r="R956" s="232"/>
      <c r="S956" s="232"/>
      <c r="T956" s="233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27" t="s">
        <v>283</v>
      </c>
      <c r="AU956" s="227" t="s">
        <v>90</v>
      </c>
      <c r="AV956" s="14" t="s">
        <v>90</v>
      </c>
      <c r="AW956" s="14" t="s">
        <v>36</v>
      </c>
      <c r="AX956" s="14" t="s">
        <v>81</v>
      </c>
      <c r="AY956" s="227" t="s">
        <v>166</v>
      </c>
    </row>
    <row r="957" spans="1:51" s="15" customFormat="1" ht="12">
      <c r="A957" s="15"/>
      <c r="B957" s="234"/>
      <c r="C957" s="15"/>
      <c r="D957" s="210" t="s">
        <v>283</v>
      </c>
      <c r="E957" s="235" t="s">
        <v>1</v>
      </c>
      <c r="F957" s="236" t="s">
        <v>286</v>
      </c>
      <c r="G957" s="15"/>
      <c r="H957" s="237">
        <v>9.9</v>
      </c>
      <c r="I957" s="238"/>
      <c r="J957" s="15"/>
      <c r="K957" s="15"/>
      <c r="L957" s="234"/>
      <c r="M957" s="239"/>
      <c r="N957" s="240"/>
      <c r="O957" s="240"/>
      <c r="P957" s="240"/>
      <c r="Q957" s="240"/>
      <c r="R957" s="240"/>
      <c r="S957" s="240"/>
      <c r="T957" s="241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T957" s="235" t="s">
        <v>283</v>
      </c>
      <c r="AU957" s="235" t="s">
        <v>90</v>
      </c>
      <c r="AV957" s="15" t="s">
        <v>165</v>
      </c>
      <c r="AW957" s="15" t="s">
        <v>36</v>
      </c>
      <c r="AX957" s="15" t="s">
        <v>88</v>
      </c>
      <c r="AY957" s="235" t="s">
        <v>166</v>
      </c>
    </row>
    <row r="958" spans="1:65" s="2" customFormat="1" ht="21.75" customHeight="1">
      <c r="A958" s="38"/>
      <c r="B958" s="196"/>
      <c r="C958" s="197" t="s">
        <v>1607</v>
      </c>
      <c r="D958" s="197" t="s">
        <v>169</v>
      </c>
      <c r="E958" s="198" t="s">
        <v>1608</v>
      </c>
      <c r="F958" s="199" t="s">
        <v>1609</v>
      </c>
      <c r="G958" s="200" t="s">
        <v>301</v>
      </c>
      <c r="H958" s="201">
        <v>120.12</v>
      </c>
      <c r="I958" s="202"/>
      <c r="J958" s="203">
        <f>ROUND(I958*H958,2)</f>
        <v>0</v>
      </c>
      <c r="K958" s="199" t="s">
        <v>280</v>
      </c>
      <c r="L958" s="39"/>
      <c r="M958" s="204" t="s">
        <v>1</v>
      </c>
      <c r="N958" s="205" t="s">
        <v>46</v>
      </c>
      <c r="O958" s="77"/>
      <c r="P958" s="206">
        <f>O958*H958</f>
        <v>0</v>
      </c>
      <c r="Q958" s="206">
        <v>0.00017</v>
      </c>
      <c r="R958" s="206">
        <f>Q958*H958</f>
        <v>0.020420400000000002</v>
      </c>
      <c r="S958" s="206">
        <v>0</v>
      </c>
      <c r="T958" s="207">
        <f>S958*H958</f>
        <v>0</v>
      </c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R958" s="208" t="s">
        <v>243</v>
      </c>
      <c r="AT958" s="208" t="s">
        <v>169</v>
      </c>
      <c r="AU958" s="208" t="s">
        <v>90</v>
      </c>
      <c r="AY958" s="19" t="s">
        <v>166</v>
      </c>
      <c r="BE958" s="209">
        <f>IF(N958="základní",J958,0)</f>
        <v>0</v>
      </c>
      <c r="BF958" s="209">
        <f>IF(N958="snížená",J958,0)</f>
        <v>0</v>
      </c>
      <c r="BG958" s="209">
        <f>IF(N958="zákl. přenesená",J958,0)</f>
        <v>0</v>
      </c>
      <c r="BH958" s="209">
        <f>IF(N958="sníž. přenesená",J958,0)</f>
        <v>0</v>
      </c>
      <c r="BI958" s="209">
        <f>IF(N958="nulová",J958,0)</f>
        <v>0</v>
      </c>
      <c r="BJ958" s="19" t="s">
        <v>88</v>
      </c>
      <c r="BK958" s="209">
        <f>ROUND(I958*H958,2)</f>
        <v>0</v>
      </c>
      <c r="BL958" s="19" t="s">
        <v>243</v>
      </c>
      <c r="BM958" s="208" t="s">
        <v>1610</v>
      </c>
    </row>
    <row r="959" spans="1:47" s="2" customFormat="1" ht="12">
      <c r="A959" s="38"/>
      <c r="B959" s="39"/>
      <c r="C959" s="38"/>
      <c r="D959" s="210" t="s">
        <v>174</v>
      </c>
      <c r="E959" s="38"/>
      <c r="F959" s="211" t="s">
        <v>1611</v>
      </c>
      <c r="G959" s="38"/>
      <c r="H959" s="38"/>
      <c r="I959" s="132"/>
      <c r="J959" s="38"/>
      <c r="K959" s="38"/>
      <c r="L959" s="39"/>
      <c r="M959" s="212"/>
      <c r="N959" s="213"/>
      <c r="O959" s="77"/>
      <c r="P959" s="77"/>
      <c r="Q959" s="77"/>
      <c r="R959" s="77"/>
      <c r="S959" s="77"/>
      <c r="T959" s="7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T959" s="19" t="s">
        <v>174</v>
      </c>
      <c r="AU959" s="19" t="s">
        <v>90</v>
      </c>
    </row>
    <row r="960" spans="1:51" s="13" customFormat="1" ht="12">
      <c r="A960" s="13"/>
      <c r="B960" s="219"/>
      <c r="C960" s="13"/>
      <c r="D960" s="210" t="s">
        <v>283</v>
      </c>
      <c r="E960" s="220" t="s">
        <v>1</v>
      </c>
      <c r="F960" s="221" t="s">
        <v>314</v>
      </c>
      <c r="G960" s="13"/>
      <c r="H960" s="220" t="s">
        <v>1</v>
      </c>
      <c r="I960" s="222"/>
      <c r="J960" s="13"/>
      <c r="K960" s="13"/>
      <c r="L960" s="219"/>
      <c r="M960" s="223"/>
      <c r="N960" s="224"/>
      <c r="O960" s="224"/>
      <c r="P960" s="224"/>
      <c r="Q960" s="224"/>
      <c r="R960" s="224"/>
      <c r="S960" s="224"/>
      <c r="T960" s="225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20" t="s">
        <v>283</v>
      </c>
      <c r="AU960" s="220" t="s">
        <v>90</v>
      </c>
      <c r="AV960" s="13" t="s">
        <v>88</v>
      </c>
      <c r="AW960" s="13" t="s">
        <v>36</v>
      </c>
      <c r="AX960" s="13" t="s">
        <v>81</v>
      </c>
      <c r="AY960" s="220" t="s">
        <v>166</v>
      </c>
    </row>
    <row r="961" spans="1:51" s="14" customFormat="1" ht="12">
      <c r="A961" s="14"/>
      <c r="B961" s="226"/>
      <c r="C961" s="14"/>
      <c r="D961" s="210" t="s">
        <v>283</v>
      </c>
      <c r="E961" s="227" t="s">
        <v>1</v>
      </c>
      <c r="F961" s="228" t="s">
        <v>1188</v>
      </c>
      <c r="G961" s="14"/>
      <c r="H961" s="229">
        <v>120.12</v>
      </c>
      <c r="I961" s="230"/>
      <c r="J961" s="14"/>
      <c r="K961" s="14"/>
      <c r="L961" s="226"/>
      <c r="M961" s="231"/>
      <c r="N961" s="232"/>
      <c r="O961" s="232"/>
      <c r="P961" s="232"/>
      <c r="Q961" s="232"/>
      <c r="R961" s="232"/>
      <c r="S961" s="232"/>
      <c r="T961" s="233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27" t="s">
        <v>283</v>
      </c>
      <c r="AU961" s="227" t="s">
        <v>90</v>
      </c>
      <c r="AV961" s="14" t="s">
        <v>90</v>
      </c>
      <c r="AW961" s="14" t="s">
        <v>36</v>
      </c>
      <c r="AX961" s="14" t="s">
        <v>81</v>
      </c>
      <c r="AY961" s="227" t="s">
        <v>166</v>
      </c>
    </row>
    <row r="962" spans="1:51" s="15" customFormat="1" ht="12">
      <c r="A962" s="15"/>
      <c r="B962" s="234"/>
      <c r="C962" s="15"/>
      <c r="D962" s="210" t="s">
        <v>283</v>
      </c>
      <c r="E962" s="235" t="s">
        <v>1</v>
      </c>
      <c r="F962" s="236" t="s">
        <v>286</v>
      </c>
      <c r="G962" s="15"/>
      <c r="H962" s="237">
        <v>120.12</v>
      </c>
      <c r="I962" s="238"/>
      <c r="J962" s="15"/>
      <c r="K962" s="15"/>
      <c r="L962" s="234"/>
      <c r="M962" s="239"/>
      <c r="N962" s="240"/>
      <c r="O962" s="240"/>
      <c r="P962" s="240"/>
      <c r="Q962" s="240"/>
      <c r="R962" s="240"/>
      <c r="S962" s="240"/>
      <c r="T962" s="241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T962" s="235" t="s">
        <v>283</v>
      </c>
      <c r="AU962" s="235" t="s">
        <v>90</v>
      </c>
      <c r="AV962" s="15" t="s">
        <v>165</v>
      </c>
      <c r="AW962" s="15" t="s">
        <v>36</v>
      </c>
      <c r="AX962" s="15" t="s">
        <v>88</v>
      </c>
      <c r="AY962" s="235" t="s">
        <v>166</v>
      </c>
    </row>
    <row r="963" spans="1:65" s="2" customFormat="1" ht="16.5" customHeight="1">
      <c r="A963" s="38"/>
      <c r="B963" s="196"/>
      <c r="C963" s="197" t="s">
        <v>1612</v>
      </c>
      <c r="D963" s="197" t="s">
        <v>169</v>
      </c>
      <c r="E963" s="198" t="s">
        <v>1613</v>
      </c>
      <c r="F963" s="199" t="s">
        <v>1614</v>
      </c>
      <c r="G963" s="200" t="s">
        <v>301</v>
      </c>
      <c r="H963" s="201">
        <v>240.24</v>
      </c>
      <c r="I963" s="202"/>
      <c r="J963" s="203">
        <f>ROUND(I963*H963,2)</f>
        <v>0</v>
      </c>
      <c r="K963" s="199" t="s">
        <v>280</v>
      </c>
      <c r="L963" s="39"/>
      <c r="M963" s="204" t="s">
        <v>1</v>
      </c>
      <c r="N963" s="205" t="s">
        <v>46</v>
      </c>
      <c r="O963" s="77"/>
      <c r="P963" s="206">
        <f>O963*H963</f>
        <v>0</v>
      </c>
      <c r="Q963" s="206">
        <v>0</v>
      </c>
      <c r="R963" s="206">
        <f>Q963*H963</f>
        <v>0</v>
      </c>
      <c r="S963" s="206">
        <v>0</v>
      </c>
      <c r="T963" s="207">
        <f>S963*H963</f>
        <v>0</v>
      </c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R963" s="208" t="s">
        <v>243</v>
      </c>
      <c r="AT963" s="208" t="s">
        <v>169</v>
      </c>
      <c r="AU963" s="208" t="s">
        <v>90</v>
      </c>
      <c r="AY963" s="19" t="s">
        <v>166</v>
      </c>
      <c r="BE963" s="209">
        <f>IF(N963="základní",J963,0)</f>
        <v>0</v>
      </c>
      <c r="BF963" s="209">
        <f>IF(N963="snížená",J963,0)</f>
        <v>0</v>
      </c>
      <c r="BG963" s="209">
        <f>IF(N963="zákl. přenesená",J963,0)</f>
        <v>0</v>
      </c>
      <c r="BH963" s="209">
        <f>IF(N963="sníž. přenesená",J963,0)</f>
        <v>0</v>
      </c>
      <c r="BI963" s="209">
        <f>IF(N963="nulová",J963,0)</f>
        <v>0</v>
      </c>
      <c r="BJ963" s="19" t="s">
        <v>88</v>
      </c>
      <c r="BK963" s="209">
        <f>ROUND(I963*H963,2)</f>
        <v>0</v>
      </c>
      <c r="BL963" s="19" t="s">
        <v>243</v>
      </c>
      <c r="BM963" s="208" t="s">
        <v>1615</v>
      </c>
    </row>
    <row r="964" spans="1:47" s="2" customFormat="1" ht="12">
      <c r="A964" s="38"/>
      <c r="B964" s="39"/>
      <c r="C964" s="38"/>
      <c r="D964" s="210" t="s">
        <v>174</v>
      </c>
      <c r="E964" s="38"/>
      <c r="F964" s="211" t="s">
        <v>1616</v>
      </c>
      <c r="G964" s="38"/>
      <c r="H964" s="38"/>
      <c r="I964" s="132"/>
      <c r="J964" s="38"/>
      <c r="K964" s="38"/>
      <c r="L964" s="39"/>
      <c r="M964" s="212"/>
      <c r="N964" s="213"/>
      <c r="O964" s="77"/>
      <c r="P964" s="77"/>
      <c r="Q964" s="77"/>
      <c r="R964" s="77"/>
      <c r="S964" s="77"/>
      <c r="T964" s="7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T964" s="19" t="s">
        <v>174</v>
      </c>
      <c r="AU964" s="19" t="s">
        <v>90</v>
      </c>
    </row>
    <row r="965" spans="1:51" s="14" customFormat="1" ht="12">
      <c r="A965" s="14"/>
      <c r="B965" s="226"/>
      <c r="C965" s="14"/>
      <c r="D965" s="210" t="s">
        <v>283</v>
      </c>
      <c r="E965" s="227" t="s">
        <v>1</v>
      </c>
      <c r="F965" s="228" t="s">
        <v>1617</v>
      </c>
      <c r="G965" s="14"/>
      <c r="H965" s="229">
        <v>240.24</v>
      </c>
      <c r="I965" s="230"/>
      <c r="J965" s="14"/>
      <c r="K965" s="14"/>
      <c r="L965" s="226"/>
      <c r="M965" s="231"/>
      <c r="N965" s="232"/>
      <c r="O965" s="232"/>
      <c r="P965" s="232"/>
      <c r="Q965" s="232"/>
      <c r="R965" s="232"/>
      <c r="S965" s="232"/>
      <c r="T965" s="233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27" t="s">
        <v>283</v>
      </c>
      <c r="AU965" s="227" t="s">
        <v>90</v>
      </c>
      <c r="AV965" s="14" t="s">
        <v>90</v>
      </c>
      <c r="AW965" s="14" t="s">
        <v>36</v>
      </c>
      <c r="AX965" s="14" t="s">
        <v>81</v>
      </c>
      <c r="AY965" s="227" t="s">
        <v>166</v>
      </c>
    </row>
    <row r="966" spans="1:51" s="15" customFormat="1" ht="12">
      <c r="A966" s="15"/>
      <c r="B966" s="234"/>
      <c r="C966" s="15"/>
      <c r="D966" s="210" t="s">
        <v>283</v>
      </c>
      <c r="E966" s="235" t="s">
        <v>1</v>
      </c>
      <c r="F966" s="236" t="s">
        <v>286</v>
      </c>
      <c r="G966" s="15"/>
      <c r="H966" s="237">
        <v>240.24</v>
      </c>
      <c r="I966" s="238"/>
      <c r="J966" s="15"/>
      <c r="K966" s="15"/>
      <c r="L966" s="234"/>
      <c r="M966" s="239"/>
      <c r="N966" s="240"/>
      <c r="O966" s="240"/>
      <c r="P966" s="240"/>
      <c r="Q966" s="240"/>
      <c r="R966" s="240"/>
      <c r="S966" s="240"/>
      <c r="T966" s="241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T966" s="235" t="s">
        <v>283</v>
      </c>
      <c r="AU966" s="235" t="s">
        <v>90</v>
      </c>
      <c r="AV966" s="15" t="s">
        <v>165</v>
      </c>
      <c r="AW966" s="15" t="s">
        <v>36</v>
      </c>
      <c r="AX966" s="15" t="s">
        <v>88</v>
      </c>
      <c r="AY966" s="235" t="s">
        <v>166</v>
      </c>
    </row>
    <row r="967" spans="1:65" s="2" customFormat="1" ht="16.5" customHeight="1">
      <c r="A967" s="38"/>
      <c r="B967" s="196"/>
      <c r="C967" s="197" t="s">
        <v>1618</v>
      </c>
      <c r="D967" s="197" t="s">
        <v>169</v>
      </c>
      <c r="E967" s="198" t="s">
        <v>1619</v>
      </c>
      <c r="F967" s="199" t="s">
        <v>1620</v>
      </c>
      <c r="G967" s="200" t="s">
        <v>301</v>
      </c>
      <c r="H967" s="201">
        <v>120.12</v>
      </c>
      <c r="I967" s="202"/>
      <c r="J967" s="203">
        <f>ROUND(I967*H967,2)</f>
        <v>0</v>
      </c>
      <c r="K967" s="199" t="s">
        <v>280</v>
      </c>
      <c r="L967" s="39"/>
      <c r="M967" s="204" t="s">
        <v>1</v>
      </c>
      <c r="N967" s="205" t="s">
        <v>46</v>
      </c>
      <c r="O967" s="77"/>
      <c r="P967" s="206">
        <f>O967*H967</f>
        <v>0</v>
      </c>
      <c r="Q967" s="206">
        <v>0.00026</v>
      </c>
      <c r="R967" s="206">
        <f>Q967*H967</f>
        <v>0.031231199999999997</v>
      </c>
      <c r="S967" s="206">
        <v>0</v>
      </c>
      <c r="T967" s="207">
        <f>S967*H967</f>
        <v>0</v>
      </c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R967" s="208" t="s">
        <v>243</v>
      </c>
      <c r="AT967" s="208" t="s">
        <v>169</v>
      </c>
      <c r="AU967" s="208" t="s">
        <v>90</v>
      </c>
      <c r="AY967" s="19" t="s">
        <v>166</v>
      </c>
      <c r="BE967" s="209">
        <f>IF(N967="základní",J967,0)</f>
        <v>0</v>
      </c>
      <c r="BF967" s="209">
        <f>IF(N967="snížená",J967,0)</f>
        <v>0</v>
      </c>
      <c r="BG967" s="209">
        <f>IF(N967="zákl. přenesená",J967,0)</f>
        <v>0</v>
      </c>
      <c r="BH967" s="209">
        <f>IF(N967="sníž. přenesená",J967,0)</f>
        <v>0</v>
      </c>
      <c r="BI967" s="209">
        <f>IF(N967="nulová",J967,0)</f>
        <v>0</v>
      </c>
      <c r="BJ967" s="19" t="s">
        <v>88</v>
      </c>
      <c r="BK967" s="209">
        <f>ROUND(I967*H967,2)</f>
        <v>0</v>
      </c>
      <c r="BL967" s="19" t="s">
        <v>243</v>
      </c>
      <c r="BM967" s="208" t="s">
        <v>1621</v>
      </c>
    </row>
    <row r="968" spans="1:47" s="2" customFormat="1" ht="12">
      <c r="A968" s="38"/>
      <c r="B968" s="39"/>
      <c r="C968" s="38"/>
      <c r="D968" s="210" t="s">
        <v>174</v>
      </c>
      <c r="E968" s="38"/>
      <c r="F968" s="211" t="s">
        <v>1622</v>
      </c>
      <c r="G968" s="38"/>
      <c r="H968" s="38"/>
      <c r="I968" s="132"/>
      <c r="J968" s="38"/>
      <c r="K968" s="38"/>
      <c r="L968" s="39"/>
      <c r="M968" s="212"/>
      <c r="N968" s="213"/>
      <c r="O968" s="77"/>
      <c r="P968" s="77"/>
      <c r="Q968" s="77"/>
      <c r="R968" s="77"/>
      <c r="S968" s="77"/>
      <c r="T968" s="7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T968" s="19" t="s">
        <v>174</v>
      </c>
      <c r="AU968" s="19" t="s">
        <v>90</v>
      </c>
    </row>
    <row r="969" spans="1:65" s="2" customFormat="1" ht="21.75" customHeight="1">
      <c r="A969" s="38"/>
      <c r="B969" s="196"/>
      <c r="C969" s="197" t="s">
        <v>1623</v>
      </c>
      <c r="D969" s="197" t="s">
        <v>169</v>
      </c>
      <c r="E969" s="198" t="s">
        <v>1624</v>
      </c>
      <c r="F969" s="199" t="s">
        <v>1625</v>
      </c>
      <c r="G969" s="200" t="s">
        <v>301</v>
      </c>
      <c r="H969" s="201">
        <v>360.36</v>
      </c>
      <c r="I969" s="202"/>
      <c r="J969" s="203">
        <f>ROUND(I969*H969,2)</f>
        <v>0</v>
      </c>
      <c r="K969" s="199" t="s">
        <v>280</v>
      </c>
      <c r="L969" s="39"/>
      <c r="M969" s="204" t="s">
        <v>1</v>
      </c>
      <c r="N969" s="205" t="s">
        <v>46</v>
      </c>
      <c r="O969" s="77"/>
      <c r="P969" s="206">
        <f>O969*H969</f>
        <v>0</v>
      </c>
      <c r="Q969" s="206">
        <v>0.0002</v>
      </c>
      <c r="R969" s="206">
        <f>Q969*H969</f>
        <v>0.07207200000000001</v>
      </c>
      <c r="S969" s="206">
        <v>0</v>
      </c>
      <c r="T969" s="207">
        <f>S969*H969</f>
        <v>0</v>
      </c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R969" s="208" t="s">
        <v>243</v>
      </c>
      <c r="AT969" s="208" t="s">
        <v>169</v>
      </c>
      <c r="AU969" s="208" t="s">
        <v>90</v>
      </c>
      <c r="AY969" s="19" t="s">
        <v>166</v>
      </c>
      <c r="BE969" s="209">
        <f>IF(N969="základní",J969,0)</f>
        <v>0</v>
      </c>
      <c r="BF969" s="209">
        <f>IF(N969="snížená",J969,0)</f>
        <v>0</v>
      </c>
      <c r="BG969" s="209">
        <f>IF(N969="zákl. přenesená",J969,0)</f>
        <v>0</v>
      </c>
      <c r="BH969" s="209">
        <f>IF(N969="sníž. přenesená",J969,0)</f>
        <v>0</v>
      </c>
      <c r="BI969" s="209">
        <f>IF(N969="nulová",J969,0)</f>
        <v>0</v>
      </c>
      <c r="BJ969" s="19" t="s">
        <v>88</v>
      </c>
      <c r="BK969" s="209">
        <f>ROUND(I969*H969,2)</f>
        <v>0</v>
      </c>
      <c r="BL969" s="19" t="s">
        <v>243</v>
      </c>
      <c r="BM969" s="208" t="s">
        <v>1626</v>
      </c>
    </row>
    <row r="970" spans="1:47" s="2" customFormat="1" ht="12">
      <c r="A970" s="38"/>
      <c r="B970" s="39"/>
      <c r="C970" s="38"/>
      <c r="D970" s="210" t="s">
        <v>174</v>
      </c>
      <c r="E970" s="38"/>
      <c r="F970" s="211" t="s">
        <v>1627</v>
      </c>
      <c r="G970" s="38"/>
      <c r="H970" s="38"/>
      <c r="I970" s="132"/>
      <c r="J970" s="38"/>
      <c r="K970" s="38"/>
      <c r="L970" s="39"/>
      <c r="M970" s="212"/>
      <c r="N970" s="213"/>
      <c r="O970" s="77"/>
      <c r="P970" s="77"/>
      <c r="Q970" s="77"/>
      <c r="R970" s="77"/>
      <c r="S970" s="77"/>
      <c r="T970" s="7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T970" s="19" t="s">
        <v>174</v>
      </c>
      <c r="AU970" s="19" t="s">
        <v>90</v>
      </c>
    </row>
    <row r="971" spans="1:51" s="14" customFormat="1" ht="12">
      <c r="A971" s="14"/>
      <c r="B971" s="226"/>
      <c r="C971" s="14"/>
      <c r="D971" s="210" t="s">
        <v>283</v>
      </c>
      <c r="E971" s="227" t="s">
        <v>1</v>
      </c>
      <c r="F971" s="228" t="s">
        <v>1628</v>
      </c>
      <c r="G971" s="14"/>
      <c r="H971" s="229">
        <v>360.36</v>
      </c>
      <c r="I971" s="230"/>
      <c r="J971" s="14"/>
      <c r="K971" s="14"/>
      <c r="L971" s="226"/>
      <c r="M971" s="231"/>
      <c r="N971" s="232"/>
      <c r="O971" s="232"/>
      <c r="P971" s="232"/>
      <c r="Q971" s="232"/>
      <c r="R971" s="232"/>
      <c r="S971" s="232"/>
      <c r="T971" s="233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27" t="s">
        <v>283</v>
      </c>
      <c r="AU971" s="227" t="s">
        <v>90</v>
      </c>
      <c r="AV971" s="14" t="s">
        <v>90</v>
      </c>
      <c r="AW971" s="14" t="s">
        <v>36</v>
      </c>
      <c r="AX971" s="14" t="s">
        <v>81</v>
      </c>
      <c r="AY971" s="227" t="s">
        <v>166</v>
      </c>
    </row>
    <row r="972" spans="1:51" s="15" customFormat="1" ht="12">
      <c r="A972" s="15"/>
      <c r="B972" s="234"/>
      <c r="C972" s="15"/>
      <c r="D972" s="210" t="s">
        <v>283</v>
      </c>
      <c r="E972" s="235" t="s">
        <v>1</v>
      </c>
      <c r="F972" s="236" t="s">
        <v>286</v>
      </c>
      <c r="G972" s="15"/>
      <c r="H972" s="237">
        <v>360.36</v>
      </c>
      <c r="I972" s="238"/>
      <c r="J972" s="15"/>
      <c r="K972" s="15"/>
      <c r="L972" s="234"/>
      <c r="M972" s="239"/>
      <c r="N972" s="240"/>
      <c r="O972" s="240"/>
      <c r="P972" s="240"/>
      <c r="Q972" s="240"/>
      <c r="R972" s="240"/>
      <c r="S972" s="240"/>
      <c r="T972" s="241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T972" s="235" t="s">
        <v>283</v>
      </c>
      <c r="AU972" s="235" t="s">
        <v>90</v>
      </c>
      <c r="AV972" s="15" t="s">
        <v>165</v>
      </c>
      <c r="AW972" s="15" t="s">
        <v>36</v>
      </c>
      <c r="AX972" s="15" t="s">
        <v>88</v>
      </c>
      <c r="AY972" s="235" t="s">
        <v>166</v>
      </c>
    </row>
    <row r="973" spans="1:65" s="2" customFormat="1" ht="21.75" customHeight="1">
      <c r="A973" s="38"/>
      <c r="B973" s="196"/>
      <c r="C973" s="197" t="s">
        <v>1629</v>
      </c>
      <c r="D973" s="197" t="s">
        <v>169</v>
      </c>
      <c r="E973" s="198" t="s">
        <v>1630</v>
      </c>
      <c r="F973" s="199" t="s">
        <v>1631</v>
      </c>
      <c r="G973" s="200" t="s">
        <v>301</v>
      </c>
      <c r="H973" s="201">
        <v>120.12</v>
      </c>
      <c r="I973" s="202"/>
      <c r="J973" s="203">
        <f>ROUND(I973*H973,2)</f>
        <v>0</v>
      </c>
      <c r="K973" s="199" t="s">
        <v>280</v>
      </c>
      <c r="L973" s="39"/>
      <c r="M973" s="204" t="s">
        <v>1</v>
      </c>
      <c r="N973" s="205" t="s">
        <v>46</v>
      </c>
      <c r="O973" s="77"/>
      <c r="P973" s="206">
        <f>O973*H973</f>
        <v>0</v>
      </c>
      <c r="Q973" s="206">
        <v>1E-05</v>
      </c>
      <c r="R973" s="206">
        <f>Q973*H973</f>
        <v>0.0012012000000000001</v>
      </c>
      <c r="S973" s="206">
        <v>0</v>
      </c>
      <c r="T973" s="207">
        <f>S973*H973</f>
        <v>0</v>
      </c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R973" s="208" t="s">
        <v>243</v>
      </c>
      <c r="AT973" s="208" t="s">
        <v>169</v>
      </c>
      <c r="AU973" s="208" t="s">
        <v>90</v>
      </c>
      <c r="AY973" s="19" t="s">
        <v>166</v>
      </c>
      <c r="BE973" s="209">
        <f>IF(N973="základní",J973,0)</f>
        <v>0</v>
      </c>
      <c r="BF973" s="209">
        <f>IF(N973="snížená",J973,0)</f>
        <v>0</v>
      </c>
      <c r="BG973" s="209">
        <f>IF(N973="zákl. přenesená",J973,0)</f>
        <v>0</v>
      </c>
      <c r="BH973" s="209">
        <f>IF(N973="sníž. přenesená",J973,0)</f>
        <v>0</v>
      </c>
      <c r="BI973" s="209">
        <f>IF(N973="nulová",J973,0)</f>
        <v>0</v>
      </c>
      <c r="BJ973" s="19" t="s">
        <v>88</v>
      </c>
      <c r="BK973" s="209">
        <f>ROUND(I973*H973,2)</f>
        <v>0</v>
      </c>
      <c r="BL973" s="19" t="s">
        <v>243</v>
      </c>
      <c r="BM973" s="208" t="s">
        <v>1632</v>
      </c>
    </row>
    <row r="974" spans="1:47" s="2" customFormat="1" ht="12">
      <c r="A974" s="38"/>
      <c r="B974" s="39"/>
      <c r="C974" s="38"/>
      <c r="D974" s="210" t="s">
        <v>174</v>
      </c>
      <c r="E974" s="38"/>
      <c r="F974" s="211" t="s">
        <v>1633</v>
      </c>
      <c r="G974" s="38"/>
      <c r="H974" s="38"/>
      <c r="I974" s="132"/>
      <c r="J974" s="38"/>
      <c r="K974" s="38"/>
      <c r="L974" s="39"/>
      <c r="M974" s="212"/>
      <c r="N974" s="213"/>
      <c r="O974" s="77"/>
      <c r="P974" s="77"/>
      <c r="Q974" s="77"/>
      <c r="R974" s="77"/>
      <c r="S974" s="77"/>
      <c r="T974" s="7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T974" s="19" t="s">
        <v>174</v>
      </c>
      <c r="AU974" s="19" t="s">
        <v>90</v>
      </c>
    </row>
    <row r="975" spans="1:65" s="2" customFormat="1" ht="21.75" customHeight="1">
      <c r="A975" s="38"/>
      <c r="B975" s="196"/>
      <c r="C975" s="197" t="s">
        <v>1634</v>
      </c>
      <c r="D975" s="197" t="s">
        <v>169</v>
      </c>
      <c r="E975" s="198" t="s">
        <v>1635</v>
      </c>
      <c r="F975" s="199" t="s">
        <v>1636</v>
      </c>
      <c r="G975" s="200" t="s">
        <v>289</v>
      </c>
      <c r="H975" s="201">
        <v>0.285</v>
      </c>
      <c r="I975" s="202"/>
      <c r="J975" s="203">
        <f>ROUND(I975*H975,2)</f>
        <v>0</v>
      </c>
      <c r="K975" s="199" t="s">
        <v>280</v>
      </c>
      <c r="L975" s="39"/>
      <c r="M975" s="204" t="s">
        <v>1</v>
      </c>
      <c r="N975" s="205" t="s">
        <v>46</v>
      </c>
      <c r="O975" s="77"/>
      <c r="P975" s="206">
        <f>O975*H975</f>
        <v>0</v>
      </c>
      <c r="Q975" s="206">
        <v>0</v>
      </c>
      <c r="R975" s="206">
        <f>Q975*H975</f>
        <v>0</v>
      </c>
      <c r="S975" s="206">
        <v>0</v>
      </c>
      <c r="T975" s="207">
        <f>S975*H975</f>
        <v>0</v>
      </c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R975" s="208" t="s">
        <v>243</v>
      </c>
      <c r="AT975" s="208" t="s">
        <v>169</v>
      </c>
      <c r="AU975" s="208" t="s">
        <v>90</v>
      </c>
      <c r="AY975" s="19" t="s">
        <v>166</v>
      </c>
      <c r="BE975" s="209">
        <f>IF(N975="základní",J975,0)</f>
        <v>0</v>
      </c>
      <c r="BF975" s="209">
        <f>IF(N975="snížená",J975,0)</f>
        <v>0</v>
      </c>
      <c r="BG975" s="209">
        <f>IF(N975="zákl. přenesená",J975,0)</f>
        <v>0</v>
      </c>
      <c r="BH975" s="209">
        <f>IF(N975="sníž. přenesená",J975,0)</f>
        <v>0</v>
      </c>
      <c r="BI975" s="209">
        <f>IF(N975="nulová",J975,0)</f>
        <v>0</v>
      </c>
      <c r="BJ975" s="19" t="s">
        <v>88</v>
      </c>
      <c r="BK975" s="209">
        <f>ROUND(I975*H975,2)</f>
        <v>0</v>
      </c>
      <c r="BL975" s="19" t="s">
        <v>243</v>
      </c>
      <c r="BM975" s="208" t="s">
        <v>1637</v>
      </c>
    </row>
    <row r="976" spans="1:47" s="2" customFormat="1" ht="12">
      <c r="A976" s="38"/>
      <c r="B976" s="39"/>
      <c r="C976" s="38"/>
      <c r="D976" s="210" t="s">
        <v>174</v>
      </c>
      <c r="E976" s="38"/>
      <c r="F976" s="211" t="s">
        <v>1638</v>
      </c>
      <c r="G976" s="38"/>
      <c r="H976" s="38"/>
      <c r="I976" s="132"/>
      <c r="J976" s="38"/>
      <c r="K976" s="38"/>
      <c r="L976" s="39"/>
      <c r="M976" s="212"/>
      <c r="N976" s="213"/>
      <c r="O976" s="77"/>
      <c r="P976" s="77"/>
      <c r="Q976" s="77"/>
      <c r="R976" s="77"/>
      <c r="S976" s="77"/>
      <c r="T976" s="7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T976" s="19" t="s">
        <v>174</v>
      </c>
      <c r="AU976" s="19" t="s">
        <v>90</v>
      </c>
    </row>
    <row r="977" spans="1:65" s="2" customFormat="1" ht="21.75" customHeight="1">
      <c r="A977" s="38"/>
      <c r="B977" s="196"/>
      <c r="C977" s="197" t="s">
        <v>1639</v>
      </c>
      <c r="D977" s="197" t="s">
        <v>169</v>
      </c>
      <c r="E977" s="198" t="s">
        <v>1640</v>
      </c>
      <c r="F977" s="199" t="s">
        <v>1641</v>
      </c>
      <c r="G977" s="200" t="s">
        <v>289</v>
      </c>
      <c r="H977" s="201">
        <v>0.285</v>
      </c>
      <c r="I977" s="202"/>
      <c r="J977" s="203">
        <f>ROUND(I977*H977,2)</f>
        <v>0</v>
      </c>
      <c r="K977" s="199" t="s">
        <v>280</v>
      </c>
      <c r="L977" s="39"/>
      <c r="M977" s="204" t="s">
        <v>1</v>
      </c>
      <c r="N977" s="205" t="s">
        <v>46</v>
      </c>
      <c r="O977" s="77"/>
      <c r="P977" s="206">
        <f>O977*H977</f>
        <v>0</v>
      </c>
      <c r="Q977" s="206">
        <v>0</v>
      </c>
      <c r="R977" s="206">
        <f>Q977*H977</f>
        <v>0</v>
      </c>
      <c r="S977" s="206">
        <v>0</v>
      </c>
      <c r="T977" s="207">
        <f>S977*H977</f>
        <v>0</v>
      </c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R977" s="208" t="s">
        <v>243</v>
      </c>
      <c r="AT977" s="208" t="s">
        <v>169</v>
      </c>
      <c r="AU977" s="208" t="s">
        <v>90</v>
      </c>
      <c r="AY977" s="19" t="s">
        <v>166</v>
      </c>
      <c r="BE977" s="209">
        <f>IF(N977="základní",J977,0)</f>
        <v>0</v>
      </c>
      <c r="BF977" s="209">
        <f>IF(N977="snížená",J977,0)</f>
        <v>0</v>
      </c>
      <c r="BG977" s="209">
        <f>IF(N977="zákl. přenesená",J977,0)</f>
        <v>0</v>
      </c>
      <c r="BH977" s="209">
        <f>IF(N977="sníž. přenesená",J977,0)</f>
        <v>0</v>
      </c>
      <c r="BI977" s="209">
        <f>IF(N977="nulová",J977,0)</f>
        <v>0</v>
      </c>
      <c r="BJ977" s="19" t="s">
        <v>88</v>
      </c>
      <c r="BK977" s="209">
        <f>ROUND(I977*H977,2)</f>
        <v>0</v>
      </c>
      <c r="BL977" s="19" t="s">
        <v>243</v>
      </c>
      <c r="BM977" s="208" t="s">
        <v>1642</v>
      </c>
    </row>
    <row r="978" spans="1:47" s="2" customFormat="1" ht="12">
      <c r="A978" s="38"/>
      <c r="B978" s="39"/>
      <c r="C978" s="38"/>
      <c r="D978" s="210" t="s">
        <v>174</v>
      </c>
      <c r="E978" s="38"/>
      <c r="F978" s="211" t="s">
        <v>1643</v>
      </c>
      <c r="G978" s="38"/>
      <c r="H978" s="38"/>
      <c r="I978" s="132"/>
      <c r="J978" s="38"/>
      <c r="K978" s="38"/>
      <c r="L978" s="39"/>
      <c r="M978" s="212"/>
      <c r="N978" s="213"/>
      <c r="O978" s="77"/>
      <c r="P978" s="77"/>
      <c r="Q978" s="77"/>
      <c r="R978" s="77"/>
      <c r="S978" s="77"/>
      <c r="T978" s="7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T978" s="19" t="s">
        <v>174</v>
      </c>
      <c r="AU978" s="19" t="s">
        <v>90</v>
      </c>
    </row>
    <row r="979" spans="1:63" s="12" customFormat="1" ht="22.8" customHeight="1">
      <c r="A979" s="12"/>
      <c r="B979" s="183"/>
      <c r="C979" s="12"/>
      <c r="D979" s="184" t="s">
        <v>80</v>
      </c>
      <c r="E979" s="194" t="s">
        <v>1644</v>
      </c>
      <c r="F979" s="194" t="s">
        <v>1645</v>
      </c>
      <c r="G979" s="12"/>
      <c r="H979" s="12"/>
      <c r="I979" s="186"/>
      <c r="J979" s="195">
        <f>BK979</f>
        <v>0</v>
      </c>
      <c r="K979" s="12"/>
      <c r="L979" s="183"/>
      <c r="M979" s="188"/>
      <c r="N979" s="189"/>
      <c r="O979" s="189"/>
      <c r="P979" s="190">
        <f>SUM(P980:P1006)</f>
        <v>0</v>
      </c>
      <c r="Q979" s="189"/>
      <c r="R979" s="190">
        <f>SUM(R980:R1006)</f>
        <v>0.34430956</v>
      </c>
      <c r="S979" s="189"/>
      <c r="T979" s="191">
        <f>SUM(T980:T1006)</f>
        <v>0</v>
      </c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R979" s="184" t="s">
        <v>90</v>
      </c>
      <c r="AT979" s="192" t="s">
        <v>80</v>
      </c>
      <c r="AU979" s="192" t="s">
        <v>88</v>
      </c>
      <c r="AY979" s="184" t="s">
        <v>166</v>
      </c>
      <c r="BK979" s="193">
        <f>SUM(BK980:BK1006)</f>
        <v>0</v>
      </c>
    </row>
    <row r="980" spans="1:65" s="2" customFormat="1" ht="16.5" customHeight="1">
      <c r="A980" s="38"/>
      <c r="B980" s="196"/>
      <c r="C980" s="197" t="s">
        <v>1646</v>
      </c>
      <c r="D980" s="197" t="s">
        <v>169</v>
      </c>
      <c r="E980" s="198" t="s">
        <v>1647</v>
      </c>
      <c r="F980" s="199" t="s">
        <v>1648</v>
      </c>
      <c r="G980" s="200" t="s">
        <v>301</v>
      </c>
      <c r="H980" s="201">
        <v>41</v>
      </c>
      <c r="I980" s="202"/>
      <c r="J980" s="203">
        <f>ROUND(I980*H980,2)</f>
        <v>0</v>
      </c>
      <c r="K980" s="199" t="s">
        <v>280</v>
      </c>
      <c r="L980" s="39"/>
      <c r="M980" s="204" t="s">
        <v>1</v>
      </c>
      <c r="N980" s="205" t="s">
        <v>46</v>
      </c>
      <c r="O980" s="77"/>
      <c r="P980" s="206">
        <f>O980*H980</f>
        <v>0</v>
      </c>
      <c r="Q980" s="206">
        <v>0.0005</v>
      </c>
      <c r="R980" s="206">
        <f>Q980*H980</f>
        <v>0.0205</v>
      </c>
      <c r="S980" s="206">
        <v>0</v>
      </c>
      <c r="T980" s="207">
        <f>S980*H980</f>
        <v>0</v>
      </c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R980" s="208" t="s">
        <v>243</v>
      </c>
      <c r="AT980" s="208" t="s">
        <v>169</v>
      </c>
      <c r="AU980" s="208" t="s">
        <v>90</v>
      </c>
      <c r="AY980" s="19" t="s">
        <v>166</v>
      </c>
      <c r="BE980" s="209">
        <f>IF(N980="základní",J980,0)</f>
        <v>0</v>
      </c>
      <c r="BF980" s="209">
        <f>IF(N980="snížená",J980,0)</f>
        <v>0</v>
      </c>
      <c r="BG980" s="209">
        <f>IF(N980="zákl. přenesená",J980,0)</f>
        <v>0</v>
      </c>
      <c r="BH980" s="209">
        <f>IF(N980="sníž. přenesená",J980,0)</f>
        <v>0</v>
      </c>
      <c r="BI980" s="209">
        <f>IF(N980="nulová",J980,0)</f>
        <v>0</v>
      </c>
      <c r="BJ980" s="19" t="s">
        <v>88</v>
      </c>
      <c r="BK980" s="209">
        <f>ROUND(I980*H980,2)</f>
        <v>0</v>
      </c>
      <c r="BL980" s="19" t="s">
        <v>243</v>
      </c>
      <c r="BM980" s="208" t="s">
        <v>1649</v>
      </c>
    </row>
    <row r="981" spans="1:47" s="2" customFormat="1" ht="12">
      <c r="A981" s="38"/>
      <c r="B981" s="39"/>
      <c r="C981" s="38"/>
      <c r="D981" s="210" t="s">
        <v>174</v>
      </c>
      <c r="E981" s="38"/>
      <c r="F981" s="211" t="s">
        <v>1650</v>
      </c>
      <c r="G981" s="38"/>
      <c r="H981" s="38"/>
      <c r="I981" s="132"/>
      <c r="J981" s="38"/>
      <c r="K981" s="38"/>
      <c r="L981" s="39"/>
      <c r="M981" s="212"/>
      <c r="N981" s="213"/>
      <c r="O981" s="77"/>
      <c r="P981" s="77"/>
      <c r="Q981" s="77"/>
      <c r="R981" s="77"/>
      <c r="S981" s="77"/>
      <c r="T981" s="7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T981" s="19" t="s">
        <v>174</v>
      </c>
      <c r="AU981" s="19" t="s">
        <v>90</v>
      </c>
    </row>
    <row r="982" spans="1:65" s="2" customFormat="1" ht="21.75" customHeight="1">
      <c r="A982" s="38"/>
      <c r="B982" s="196"/>
      <c r="C982" s="197" t="s">
        <v>1651</v>
      </c>
      <c r="D982" s="197" t="s">
        <v>169</v>
      </c>
      <c r="E982" s="198" t="s">
        <v>1652</v>
      </c>
      <c r="F982" s="199" t="s">
        <v>1653</v>
      </c>
      <c r="G982" s="200" t="s">
        <v>425</v>
      </c>
      <c r="H982" s="201">
        <v>45.2</v>
      </c>
      <c r="I982" s="202"/>
      <c r="J982" s="203">
        <f>ROUND(I982*H982,2)</f>
        <v>0</v>
      </c>
      <c r="K982" s="199" t="s">
        <v>280</v>
      </c>
      <c r="L982" s="39"/>
      <c r="M982" s="204" t="s">
        <v>1</v>
      </c>
      <c r="N982" s="205" t="s">
        <v>46</v>
      </c>
      <c r="O982" s="77"/>
      <c r="P982" s="206">
        <f>O982*H982</f>
        <v>0</v>
      </c>
      <c r="Q982" s="206">
        <v>8E-05</v>
      </c>
      <c r="R982" s="206">
        <f>Q982*H982</f>
        <v>0.0036160000000000007</v>
      </c>
      <c r="S982" s="206">
        <v>0</v>
      </c>
      <c r="T982" s="207">
        <f>S982*H982</f>
        <v>0</v>
      </c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R982" s="208" t="s">
        <v>243</v>
      </c>
      <c r="AT982" s="208" t="s">
        <v>169</v>
      </c>
      <c r="AU982" s="208" t="s">
        <v>90</v>
      </c>
      <c r="AY982" s="19" t="s">
        <v>166</v>
      </c>
      <c r="BE982" s="209">
        <f>IF(N982="základní",J982,0)</f>
        <v>0</v>
      </c>
      <c r="BF982" s="209">
        <f>IF(N982="snížená",J982,0)</f>
        <v>0</v>
      </c>
      <c r="BG982" s="209">
        <f>IF(N982="zákl. přenesená",J982,0)</f>
        <v>0</v>
      </c>
      <c r="BH982" s="209">
        <f>IF(N982="sníž. přenesená",J982,0)</f>
        <v>0</v>
      </c>
      <c r="BI982" s="209">
        <f>IF(N982="nulová",J982,0)</f>
        <v>0</v>
      </c>
      <c r="BJ982" s="19" t="s">
        <v>88</v>
      </c>
      <c r="BK982" s="209">
        <f>ROUND(I982*H982,2)</f>
        <v>0</v>
      </c>
      <c r="BL982" s="19" t="s">
        <v>243</v>
      </c>
      <c r="BM982" s="208" t="s">
        <v>1654</v>
      </c>
    </row>
    <row r="983" spans="1:47" s="2" customFormat="1" ht="12">
      <c r="A983" s="38"/>
      <c r="B983" s="39"/>
      <c r="C983" s="38"/>
      <c r="D983" s="210" t="s">
        <v>174</v>
      </c>
      <c r="E983" s="38"/>
      <c r="F983" s="211" t="s">
        <v>1655</v>
      </c>
      <c r="G983" s="38"/>
      <c r="H983" s="38"/>
      <c r="I983" s="132"/>
      <c r="J983" s="38"/>
      <c r="K983" s="38"/>
      <c r="L983" s="39"/>
      <c r="M983" s="212"/>
      <c r="N983" s="213"/>
      <c r="O983" s="77"/>
      <c r="P983" s="77"/>
      <c r="Q983" s="77"/>
      <c r="R983" s="77"/>
      <c r="S983" s="77"/>
      <c r="T983" s="7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T983" s="19" t="s">
        <v>174</v>
      </c>
      <c r="AU983" s="19" t="s">
        <v>90</v>
      </c>
    </row>
    <row r="984" spans="1:51" s="14" customFormat="1" ht="12">
      <c r="A984" s="14"/>
      <c r="B984" s="226"/>
      <c r="C984" s="14"/>
      <c r="D984" s="210" t="s">
        <v>283</v>
      </c>
      <c r="E984" s="227" t="s">
        <v>1</v>
      </c>
      <c r="F984" s="228" t="s">
        <v>1656</v>
      </c>
      <c r="G984" s="14"/>
      <c r="H984" s="229">
        <v>45.2</v>
      </c>
      <c r="I984" s="230"/>
      <c r="J984" s="14"/>
      <c r="K984" s="14"/>
      <c r="L984" s="226"/>
      <c r="M984" s="231"/>
      <c r="N984" s="232"/>
      <c r="O984" s="232"/>
      <c r="P984" s="232"/>
      <c r="Q984" s="232"/>
      <c r="R984" s="232"/>
      <c r="S984" s="232"/>
      <c r="T984" s="233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27" t="s">
        <v>283</v>
      </c>
      <c r="AU984" s="227" t="s">
        <v>90</v>
      </c>
      <c r="AV984" s="14" t="s">
        <v>90</v>
      </c>
      <c r="AW984" s="14" t="s">
        <v>36</v>
      </c>
      <c r="AX984" s="14" t="s">
        <v>81</v>
      </c>
      <c r="AY984" s="227" t="s">
        <v>166</v>
      </c>
    </row>
    <row r="985" spans="1:51" s="15" customFormat="1" ht="12">
      <c r="A985" s="15"/>
      <c r="B985" s="234"/>
      <c r="C985" s="15"/>
      <c r="D985" s="210" t="s">
        <v>283</v>
      </c>
      <c r="E985" s="235" t="s">
        <v>1</v>
      </c>
      <c r="F985" s="236" t="s">
        <v>286</v>
      </c>
      <c r="G985" s="15"/>
      <c r="H985" s="237">
        <v>45.2</v>
      </c>
      <c r="I985" s="238"/>
      <c r="J985" s="15"/>
      <c r="K985" s="15"/>
      <c r="L985" s="234"/>
      <c r="M985" s="239"/>
      <c r="N985" s="240"/>
      <c r="O985" s="240"/>
      <c r="P985" s="240"/>
      <c r="Q985" s="240"/>
      <c r="R985" s="240"/>
      <c r="S985" s="240"/>
      <c r="T985" s="241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T985" s="235" t="s">
        <v>283</v>
      </c>
      <c r="AU985" s="235" t="s">
        <v>90</v>
      </c>
      <c r="AV985" s="15" t="s">
        <v>165</v>
      </c>
      <c r="AW985" s="15" t="s">
        <v>36</v>
      </c>
      <c r="AX985" s="15" t="s">
        <v>88</v>
      </c>
      <c r="AY985" s="235" t="s">
        <v>166</v>
      </c>
    </row>
    <row r="986" spans="1:65" s="2" customFormat="1" ht="16.5" customHeight="1">
      <c r="A986" s="38"/>
      <c r="B986" s="196"/>
      <c r="C986" s="197" t="s">
        <v>1657</v>
      </c>
      <c r="D986" s="197" t="s">
        <v>169</v>
      </c>
      <c r="E986" s="198" t="s">
        <v>1658</v>
      </c>
      <c r="F986" s="199" t="s">
        <v>1659</v>
      </c>
      <c r="G986" s="200" t="s">
        <v>301</v>
      </c>
      <c r="H986" s="201">
        <v>12</v>
      </c>
      <c r="I986" s="202"/>
      <c r="J986" s="203">
        <f>ROUND(I986*H986,2)</f>
        <v>0</v>
      </c>
      <c r="K986" s="199" t="s">
        <v>280</v>
      </c>
      <c r="L986" s="39"/>
      <c r="M986" s="204" t="s">
        <v>1</v>
      </c>
      <c r="N986" s="205" t="s">
        <v>46</v>
      </c>
      <c r="O986" s="77"/>
      <c r="P986" s="206">
        <f>O986*H986</f>
        <v>0</v>
      </c>
      <c r="Q986" s="206">
        <v>0.0005</v>
      </c>
      <c r="R986" s="206">
        <f>Q986*H986</f>
        <v>0.006</v>
      </c>
      <c r="S986" s="206">
        <v>0</v>
      </c>
      <c r="T986" s="207">
        <f>S986*H986</f>
        <v>0</v>
      </c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R986" s="208" t="s">
        <v>243</v>
      </c>
      <c r="AT986" s="208" t="s">
        <v>169</v>
      </c>
      <c r="AU986" s="208" t="s">
        <v>90</v>
      </c>
      <c r="AY986" s="19" t="s">
        <v>166</v>
      </c>
      <c r="BE986" s="209">
        <f>IF(N986="základní",J986,0)</f>
        <v>0</v>
      </c>
      <c r="BF986" s="209">
        <f>IF(N986="snížená",J986,0)</f>
        <v>0</v>
      </c>
      <c r="BG986" s="209">
        <f>IF(N986="zákl. přenesená",J986,0)</f>
        <v>0</v>
      </c>
      <c r="BH986" s="209">
        <f>IF(N986="sníž. přenesená",J986,0)</f>
        <v>0</v>
      </c>
      <c r="BI986" s="209">
        <f>IF(N986="nulová",J986,0)</f>
        <v>0</v>
      </c>
      <c r="BJ986" s="19" t="s">
        <v>88</v>
      </c>
      <c r="BK986" s="209">
        <f>ROUND(I986*H986,2)</f>
        <v>0</v>
      </c>
      <c r="BL986" s="19" t="s">
        <v>243</v>
      </c>
      <c r="BM986" s="208" t="s">
        <v>1660</v>
      </c>
    </row>
    <row r="987" spans="1:51" s="14" customFormat="1" ht="12">
      <c r="A987" s="14"/>
      <c r="B987" s="226"/>
      <c r="C987" s="14"/>
      <c r="D987" s="210" t="s">
        <v>283</v>
      </c>
      <c r="E987" s="227" t="s">
        <v>1</v>
      </c>
      <c r="F987" s="228" t="s">
        <v>1315</v>
      </c>
      <c r="G987" s="14"/>
      <c r="H987" s="229">
        <v>12</v>
      </c>
      <c r="I987" s="230"/>
      <c r="J987" s="14"/>
      <c r="K987" s="14"/>
      <c r="L987" s="226"/>
      <c r="M987" s="231"/>
      <c r="N987" s="232"/>
      <c r="O987" s="232"/>
      <c r="P987" s="232"/>
      <c r="Q987" s="232"/>
      <c r="R987" s="232"/>
      <c r="S987" s="232"/>
      <c r="T987" s="233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27" t="s">
        <v>283</v>
      </c>
      <c r="AU987" s="227" t="s">
        <v>90</v>
      </c>
      <c r="AV987" s="14" t="s">
        <v>90</v>
      </c>
      <c r="AW987" s="14" t="s">
        <v>36</v>
      </c>
      <c r="AX987" s="14" t="s">
        <v>81</v>
      </c>
      <c r="AY987" s="227" t="s">
        <v>166</v>
      </c>
    </row>
    <row r="988" spans="1:51" s="15" customFormat="1" ht="12">
      <c r="A988" s="15"/>
      <c r="B988" s="234"/>
      <c r="C988" s="15"/>
      <c r="D988" s="210" t="s">
        <v>283</v>
      </c>
      <c r="E988" s="235" t="s">
        <v>1</v>
      </c>
      <c r="F988" s="236" t="s">
        <v>286</v>
      </c>
      <c r="G988" s="15"/>
      <c r="H988" s="237">
        <v>12</v>
      </c>
      <c r="I988" s="238"/>
      <c r="J988" s="15"/>
      <c r="K988" s="15"/>
      <c r="L988" s="234"/>
      <c r="M988" s="239"/>
      <c r="N988" s="240"/>
      <c r="O988" s="240"/>
      <c r="P988" s="240"/>
      <c r="Q988" s="240"/>
      <c r="R988" s="240"/>
      <c r="S988" s="240"/>
      <c r="T988" s="241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T988" s="235" t="s">
        <v>283</v>
      </c>
      <c r="AU988" s="235" t="s">
        <v>90</v>
      </c>
      <c r="AV988" s="15" t="s">
        <v>165</v>
      </c>
      <c r="AW988" s="15" t="s">
        <v>36</v>
      </c>
      <c r="AX988" s="15" t="s">
        <v>88</v>
      </c>
      <c r="AY988" s="235" t="s">
        <v>166</v>
      </c>
    </row>
    <row r="989" spans="1:65" s="2" customFormat="1" ht="16.5" customHeight="1">
      <c r="A989" s="38"/>
      <c r="B989" s="196"/>
      <c r="C989" s="242" t="s">
        <v>1661</v>
      </c>
      <c r="D989" s="242" t="s">
        <v>806</v>
      </c>
      <c r="E989" s="243" t="s">
        <v>1662</v>
      </c>
      <c r="F989" s="244" t="s">
        <v>1663</v>
      </c>
      <c r="G989" s="245" t="s">
        <v>301</v>
      </c>
      <c r="H989" s="246">
        <v>70.348</v>
      </c>
      <c r="I989" s="247"/>
      <c r="J989" s="248">
        <f>ROUND(I989*H989,2)</f>
        <v>0</v>
      </c>
      <c r="K989" s="244" t="s">
        <v>1</v>
      </c>
      <c r="L989" s="249"/>
      <c r="M989" s="250" t="s">
        <v>1</v>
      </c>
      <c r="N989" s="251" t="s">
        <v>46</v>
      </c>
      <c r="O989" s="77"/>
      <c r="P989" s="206">
        <f>O989*H989</f>
        <v>0</v>
      </c>
      <c r="Q989" s="206">
        <v>0.00422</v>
      </c>
      <c r="R989" s="206">
        <f>Q989*H989</f>
        <v>0.29686856</v>
      </c>
      <c r="S989" s="206">
        <v>0</v>
      </c>
      <c r="T989" s="207">
        <f>S989*H989</f>
        <v>0</v>
      </c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R989" s="208" t="s">
        <v>522</v>
      </c>
      <c r="AT989" s="208" t="s">
        <v>806</v>
      </c>
      <c r="AU989" s="208" t="s">
        <v>90</v>
      </c>
      <c r="AY989" s="19" t="s">
        <v>166</v>
      </c>
      <c r="BE989" s="209">
        <f>IF(N989="základní",J989,0)</f>
        <v>0</v>
      </c>
      <c r="BF989" s="209">
        <f>IF(N989="snížená",J989,0)</f>
        <v>0</v>
      </c>
      <c r="BG989" s="209">
        <f>IF(N989="zákl. přenesená",J989,0)</f>
        <v>0</v>
      </c>
      <c r="BH989" s="209">
        <f>IF(N989="sníž. přenesená",J989,0)</f>
        <v>0</v>
      </c>
      <c r="BI989" s="209">
        <f>IF(N989="nulová",J989,0)</f>
        <v>0</v>
      </c>
      <c r="BJ989" s="19" t="s">
        <v>88</v>
      </c>
      <c r="BK989" s="209">
        <f>ROUND(I989*H989,2)</f>
        <v>0</v>
      </c>
      <c r="BL989" s="19" t="s">
        <v>243</v>
      </c>
      <c r="BM989" s="208" t="s">
        <v>1664</v>
      </c>
    </row>
    <row r="990" spans="1:51" s="14" customFormat="1" ht="12">
      <c r="A990" s="14"/>
      <c r="B990" s="226"/>
      <c r="C990" s="14"/>
      <c r="D990" s="210" t="s">
        <v>283</v>
      </c>
      <c r="E990" s="227" t="s">
        <v>1</v>
      </c>
      <c r="F990" s="228" t="s">
        <v>1665</v>
      </c>
      <c r="G990" s="14"/>
      <c r="H990" s="229">
        <v>45.1</v>
      </c>
      <c r="I990" s="230"/>
      <c r="J990" s="14"/>
      <c r="K990" s="14"/>
      <c r="L990" s="226"/>
      <c r="M990" s="231"/>
      <c r="N990" s="232"/>
      <c r="O990" s="232"/>
      <c r="P990" s="232"/>
      <c r="Q990" s="232"/>
      <c r="R990" s="232"/>
      <c r="S990" s="232"/>
      <c r="T990" s="233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27" t="s">
        <v>283</v>
      </c>
      <c r="AU990" s="227" t="s">
        <v>90</v>
      </c>
      <c r="AV990" s="14" t="s">
        <v>90</v>
      </c>
      <c r="AW990" s="14" t="s">
        <v>36</v>
      </c>
      <c r="AX990" s="14" t="s">
        <v>81</v>
      </c>
      <c r="AY990" s="227" t="s">
        <v>166</v>
      </c>
    </row>
    <row r="991" spans="1:51" s="14" customFormat="1" ht="12">
      <c r="A991" s="14"/>
      <c r="B991" s="226"/>
      <c r="C991" s="14"/>
      <c r="D991" s="210" t="s">
        <v>283</v>
      </c>
      <c r="E991" s="227" t="s">
        <v>1</v>
      </c>
      <c r="F991" s="228" t="s">
        <v>1666</v>
      </c>
      <c r="G991" s="14"/>
      <c r="H991" s="229">
        <v>10.848</v>
      </c>
      <c r="I991" s="230"/>
      <c r="J991" s="14"/>
      <c r="K991" s="14"/>
      <c r="L991" s="226"/>
      <c r="M991" s="231"/>
      <c r="N991" s="232"/>
      <c r="O991" s="232"/>
      <c r="P991" s="232"/>
      <c r="Q991" s="232"/>
      <c r="R991" s="232"/>
      <c r="S991" s="232"/>
      <c r="T991" s="233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27" t="s">
        <v>283</v>
      </c>
      <c r="AU991" s="227" t="s">
        <v>90</v>
      </c>
      <c r="AV991" s="14" t="s">
        <v>90</v>
      </c>
      <c r="AW991" s="14" t="s">
        <v>36</v>
      </c>
      <c r="AX991" s="14" t="s">
        <v>81</v>
      </c>
      <c r="AY991" s="227" t="s">
        <v>166</v>
      </c>
    </row>
    <row r="992" spans="1:51" s="14" customFormat="1" ht="12">
      <c r="A992" s="14"/>
      <c r="B992" s="226"/>
      <c r="C992" s="14"/>
      <c r="D992" s="210" t="s">
        <v>283</v>
      </c>
      <c r="E992" s="227" t="s">
        <v>1</v>
      </c>
      <c r="F992" s="228" t="s">
        <v>1667</v>
      </c>
      <c r="G992" s="14"/>
      <c r="H992" s="229">
        <v>14.4</v>
      </c>
      <c r="I992" s="230"/>
      <c r="J992" s="14"/>
      <c r="K992" s="14"/>
      <c r="L992" s="226"/>
      <c r="M992" s="231"/>
      <c r="N992" s="232"/>
      <c r="O992" s="232"/>
      <c r="P992" s="232"/>
      <c r="Q992" s="232"/>
      <c r="R992" s="232"/>
      <c r="S992" s="232"/>
      <c r="T992" s="233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27" t="s">
        <v>283</v>
      </c>
      <c r="AU992" s="227" t="s">
        <v>90</v>
      </c>
      <c r="AV992" s="14" t="s">
        <v>90</v>
      </c>
      <c r="AW992" s="14" t="s">
        <v>36</v>
      </c>
      <c r="AX992" s="14" t="s">
        <v>81</v>
      </c>
      <c r="AY992" s="227" t="s">
        <v>166</v>
      </c>
    </row>
    <row r="993" spans="1:51" s="15" customFormat="1" ht="12">
      <c r="A993" s="15"/>
      <c r="B993" s="234"/>
      <c r="C993" s="15"/>
      <c r="D993" s="210" t="s">
        <v>283</v>
      </c>
      <c r="E993" s="235" t="s">
        <v>1</v>
      </c>
      <c r="F993" s="236" t="s">
        <v>286</v>
      </c>
      <c r="G993" s="15"/>
      <c r="H993" s="237">
        <v>70.348</v>
      </c>
      <c r="I993" s="238"/>
      <c r="J993" s="15"/>
      <c r="K993" s="15"/>
      <c r="L993" s="234"/>
      <c r="M993" s="239"/>
      <c r="N993" s="240"/>
      <c r="O993" s="240"/>
      <c r="P993" s="240"/>
      <c r="Q993" s="240"/>
      <c r="R993" s="240"/>
      <c r="S993" s="240"/>
      <c r="T993" s="241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T993" s="235" t="s">
        <v>283</v>
      </c>
      <c r="AU993" s="235" t="s">
        <v>90</v>
      </c>
      <c r="AV993" s="15" t="s">
        <v>165</v>
      </c>
      <c r="AW993" s="15" t="s">
        <v>36</v>
      </c>
      <c r="AX993" s="15" t="s">
        <v>88</v>
      </c>
      <c r="AY993" s="235" t="s">
        <v>166</v>
      </c>
    </row>
    <row r="994" spans="1:65" s="2" customFormat="1" ht="16.5" customHeight="1">
      <c r="A994" s="38"/>
      <c r="B994" s="196"/>
      <c r="C994" s="197" t="s">
        <v>1668</v>
      </c>
      <c r="D994" s="197" t="s">
        <v>169</v>
      </c>
      <c r="E994" s="198" t="s">
        <v>1669</v>
      </c>
      <c r="F994" s="199" t="s">
        <v>1670</v>
      </c>
      <c r="G994" s="200" t="s">
        <v>425</v>
      </c>
      <c r="H994" s="201">
        <v>63</v>
      </c>
      <c r="I994" s="202"/>
      <c r="J994" s="203">
        <f>ROUND(I994*H994,2)</f>
        <v>0</v>
      </c>
      <c r="K994" s="199" t="s">
        <v>280</v>
      </c>
      <c r="L994" s="39"/>
      <c r="M994" s="204" t="s">
        <v>1</v>
      </c>
      <c r="N994" s="205" t="s">
        <v>46</v>
      </c>
      <c r="O994" s="77"/>
      <c r="P994" s="206">
        <f>O994*H994</f>
        <v>0</v>
      </c>
      <c r="Q994" s="206">
        <v>0</v>
      </c>
      <c r="R994" s="206">
        <f>Q994*H994</f>
        <v>0</v>
      </c>
      <c r="S994" s="206">
        <v>0</v>
      </c>
      <c r="T994" s="207">
        <f>S994*H994</f>
        <v>0</v>
      </c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R994" s="208" t="s">
        <v>243</v>
      </c>
      <c r="AT994" s="208" t="s">
        <v>169</v>
      </c>
      <c r="AU994" s="208" t="s">
        <v>90</v>
      </c>
      <c r="AY994" s="19" t="s">
        <v>166</v>
      </c>
      <c r="BE994" s="209">
        <f>IF(N994="základní",J994,0)</f>
        <v>0</v>
      </c>
      <c r="BF994" s="209">
        <f>IF(N994="snížená",J994,0)</f>
        <v>0</v>
      </c>
      <c r="BG994" s="209">
        <f>IF(N994="zákl. přenesená",J994,0)</f>
        <v>0</v>
      </c>
      <c r="BH994" s="209">
        <f>IF(N994="sníž. přenesená",J994,0)</f>
        <v>0</v>
      </c>
      <c r="BI994" s="209">
        <f>IF(N994="nulová",J994,0)</f>
        <v>0</v>
      </c>
      <c r="BJ994" s="19" t="s">
        <v>88</v>
      </c>
      <c r="BK994" s="209">
        <f>ROUND(I994*H994,2)</f>
        <v>0</v>
      </c>
      <c r="BL994" s="19" t="s">
        <v>243</v>
      </c>
      <c r="BM994" s="208" t="s">
        <v>1671</v>
      </c>
    </row>
    <row r="995" spans="1:47" s="2" customFormat="1" ht="12">
      <c r="A995" s="38"/>
      <c r="B995" s="39"/>
      <c r="C995" s="38"/>
      <c r="D995" s="210" t="s">
        <v>174</v>
      </c>
      <c r="E995" s="38"/>
      <c r="F995" s="211" t="s">
        <v>1672</v>
      </c>
      <c r="G995" s="38"/>
      <c r="H995" s="38"/>
      <c r="I995" s="132"/>
      <c r="J995" s="38"/>
      <c r="K995" s="38"/>
      <c r="L995" s="39"/>
      <c r="M995" s="212"/>
      <c r="N995" s="213"/>
      <c r="O995" s="77"/>
      <c r="P995" s="77"/>
      <c r="Q995" s="77"/>
      <c r="R995" s="77"/>
      <c r="S995" s="77"/>
      <c r="T995" s="7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T995" s="19" t="s">
        <v>174</v>
      </c>
      <c r="AU995" s="19" t="s">
        <v>90</v>
      </c>
    </row>
    <row r="996" spans="1:51" s="14" customFormat="1" ht="12">
      <c r="A996" s="14"/>
      <c r="B996" s="226"/>
      <c r="C996" s="14"/>
      <c r="D996" s="210" t="s">
        <v>283</v>
      </c>
      <c r="E996" s="227" t="s">
        <v>1</v>
      </c>
      <c r="F996" s="228" t="s">
        <v>1656</v>
      </c>
      <c r="G996" s="14"/>
      <c r="H996" s="229">
        <v>45.2</v>
      </c>
      <c r="I996" s="230"/>
      <c r="J996" s="14"/>
      <c r="K996" s="14"/>
      <c r="L996" s="226"/>
      <c r="M996" s="231"/>
      <c r="N996" s="232"/>
      <c r="O996" s="232"/>
      <c r="P996" s="232"/>
      <c r="Q996" s="232"/>
      <c r="R996" s="232"/>
      <c r="S996" s="232"/>
      <c r="T996" s="233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27" t="s">
        <v>283</v>
      </c>
      <c r="AU996" s="227" t="s">
        <v>90</v>
      </c>
      <c r="AV996" s="14" t="s">
        <v>90</v>
      </c>
      <c r="AW996" s="14" t="s">
        <v>36</v>
      </c>
      <c r="AX996" s="14" t="s">
        <v>81</v>
      </c>
      <c r="AY996" s="227" t="s">
        <v>166</v>
      </c>
    </row>
    <row r="997" spans="1:51" s="14" customFormat="1" ht="12">
      <c r="A997" s="14"/>
      <c r="B997" s="226"/>
      <c r="C997" s="14"/>
      <c r="D997" s="210" t="s">
        <v>283</v>
      </c>
      <c r="E997" s="227" t="s">
        <v>1</v>
      </c>
      <c r="F997" s="228" t="s">
        <v>1673</v>
      </c>
      <c r="G997" s="14"/>
      <c r="H997" s="229">
        <v>15.4</v>
      </c>
      <c r="I997" s="230"/>
      <c r="J997" s="14"/>
      <c r="K997" s="14"/>
      <c r="L997" s="226"/>
      <c r="M997" s="231"/>
      <c r="N997" s="232"/>
      <c r="O997" s="232"/>
      <c r="P997" s="232"/>
      <c r="Q997" s="232"/>
      <c r="R997" s="232"/>
      <c r="S997" s="232"/>
      <c r="T997" s="233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27" t="s">
        <v>283</v>
      </c>
      <c r="AU997" s="227" t="s">
        <v>90</v>
      </c>
      <c r="AV997" s="14" t="s">
        <v>90</v>
      </c>
      <c r="AW997" s="14" t="s">
        <v>36</v>
      </c>
      <c r="AX997" s="14" t="s">
        <v>81</v>
      </c>
      <c r="AY997" s="227" t="s">
        <v>166</v>
      </c>
    </row>
    <row r="998" spans="1:51" s="14" customFormat="1" ht="12">
      <c r="A998" s="14"/>
      <c r="B998" s="226"/>
      <c r="C998" s="14"/>
      <c r="D998" s="210" t="s">
        <v>283</v>
      </c>
      <c r="E998" s="227" t="s">
        <v>1</v>
      </c>
      <c r="F998" s="228" t="s">
        <v>1674</v>
      </c>
      <c r="G998" s="14"/>
      <c r="H998" s="229">
        <v>2.4</v>
      </c>
      <c r="I998" s="230"/>
      <c r="J998" s="14"/>
      <c r="K998" s="14"/>
      <c r="L998" s="226"/>
      <c r="M998" s="231"/>
      <c r="N998" s="232"/>
      <c r="O998" s="232"/>
      <c r="P998" s="232"/>
      <c r="Q998" s="232"/>
      <c r="R998" s="232"/>
      <c r="S998" s="232"/>
      <c r="T998" s="233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27" t="s">
        <v>283</v>
      </c>
      <c r="AU998" s="227" t="s">
        <v>90</v>
      </c>
      <c r="AV998" s="14" t="s">
        <v>90</v>
      </c>
      <c r="AW998" s="14" t="s">
        <v>36</v>
      </c>
      <c r="AX998" s="14" t="s">
        <v>81</v>
      </c>
      <c r="AY998" s="227" t="s">
        <v>166</v>
      </c>
    </row>
    <row r="999" spans="1:51" s="15" customFormat="1" ht="12">
      <c r="A999" s="15"/>
      <c r="B999" s="234"/>
      <c r="C999" s="15"/>
      <c r="D999" s="210" t="s">
        <v>283</v>
      </c>
      <c r="E999" s="235" t="s">
        <v>1</v>
      </c>
      <c r="F999" s="236" t="s">
        <v>286</v>
      </c>
      <c r="G999" s="15"/>
      <c r="H999" s="237">
        <v>63</v>
      </c>
      <c r="I999" s="238"/>
      <c r="J999" s="15"/>
      <c r="K999" s="15"/>
      <c r="L999" s="234"/>
      <c r="M999" s="239"/>
      <c r="N999" s="240"/>
      <c r="O999" s="240"/>
      <c r="P999" s="240"/>
      <c r="Q999" s="240"/>
      <c r="R999" s="240"/>
      <c r="S999" s="240"/>
      <c r="T999" s="241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T999" s="235" t="s">
        <v>283</v>
      </c>
      <c r="AU999" s="235" t="s">
        <v>90</v>
      </c>
      <c r="AV999" s="15" t="s">
        <v>165</v>
      </c>
      <c r="AW999" s="15" t="s">
        <v>36</v>
      </c>
      <c r="AX999" s="15" t="s">
        <v>88</v>
      </c>
      <c r="AY999" s="235" t="s">
        <v>166</v>
      </c>
    </row>
    <row r="1000" spans="1:65" s="2" customFormat="1" ht="16.5" customHeight="1">
      <c r="A1000" s="38"/>
      <c r="B1000" s="196"/>
      <c r="C1000" s="242" t="s">
        <v>1675</v>
      </c>
      <c r="D1000" s="242" t="s">
        <v>806</v>
      </c>
      <c r="E1000" s="243" t="s">
        <v>1676</v>
      </c>
      <c r="F1000" s="244" t="s">
        <v>1677</v>
      </c>
      <c r="G1000" s="245" t="s">
        <v>425</v>
      </c>
      <c r="H1000" s="246">
        <v>69.3</v>
      </c>
      <c r="I1000" s="247"/>
      <c r="J1000" s="248">
        <f>ROUND(I1000*H1000,2)</f>
        <v>0</v>
      </c>
      <c r="K1000" s="244" t="s">
        <v>1</v>
      </c>
      <c r="L1000" s="249"/>
      <c r="M1000" s="250" t="s">
        <v>1</v>
      </c>
      <c r="N1000" s="251" t="s">
        <v>46</v>
      </c>
      <c r="O1000" s="77"/>
      <c r="P1000" s="206">
        <f>O1000*H1000</f>
        <v>0</v>
      </c>
      <c r="Q1000" s="206">
        <v>0.00025</v>
      </c>
      <c r="R1000" s="206">
        <f>Q1000*H1000</f>
        <v>0.017325</v>
      </c>
      <c r="S1000" s="206">
        <v>0</v>
      </c>
      <c r="T1000" s="207">
        <f>S1000*H1000</f>
        <v>0</v>
      </c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R1000" s="208" t="s">
        <v>522</v>
      </c>
      <c r="AT1000" s="208" t="s">
        <v>806</v>
      </c>
      <c r="AU1000" s="208" t="s">
        <v>90</v>
      </c>
      <c r="AY1000" s="19" t="s">
        <v>166</v>
      </c>
      <c r="BE1000" s="209">
        <f>IF(N1000="základní",J1000,0)</f>
        <v>0</v>
      </c>
      <c r="BF1000" s="209">
        <f>IF(N1000="snížená",J1000,0)</f>
        <v>0</v>
      </c>
      <c r="BG1000" s="209">
        <f>IF(N1000="zákl. přenesená",J1000,0)</f>
        <v>0</v>
      </c>
      <c r="BH1000" s="209">
        <f>IF(N1000="sníž. přenesená",J1000,0)</f>
        <v>0</v>
      </c>
      <c r="BI1000" s="209">
        <f>IF(N1000="nulová",J1000,0)</f>
        <v>0</v>
      </c>
      <c r="BJ1000" s="19" t="s">
        <v>88</v>
      </c>
      <c r="BK1000" s="209">
        <f>ROUND(I1000*H1000,2)</f>
        <v>0</v>
      </c>
      <c r="BL1000" s="19" t="s">
        <v>243</v>
      </c>
      <c r="BM1000" s="208" t="s">
        <v>1678</v>
      </c>
    </row>
    <row r="1001" spans="1:51" s="14" customFormat="1" ht="12">
      <c r="A1001" s="14"/>
      <c r="B1001" s="226"/>
      <c r="C1001" s="14"/>
      <c r="D1001" s="210" t="s">
        <v>283</v>
      </c>
      <c r="E1001" s="227" t="s">
        <v>1</v>
      </c>
      <c r="F1001" s="228" t="s">
        <v>1679</v>
      </c>
      <c r="G1001" s="14"/>
      <c r="H1001" s="229">
        <v>69.3</v>
      </c>
      <c r="I1001" s="230"/>
      <c r="J1001" s="14"/>
      <c r="K1001" s="14"/>
      <c r="L1001" s="226"/>
      <c r="M1001" s="231"/>
      <c r="N1001" s="232"/>
      <c r="O1001" s="232"/>
      <c r="P1001" s="232"/>
      <c r="Q1001" s="232"/>
      <c r="R1001" s="232"/>
      <c r="S1001" s="232"/>
      <c r="T1001" s="233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27" t="s">
        <v>283</v>
      </c>
      <c r="AU1001" s="227" t="s">
        <v>90</v>
      </c>
      <c r="AV1001" s="14" t="s">
        <v>90</v>
      </c>
      <c r="AW1001" s="14" t="s">
        <v>36</v>
      </c>
      <c r="AX1001" s="14" t="s">
        <v>81</v>
      </c>
      <c r="AY1001" s="227" t="s">
        <v>166</v>
      </c>
    </row>
    <row r="1002" spans="1:51" s="15" customFormat="1" ht="12">
      <c r="A1002" s="15"/>
      <c r="B1002" s="234"/>
      <c r="C1002" s="15"/>
      <c r="D1002" s="210" t="s">
        <v>283</v>
      </c>
      <c r="E1002" s="235" t="s">
        <v>1</v>
      </c>
      <c r="F1002" s="236" t="s">
        <v>286</v>
      </c>
      <c r="G1002" s="15"/>
      <c r="H1002" s="237">
        <v>69.3</v>
      </c>
      <c r="I1002" s="238"/>
      <c r="J1002" s="15"/>
      <c r="K1002" s="15"/>
      <c r="L1002" s="234"/>
      <c r="M1002" s="239"/>
      <c r="N1002" s="240"/>
      <c r="O1002" s="240"/>
      <c r="P1002" s="240"/>
      <c r="Q1002" s="240"/>
      <c r="R1002" s="240"/>
      <c r="S1002" s="240"/>
      <c r="T1002" s="241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T1002" s="235" t="s">
        <v>283</v>
      </c>
      <c r="AU1002" s="235" t="s">
        <v>90</v>
      </c>
      <c r="AV1002" s="15" t="s">
        <v>165</v>
      </c>
      <c r="AW1002" s="15" t="s">
        <v>36</v>
      </c>
      <c r="AX1002" s="15" t="s">
        <v>88</v>
      </c>
      <c r="AY1002" s="235" t="s">
        <v>166</v>
      </c>
    </row>
    <row r="1003" spans="1:65" s="2" customFormat="1" ht="21.75" customHeight="1">
      <c r="A1003" s="38"/>
      <c r="B1003" s="196"/>
      <c r="C1003" s="197" t="s">
        <v>1680</v>
      </c>
      <c r="D1003" s="197" t="s">
        <v>169</v>
      </c>
      <c r="E1003" s="198" t="s">
        <v>1681</v>
      </c>
      <c r="F1003" s="199" t="s">
        <v>1682</v>
      </c>
      <c r="G1003" s="200" t="s">
        <v>289</v>
      </c>
      <c r="H1003" s="201">
        <v>0.344</v>
      </c>
      <c r="I1003" s="202"/>
      <c r="J1003" s="203">
        <f>ROUND(I1003*H1003,2)</f>
        <v>0</v>
      </c>
      <c r="K1003" s="199" t="s">
        <v>280</v>
      </c>
      <c r="L1003" s="39"/>
      <c r="M1003" s="204" t="s">
        <v>1</v>
      </c>
      <c r="N1003" s="205" t="s">
        <v>46</v>
      </c>
      <c r="O1003" s="77"/>
      <c r="P1003" s="206">
        <f>O1003*H1003</f>
        <v>0</v>
      </c>
      <c r="Q1003" s="206">
        <v>0</v>
      </c>
      <c r="R1003" s="206">
        <f>Q1003*H1003</f>
        <v>0</v>
      </c>
      <c r="S1003" s="206">
        <v>0</v>
      </c>
      <c r="T1003" s="207">
        <f>S1003*H1003</f>
        <v>0</v>
      </c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R1003" s="208" t="s">
        <v>243</v>
      </c>
      <c r="AT1003" s="208" t="s">
        <v>169</v>
      </c>
      <c r="AU1003" s="208" t="s">
        <v>90</v>
      </c>
      <c r="AY1003" s="19" t="s">
        <v>166</v>
      </c>
      <c r="BE1003" s="209">
        <f>IF(N1003="základní",J1003,0)</f>
        <v>0</v>
      </c>
      <c r="BF1003" s="209">
        <f>IF(N1003="snížená",J1003,0)</f>
        <v>0</v>
      </c>
      <c r="BG1003" s="209">
        <f>IF(N1003="zákl. přenesená",J1003,0)</f>
        <v>0</v>
      </c>
      <c r="BH1003" s="209">
        <f>IF(N1003="sníž. přenesená",J1003,0)</f>
        <v>0</v>
      </c>
      <c r="BI1003" s="209">
        <f>IF(N1003="nulová",J1003,0)</f>
        <v>0</v>
      </c>
      <c r="BJ1003" s="19" t="s">
        <v>88</v>
      </c>
      <c r="BK1003" s="209">
        <f>ROUND(I1003*H1003,2)</f>
        <v>0</v>
      </c>
      <c r="BL1003" s="19" t="s">
        <v>243</v>
      </c>
      <c r="BM1003" s="208" t="s">
        <v>1683</v>
      </c>
    </row>
    <row r="1004" spans="1:47" s="2" customFormat="1" ht="12">
      <c r="A1004" s="38"/>
      <c r="B1004" s="39"/>
      <c r="C1004" s="38"/>
      <c r="D1004" s="210" t="s">
        <v>174</v>
      </c>
      <c r="E1004" s="38"/>
      <c r="F1004" s="211" t="s">
        <v>1684</v>
      </c>
      <c r="G1004" s="38"/>
      <c r="H1004" s="38"/>
      <c r="I1004" s="132"/>
      <c r="J1004" s="38"/>
      <c r="K1004" s="38"/>
      <c r="L1004" s="39"/>
      <c r="M1004" s="212"/>
      <c r="N1004" s="213"/>
      <c r="O1004" s="77"/>
      <c r="P1004" s="77"/>
      <c r="Q1004" s="77"/>
      <c r="R1004" s="77"/>
      <c r="S1004" s="77"/>
      <c r="T1004" s="7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T1004" s="19" t="s">
        <v>174</v>
      </c>
      <c r="AU1004" s="19" t="s">
        <v>90</v>
      </c>
    </row>
    <row r="1005" spans="1:65" s="2" customFormat="1" ht="21.75" customHeight="1">
      <c r="A1005" s="38"/>
      <c r="B1005" s="196"/>
      <c r="C1005" s="197" t="s">
        <v>1685</v>
      </c>
      <c r="D1005" s="197" t="s">
        <v>169</v>
      </c>
      <c r="E1005" s="198" t="s">
        <v>1686</v>
      </c>
      <c r="F1005" s="199" t="s">
        <v>1687</v>
      </c>
      <c r="G1005" s="200" t="s">
        <v>289</v>
      </c>
      <c r="H1005" s="201">
        <v>0.344</v>
      </c>
      <c r="I1005" s="202"/>
      <c r="J1005" s="203">
        <f>ROUND(I1005*H1005,2)</f>
        <v>0</v>
      </c>
      <c r="K1005" s="199" t="s">
        <v>280</v>
      </c>
      <c r="L1005" s="39"/>
      <c r="M1005" s="204" t="s">
        <v>1</v>
      </c>
      <c r="N1005" s="205" t="s">
        <v>46</v>
      </c>
      <c r="O1005" s="77"/>
      <c r="P1005" s="206">
        <f>O1005*H1005</f>
        <v>0</v>
      </c>
      <c r="Q1005" s="206">
        <v>0</v>
      </c>
      <c r="R1005" s="206">
        <f>Q1005*H1005</f>
        <v>0</v>
      </c>
      <c r="S1005" s="206">
        <v>0</v>
      </c>
      <c r="T1005" s="207">
        <f>S1005*H1005</f>
        <v>0</v>
      </c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R1005" s="208" t="s">
        <v>243</v>
      </c>
      <c r="AT1005" s="208" t="s">
        <v>169</v>
      </c>
      <c r="AU1005" s="208" t="s">
        <v>90</v>
      </c>
      <c r="AY1005" s="19" t="s">
        <v>166</v>
      </c>
      <c r="BE1005" s="209">
        <f>IF(N1005="základní",J1005,0)</f>
        <v>0</v>
      </c>
      <c r="BF1005" s="209">
        <f>IF(N1005="snížená",J1005,0)</f>
        <v>0</v>
      </c>
      <c r="BG1005" s="209">
        <f>IF(N1005="zákl. přenesená",J1005,0)</f>
        <v>0</v>
      </c>
      <c r="BH1005" s="209">
        <f>IF(N1005="sníž. přenesená",J1005,0)</f>
        <v>0</v>
      </c>
      <c r="BI1005" s="209">
        <f>IF(N1005="nulová",J1005,0)</f>
        <v>0</v>
      </c>
      <c r="BJ1005" s="19" t="s">
        <v>88</v>
      </c>
      <c r="BK1005" s="209">
        <f>ROUND(I1005*H1005,2)</f>
        <v>0</v>
      </c>
      <c r="BL1005" s="19" t="s">
        <v>243</v>
      </c>
      <c r="BM1005" s="208" t="s">
        <v>1688</v>
      </c>
    </row>
    <row r="1006" spans="1:47" s="2" customFormat="1" ht="12">
      <c r="A1006" s="38"/>
      <c r="B1006" s="39"/>
      <c r="C1006" s="38"/>
      <c r="D1006" s="210" t="s">
        <v>174</v>
      </c>
      <c r="E1006" s="38"/>
      <c r="F1006" s="211" t="s">
        <v>1689</v>
      </c>
      <c r="G1006" s="38"/>
      <c r="H1006" s="38"/>
      <c r="I1006" s="132"/>
      <c r="J1006" s="38"/>
      <c r="K1006" s="38"/>
      <c r="L1006" s="39"/>
      <c r="M1006" s="212"/>
      <c r="N1006" s="213"/>
      <c r="O1006" s="77"/>
      <c r="P1006" s="77"/>
      <c r="Q1006" s="77"/>
      <c r="R1006" s="77"/>
      <c r="S1006" s="77"/>
      <c r="T1006" s="7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T1006" s="19" t="s">
        <v>174</v>
      </c>
      <c r="AU1006" s="19" t="s">
        <v>90</v>
      </c>
    </row>
    <row r="1007" spans="1:63" s="12" customFormat="1" ht="22.8" customHeight="1">
      <c r="A1007" s="12"/>
      <c r="B1007" s="183"/>
      <c r="C1007" s="12"/>
      <c r="D1007" s="184" t="s">
        <v>80</v>
      </c>
      <c r="E1007" s="194" t="s">
        <v>1690</v>
      </c>
      <c r="F1007" s="194" t="s">
        <v>1691</v>
      </c>
      <c r="G1007" s="12"/>
      <c r="H1007" s="12"/>
      <c r="I1007" s="186"/>
      <c r="J1007" s="195">
        <f>BK1007</f>
        <v>0</v>
      </c>
      <c r="K1007" s="12"/>
      <c r="L1007" s="183"/>
      <c r="M1007" s="188"/>
      <c r="N1007" s="189"/>
      <c r="O1007" s="189"/>
      <c r="P1007" s="190">
        <f>SUM(P1008:P1182)</f>
        <v>0</v>
      </c>
      <c r="Q1007" s="189"/>
      <c r="R1007" s="190">
        <f>SUM(R1008:R1182)</f>
        <v>3.0874211</v>
      </c>
      <c r="S1007" s="189"/>
      <c r="T1007" s="191">
        <f>SUM(T1008:T1182)</f>
        <v>0</v>
      </c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R1007" s="184" t="s">
        <v>90</v>
      </c>
      <c r="AT1007" s="192" t="s">
        <v>80</v>
      </c>
      <c r="AU1007" s="192" t="s">
        <v>88</v>
      </c>
      <c r="AY1007" s="184" t="s">
        <v>166</v>
      </c>
      <c r="BK1007" s="193">
        <f>SUM(BK1008:BK1182)</f>
        <v>0</v>
      </c>
    </row>
    <row r="1008" spans="1:65" s="2" customFormat="1" ht="16.5" customHeight="1">
      <c r="A1008" s="38"/>
      <c r="B1008" s="196"/>
      <c r="C1008" s="197" t="s">
        <v>1692</v>
      </c>
      <c r="D1008" s="197" t="s">
        <v>169</v>
      </c>
      <c r="E1008" s="198" t="s">
        <v>1693</v>
      </c>
      <c r="F1008" s="199" t="s">
        <v>1694</v>
      </c>
      <c r="G1008" s="200" t="s">
        <v>301</v>
      </c>
      <c r="H1008" s="201">
        <v>154.871</v>
      </c>
      <c r="I1008" s="202"/>
      <c r="J1008" s="203">
        <f>ROUND(I1008*H1008,2)</f>
        <v>0</v>
      </c>
      <c r="K1008" s="199" t="s">
        <v>280</v>
      </c>
      <c r="L1008" s="39"/>
      <c r="M1008" s="204" t="s">
        <v>1</v>
      </c>
      <c r="N1008" s="205" t="s">
        <v>46</v>
      </c>
      <c r="O1008" s="77"/>
      <c r="P1008" s="206">
        <f>O1008*H1008</f>
        <v>0</v>
      </c>
      <c r="Q1008" s="206">
        <v>0.0003</v>
      </c>
      <c r="R1008" s="206">
        <f>Q1008*H1008</f>
        <v>0.0464613</v>
      </c>
      <c r="S1008" s="206">
        <v>0</v>
      </c>
      <c r="T1008" s="207">
        <f>S1008*H1008</f>
        <v>0</v>
      </c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R1008" s="208" t="s">
        <v>243</v>
      </c>
      <c r="AT1008" s="208" t="s">
        <v>169</v>
      </c>
      <c r="AU1008" s="208" t="s">
        <v>90</v>
      </c>
      <c r="AY1008" s="19" t="s">
        <v>166</v>
      </c>
      <c r="BE1008" s="209">
        <f>IF(N1008="základní",J1008,0)</f>
        <v>0</v>
      </c>
      <c r="BF1008" s="209">
        <f>IF(N1008="snížená",J1008,0)</f>
        <v>0</v>
      </c>
      <c r="BG1008" s="209">
        <f>IF(N1008="zákl. přenesená",J1008,0)</f>
        <v>0</v>
      </c>
      <c r="BH1008" s="209">
        <f>IF(N1008="sníž. přenesená",J1008,0)</f>
        <v>0</v>
      </c>
      <c r="BI1008" s="209">
        <f>IF(N1008="nulová",J1008,0)</f>
        <v>0</v>
      </c>
      <c r="BJ1008" s="19" t="s">
        <v>88</v>
      </c>
      <c r="BK1008" s="209">
        <f>ROUND(I1008*H1008,2)</f>
        <v>0</v>
      </c>
      <c r="BL1008" s="19" t="s">
        <v>243</v>
      </c>
      <c r="BM1008" s="208" t="s">
        <v>1695</v>
      </c>
    </row>
    <row r="1009" spans="1:47" s="2" customFormat="1" ht="12">
      <c r="A1009" s="38"/>
      <c r="B1009" s="39"/>
      <c r="C1009" s="38"/>
      <c r="D1009" s="210" t="s">
        <v>174</v>
      </c>
      <c r="E1009" s="38"/>
      <c r="F1009" s="211" t="s">
        <v>1696</v>
      </c>
      <c r="G1009" s="38"/>
      <c r="H1009" s="38"/>
      <c r="I1009" s="132"/>
      <c r="J1009" s="38"/>
      <c r="K1009" s="38"/>
      <c r="L1009" s="39"/>
      <c r="M1009" s="212"/>
      <c r="N1009" s="213"/>
      <c r="O1009" s="77"/>
      <c r="P1009" s="77"/>
      <c r="Q1009" s="77"/>
      <c r="R1009" s="77"/>
      <c r="S1009" s="77"/>
      <c r="T1009" s="7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T1009" s="19" t="s">
        <v>174</v>
      </c>
      <c r="AU1009" s="19" t="s">
        <v>90</v>
      </c>
    </row>
    <row r="1010" spans="1:51" s="13" customFormat="1" ht="12">
      <c r="A1010" s="13"/>
      <c r="B1010" s="219"/>
      <c r="C1010" s="13"/>
      <c r="D1010" s="210" t="s">
        <v>283</v>
      </c>
      <c r="E1010" s="220" t="s">
        <v>1</v>
      </c>
      <c r="F1010" s="221" t="s">
        <v>417</v>
      </c>
      <c r="G1010" s="13"/>
      <c r="H1010" s="220" t="s">
        <v>1</v>
      </c>
      <c r="I1010" s="222"/>
      <c r="J1010" s="13"/>
      <c r="K1010" s="13"/>
      <c r="L1010" s="219"/>
      <c r="M1010" s="223"/>
      <c r="N1010" s="224"/>
      <c r="O1010" s="224"/>
      <c r="P1010" s="224"/>
      <c r="Q1010" s="224"/>
      <c r="R1010" s="224"/>
      <c r="S1010" s="224"/>
      <c r="T1010" s="225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20" t="s">
        <v>283</v>
      </c>
      <c r="AU1010" s="220" t="s">
        <v>90</v>
      </c>
      <c r="AV1010" s="13" t="s">
        <v>88</v>
      </c>
      <c r="AW1010" s="13" t="s">
        <v>36</v>
      </c>
      <c r="AX1010" s="13" t="s">
        <v>81</v>
      </c>
      <c r="AY1010" s="220" t="s">
        <v>166</v>
      </c>
    </row>
    <row r="1011" spans="1:51" s="14" customFormat="1" ht="12">
      <c r="A1011" s="14"/>
      <c r="B1011" s="226"/>
      <c r="C1011" s="14"/>
      <c r="D1011" s="210" t="s">
        <v>283</v>
      </c>
      <c r="E1011" s="227" t="s">
        <v>1</v>
      </c>
      <c r="F1011" s="228" t="s">
        <v>1697</v>
      </c>
      <c r="G1011" s="14"/>
      <c r="H1011" s="229">
        <v>18.816</v>
      </c>
      <c r="I1011" s="230"/>
      <c r="J1011" s="14"/>
      <c r="K1011" s="14"/>
      <c r="L1011" s="226"/>
      <c r="M1011" s="231"/>
      <c r="N1011" s="232"/>
      <c r="O1011" s="232"/>
      <c r="P1011" s="232"/>
      <c r="Q1011" s="232"/>
      <c r="R1011" s="232"/>
      <c r="S1011" s="232"/>
      <c r="T1011" s="233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27" t="s">
        <v>283</v>
      </c>
      <c r="AU1011" s="227" t="s">
        <v>90</v>
      </c>
      <c r="AV1011" s="14" t="s">
        <v>90</v>
      </c>
      <c r="AW1011" s="14" t="s">
        <v>36</v>
      </c>
      <c r="AX1011" s="14" t="s">
        <v>81</v>
      </c>
      <c r="AY1011" s="227" t="s">
        <v>166</v>
      </c>
    </row>
    <row r="1012" spans="1:51" s="14" customFormat="1" ht="12">
      <c r="A1012" s="14"/>
      <c r="B1012" s="226"/>
      <c r="C1012" s="14"/>
      <c r="D1012" s="210" t="s">
        <v>283</v>
      </c>
      <c r="E1012" s="227" t="s">
        <v>1</v>
      </c>
      <c r="F1012" s="228" t="s">
        <v>934</v>
      </c>
      <c r="G1012" s="14"/>
      <c r="H1012" s="229">
        <v>-1.8</v>
      </c>
      <c r="I1012" s="230"/>
      <c r="J1012" s="14"/>
      <c r="K1012" s="14"/>
      <c r="L1012" s="226"/>
      <c r="M1012" s="231"/>
      <c r="N1012" s="232"/>
      <c r="O1012" s="232"/>
      <c r="P1012" s="232"/>
      <c r="Q1012" s="232"/>
      <c r="R1012" s="232"/>
      <c r="S1012" s="232"/>
      <c r="T1012" s="233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27" t="s">
        <v>283</v>
      </c>
      <c r="AU1012" s="227" t="s">
        <v>90</v>
      </c>
      <c r="AV1012" s="14" t="s">
        <v>90</v>
      </c>
      <c r="AW1012" s="14" t="s">
        <v>36</v>
      </c>
      <c r="AX1012" s="14" t="s">
        <v>81</v>
      </c>
      <c r="AY1012" s="227" t="s">
        <v>166</v>
      </c>
    </row>
    <row r="1013" spans="1:51" s="13" customFormat="1" ht="12">
      <c r="A1013" s="13"/>
      <c r="B1013" s="219"/>
      <c r="C1013" s="13"/>
      <c r="D1013" s="210" t="s">
        <v>283</v>
      </c>
      <c r="E1013" s="220" t="s">
        <v>1</v>
      </c>
      <c r="F1013" s="221" t="s">
        <v>352</v>
      </c>
      <c r="G1013" s="13"/>
      <c r="H1013" s="220" t="s">
        <v>1</v>
      </c>
      <c r="I1013" s="222"/>
      <c r="J1013" s="13"/>
      <c r="K1013" s="13"/>
      <c r="L1013" s="219"/>
      <c r="M1013" s="223"/>
      <c r="N1013" s="224"/>
      <c r="O1013" s="224"/>
      <c r="P1013" s="224"/>
      <c r="Q1013" s="224"/>
      <c r="R1013" s="224"/>
      <c r="S1013" s="224"/>
      <c r="T1013" s="225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20" t="s">
        <v>283</v>
      </c>
      <c r="AU1013" s="220" t="s">
        <v>90</v>
      </c>
      <c r="AV1013" s="13" t="s">
        <v>88</v>
      </c>
      <c r="AW1013" s="13" t="s">
        <v>36</v>
      </c>
      <c r="AX1013" s="13" t="s">
        <v>81</v>
      </c>
      <c r="AY1013" s="220" t="s">
        <v>166</v>
      </c>
    </row>
    <row r="1014" spans="1:51" s="14" customFormat="1" ht="12">
      <c r="A1014" s="14"/>
      <c r="B1014" s="226"/>
      <c r="C1014" s="14"/>
      <c r="D1014" s="210" t="s">
        <v>283</v>
      </c>
      <c r="E1014" s="227" t="s">
        <v>1</v>
      </c>
      <c r="F1014" s="228" t="s">
        <v>1698</v>
      </c>
      <c r="G1014" s="14"/>
      <c r="H1014" s="229">
        <v>19.026</v>
      </c>
      <c r="I1014" s="230"/>
      <c r="J1014" s="14"/>
      <c r="K1014" s="14"/>
      <c r="L1014" s="226"/>
      <c r="M1014" s="231"/>
      <c r="N1014" s="232"/>
      <c r="O1014" s="232"/>
      <c r="P1014" s="232"/>
      <c r="Q1014" s="232"/>
      <c r="R1014" s="232"/>
      <c r="S1014" s="232"/>
      <c r="T1014" s="233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27" t="s">
        <v>283</v>
      </c>
      <c r="AU1014" s="227" t="s">
        <v>90</v>
      </c>
      <c r="AV1014" s="14" t="s">
        <v>90</v>
      </c>
      <c r="AW1014" s="14" t="s">
        <v>36</v>
      </c>
      <c r="AX1014" s="14" t="s">
        <v>81</v>
      </c>
      <c r="AY1014" s="227" t="s">
        <v>166</v>
      </c>
    </row>
    <row r="1015" spans="1:51" s="14" customFormat="1" ht="12">
      <c r="A1015" s="14"/>
      <c r="B1015" s="226"/>
      <c r="C1015" s="14"/>
      <c r="D1015" s="210" t="s">
        <v>283</v>
      </c>
      <c r="E1015" s="227" t="s">
        <v>1</v>
      </c>
      <c r="F1015" s="228" t="s">
        <v>932</v>
      </c>
      <c r="G1015" s="14"/>
      <c r="H1015" s="229">
        <v>-3.2</v>
      </c>
      <c r="I1015" s="230"/>
      <c r="J1015" s="14"/>
      <c r="K1015" s="14"/>
      <c r="L1015" s="226"/>
      <c r="M1015" s="231"/>
      <c r="N1015" s="232"/>
      <c r="O1015" s="232"/>
      <c r="P1015" s="232"/>
      <c r="Q1015" s="232"/>
      <c r="R1015" s="232"/>
      <c r="S1015" s="232"/>
      <c r="T1015" s="233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27" t="s">
        <v>283</v>
      </c>
      <c r="AU1015" s="227" t="s">
        <v>90</v>
      </c>
      <c r="AV1015" s="14" t="s">
        <v>90</v>
      </c>
      <c r="AW1015" s="14" t="s">
        <v>36</v>
      </c>
      <c r="AX1015" s="14" t="s">
        <v>81</v>
      </c>
      <c r="AY1015" s="227" t="s">
        <v>166</v>
      </c>
    </row>
    <row r="1016" spans="1:51" s="13" customFormat="1" ht="12">
      <c r="A1016" s="13"/>
      <c r="B1016" s="219"/>
      <c r="C1016" s="13"/>
      <c r="D1016" s="210" t="s">
        <v>283</v>
      </c>
      <c r="E1016" s="220" t="s">
        <v>1</v>
      </c>
      <c r="F1016" s="221" t="s">
        <v>419</v>
      </c>
      <c r="G1016" s="13"/>
      <c r="H1016" s="220" t="s">
        <v>1</v>
      </c>
      <c r="I1016" s="222"/>
      <c r="J1016" s="13"/>
      <c r="K1016" s="13"/>
      <c r="L1016" s="219"/>
      <c r="M1016" s="223"/>
      <c r="N1016" s="224"/>
      <c r="O1016" s="224"/>
      <c r="P1016" s="224"/>
      <c r="Q1016" s="224"/>
      <c r="R1016" s="224"/>
      <c r="S1016" s="224"/>
      <c r="T1016" s="225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20" t="s">
        <v>283</v>
      </c>
      <c r="AU1016" s="220" t="s">
        <v>90</v>
      </c>
      <c r="AV1016" s="13" t="s">
        <v>88</v>
      </c>
      <c r="AW1016" s="13" t="s">
        <v>36</v>
      </c>
      <c r="AX1016" s="13" t="s">
        <v>81</v>
      </c>
      <c r="AY1016" s="220" t="s">
        <v>166</v>
      </c>
    </row>
    <row r="1017" spans="1:51" s="14" customFormat="1" ht="12">
      <c r="A1017" s="14"/>
      <c r="B1017" s="226"/>
      <c r="C1017" s="14"/>
      <c r="D1017" s="210" t="s">
        <v>283</v>
      </c>
      <c r="E1017" s="227" t="s">
        <v>1</v>
      </c>
      <c r="F1017" s="228" t="s">
        <v>1699</v>
      </c>
      <c r="G1017" s="14"/>
      <c r="H1017" s="229">
        <v>32.55</v>
      </c>
      <c r="I1017" s="230"/>
      <c r="J1017" s="14"/>
      <c r="K1017" s="14"/>
      <c r="L1017" s="226"/>
      <c r="M1017" s="231"/>
      <c r="N1017" s="232"/>
      <c r="O1017" s="232"/>
      <c r="P1017" s="232"/>
      <c r="Q1017" s="232"/>
      <c r="R1017" s="232"/>
      <c r="S1017" s="232"/>
      <c r="T1017" s="233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27" t="s">
        <v>283</v>
      </c>
      <c r="AU1017" s="227" t="s">
        <v>90</v>
      </c>
      <c r="AV1017" s="14" t="s">
        <v>90</v>
      </c>
      <c r="AW1017" s="14" t="s">
        <v>36</v>
      </c>
      <c r="AX1017" s="14" t="s">
        <v>81</v>
      </c>
      <c r="AY1017" s="227" t="s">
        <v>166</v>
      </c>
    </row>
    <row r="1018" spans="1:51" s="14" customFormat="1" ht="12">
      <c r="A1018" s="14"/>
      <c r="B1018" s="226"/>
      <c r="C1018" s="14"/>
      <c r="D1018" s="210" t="s">
        <v>283</v>
      </c>
      <c r="E1018" s="227" t="s">
        <v>1</v>
      </c>
      <c r="F1018" s="228" t="s">
        <v>938</v>
      </c>
      <c r="G1018" s="14"/>
      <c r="H1018" s="229">
        <v>-2.8</v>
      </c>
      <c r="I1018" s="230"/>
      <c r="J1018" s="14"/>
      <c r="K1018" s="14"/>
      <c r="L1018" s="226"/>
      <c r="M1018" s="231"/>
      <c r="N1018" s="232"/>
      <c r="O1018" s="232"/>
      <c r="P1018" s="232"/>
      <c r="Q1018" s="232"/>
      <c r="R1018" s="232"/>
      <c r="S1018" s="232"/>
      <c r="T1018" s="233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27" t="s">
        <v>283</v>
      </c>
      <c r="AU1018" s="227" t="s">
        <v>90</v>
      </c>
      <c r="AV1018" s="14" t="s">
        <v>90</v>
      </c>
      <c r="AW1018" s="14" t="s">
        <v>36</v>
      </c>
      <c r="AX1018" s="14" t="s">
        <v>81</v>
      </c>
      <c r="AY1018" s="227" t="s">
        <v>166</v>
      </c>
    </row>
    <row r="1019" spans="1:51" s="14" customFormat="1" ht="12">
      <c r="A1019" s="14"/>
      <c r="B1019" s="226"/>
      <c r="C1019" s="14"/>
      <c r="D1019" s="210" t="s">
        <v>283</v>
      </c>
      <c r="E1019" s="227" t="s">
        <v>1</v>
      </c>
      <c r="F1019" s="228" t="s">
        <v>605</v>
      </c>
      <c r="G1019" s="14"/>
      <c r="H1019" s="229">
        <v>-1.6</v>
      </c>
      <c r="I1019" s="230"/>
      <c r="J1019" s="14"/>
      <c r="K1019" s="14"/>
      <c r="L1019" s="226"/>
      <c r="M1019" s="231"/>
      <c r="N1019" s="232"/>
      <c r="O1019" s="232"/>
      <c r="P1019" s="232"/>
      <c r="Q1019" s="232"/>
      <c r="R1019" s="232"/>
      <c r="S1019" s="232"/>
      <c r="T1019" s="233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27" t="s">
        <v>283</v>
      </c>
      <c r="AU1019" s="227" t="s">
        <v>90</v>
      </c>
      <c r="AV1019" s="14" t="s">
        <v>90</v>
      </c>
      <c r="AW1019" s="14" t="s">
        <v>36</v>
      </c>
      <c r="AX1019" s="14" t="s">
        <v>81</v>
      </c>
      <c r="AY1019" s="227" t="s">
        <v>166</v>
      </c>
    </row>
    <row r="1020" spans="1:51" s="13" customFormat="1" ht="12">
      <c r="A1020" s="13"/>
      <c r="B1020" s="219"/>
      <c r="C1020" s="13"/>
      <c r="D1020" s="210" t="s">
        <v>283</v>
      </c>
      <c r="E1020" s="220" t="s">
        <v>1</v>
      </c>
      <c r="F1020" s="221" t="s">
        <v>367</v>
      </c>
      <c r="G1020" s="13"/>
      <c r="H1020" s="220" t="s">
        <v>1</v>
      </c>
      <c r="I1020" s="222"/>
      <c r="J1020" s="13"/>
      <c r="K1020" s="13"/>
      <c r="L1020" s="219"/>
      <c r="M1020" s="223"/>
      <c r="N1020" s="224"/>
      <c r="O1020" s="224"/>
      <c r="P1020" s="224"/>
      <c r="Q1020" s="224"/>
      <c r="R1020" s="224"/>
      <c r="S1020" s="224"/>
      <c r="T1020" s="225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20" t="s">
        <v>283</v>
      </c>
      <c r="AU1020" s="220" t="s">
        <v>90</v>
      </c>
      <c r="AV1020" s="13" t="s">
        <v>88</v>
      </c>
      <c r="AW1020" s="13" t="s">
        <v>36</v>
      </c>
      <c r="AX1020" s="13" t="s">
        <v>81</v>
      </c>
      <c r="AY1020" s="220" t="s">
        <v>166</v>
      </c>
    </row>
    <row r="1021" spans="1:51" s="14" customFormat="1" ht="12">
      <c r="A1021" s="14"/>
      <c r="B1021" s="226"/>
      <c r="C1021" s="14"/>
      <c r="D1021" s="210" t="s">
        <v>283</v>
      </c>
      <c r="E1021" s="227" t="s">
        <v>1</v>
      </c>
      <c r="F1021" s="228" t="s">
        <v>1700</v>
      </c>
      <c r="G1021" s="14"/>
      <c r="H1021" s="229">
        <v>10.08</v>
      </c>
      <c r="I1021" s="230"/>
      <c r="J1021" s="14"/>
      <c r="K1021" s="14"/>
      <c r="L1021" s="226"/>
      <c r="M1021" s="231"/>
      <c r="N1021" s="232"/>
      <c r="O1021" s="232"/>
      <c r="P1021" s="232"/>
      <c r="Q1021" s="232"/>
      <c r="R1021" s="232"/>
      <c r="S1021" s="232"/>
      <c r="T1021" s="233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27" t="s">
        <v>283</v>
      </c>
      <c r="AU1021" s="227" t="s">
        <v>90</v>
      </c>
      <c r="AV1021" s="14" t="s">
        <v>90</v>
      </c>
      <c r="AW1021" s="14" t="s">
        <v>36</v>
      </c>
      <c r="AX1021" s="14" t="s">
        <v>81</v>
      </c>
      <c r="AY1021" s="227" t="s">
        <v>166</v>
      </c>
    </row>
    <row r="1022" spans="1:51" s="14" customFormat="1" ht="12">
      <c r="A1022" s="14"/>
      <c r="B1022" s="226"/>
      <c r="C1022" s="14"/>
      <c r="D1022" s="210" t="s">
        <v>283</v>
      </c>
      <c r="E1022" s="227" t="s">
        <v>1</v>
      </c>
      <c r="F1022" s="228" t="s">
        <v>944</v>
      </c>
      <c r="G1022" s="14"/>
      <c r="H1022" s="229">
        <v>-1.4</v>
      </c>
      <c r="I1022" s="230"/>
      <c r="J1022" s="14"/>
      <c r="K1022" s="14"/>
      <c r="L1022" s="226"/>
      <c r="M1022" s="231"/>
      <c r="N1022" s="232"/>
      <c r="O1022" s="232"/>
      <c r="P1022" s="232"/>
      <c r="Q1022" s="232"/>
      <c r="R1022" s="232"/>
      <c r="S1022" s="232"/>
      <c r="T1022" s="233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27" t="s">
        <v>283</v>
      </c>
      <c r="AU1022" s="227" t="s">
        <v>90</v>
      </c>
      <c r="AV1022" s="14" t="s">
        <v>90</v>
      </c>
      <c r="AW1022" s="14" t="s">
        <v>36</v>
      </c>
      <c r="AX1022" s="14" t="s">
        <v>81</v>
      </c>
      <c r="AY1022" s="227" t="s">
        <v>166</v>
      </c>
    </row>
    <row r="1023" spans="1:51" s="13" customFormat="1" ht="12">
      <c r="A1023" s="13"/>
      <c r="B1023" s="219"/>
      <c r="C1023" s="13"/>
      <c r="D1023" s="210" t="s">
        <v>283</v>
      </c>
      <c r="E1023" s="220" t="s">
        <v>1</v>
      </c>
      <c r="F1023" s="221" t="s">
        <v>407</v>
      </c>
      <c r="G1023" s="13"/>
      <c r="H1023" s="220" t="s">
        <v>1</v>
      </c>
      <c r="I1023" s="222"/>
      <c r="J1023" s="13"/>
      <c r="K1023" s="13"/>
      <c r="L1023" s="219"/>
      <c r="M1023" s="223"/>
      <c r="N1023" s="224"/>
      <c r="O1023" s="224"/>
      <c r="P1023" s="224"/>
      <c r="Q1023" s="224"/>
      <c r="R1023" s="224"/>
      <c r="S1023" s="224"/>
      <c r="T1023" s="225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20" t="s">
        <v>283</v>
      </c>
      <c r="AU1023" s="220" t="s">
        <v>90</v>
      </c>
      <c r="AV1023" s="13" t="s">
        <v>88</v>
      </c>
      <c r="AW1023" s="13" t="s">
        <v>36</v>
      </c>
      <c r="AX1023" s="13" t="s">
        <v>81</v>
      </c>
      <c r="AY1023" s="220" t="s">
        <v>166</v>
      </c>
    </row>
    <row r="1024" spans="1:51" s="14" customFormat="1" ht="12">
      <c r="A1024" s="14"/>
      <c r="B1024" s="226"/>
      <c r="C1024" s="14"/>
      <c r="D1024" s="210" t="s">
        <v>283</v>
      </c>
      <c r="E1024" s="227" t="s">
        <v>1</v>
      </c>
      <c r="F1024" s="228" t="s">
        <v>1700</v>
      </c>
      <c r="G1024" s="14"/>
      <c r="H1024" s="229">
        <v>10.08</v>
      </c>
      <c r="I1024" s="230"/>
      <c r="J1024" s="14"/>
      <c r="K1024" s="14"/>
      <c r="L1024" s="226"/>
      <c r="M1024" s="231"/>
      <c r="N1024" s="232"/>
      <c r="O1024" s="232"/>
      <c r="P1024" s="232"/>
      <c r="Q1024" s="232"/>
      <c r="R1024" s="232"/>
      <c r="S1024" s="232"/>
      <c r="T1024" s="233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27" t="s">
        <v>283</v>
      </c>
      <c r="AU1024" s="227" t="s">
        <v>90</v>
      </c>
      <c r="AV1024" s="14" t="s">
        <v>90</v>
      </c>
      <c r="AW1024" s="14" t="s">
        <v>36</v>
      </c>
      <c r="AX1024" s="14" t="s">
        <v>81</v>
      </c>
      <c r="AY1024" s="227" t="s">
        <v>166</v>
      </c>
    </row>
    <row r="1025" spans="1:51" s="14" customFormat="1" ht="12">
      <c r="A1025" s="14"/>
      <c r="B1025" s="226"/>
      <c r="C1025" s="14"/>
      <c r="D1025" s="210" t="s">
        <v>283</v>
      </c>
      <c r="E1025" s="227" t="s">
        <v>1</v>
      </c>
      <c r="F1025" s="228" t="s">
        <v>944</v>
      </c>
      <c r="G1025" s="14"/>
      <c r="H1025" s="229">
        <v>-1.4</v>
      </c>
      <c r="I1025" s="230"/>
      <c r="J1025" s="14"/>
      <c r="K1025" s="14"/>
      <c r="L1025" s="226"/>
      <c r="M1025" s="231"/>
      <c r="N1025" s="232"/>
      <c r="O1025" s="232"/>
      <c r="P1025" s="232"/>
      <c r="Q1025" s="232"/>
      <c r="R1025" s="232"/>
      <c r="S1025" s="232"/>
      <c r="T1025" s="233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27" t="s">
        <v>283</v>
      </c>
      <c r="AU1025" s="227" t="s">
        <v>90</v>
      </c>
      <c r="AV1025" s="14" t="s">
        <v>90</v>
      </c>
      <c r="AW1025" s="14" t="s">
        <v>36</v>
      </c>
      <c r="AX1025" s="14" t="s">
        <v>81</v>
      </c>
      <c r="AY1025" s="227" t="s">
        <v>166</v>
      </c>
    </row>
    <row r="1026" spans="1:51" s="13" customFormat="1" ht="12">
      <c r="A1026" s="13"/>
      <c r="B1026" s="219"/>
      <c r="C1026" s="13"/>
      <c r="D1026" s="210" t="s">
        <v>283</v>
      </c>
      <c r="E1026" s="220" t="s">
        <v>1</v>
      </c>
      <c r="F1026" s="221" t="s">
        <v>421</v>
      </c>
      <c r="G1026" s="13"/>
      <c r="H1026" s="220" t="s">
        <v>1</v>
      </c>
      <c r="I1026" s="222"/>
      <c r="J1026" s="13"/>
      <c r="K1026" s="13"/>
      <c r="L1026" s="219"/>
      <c r="M1026" s="223"/>
      <c r="N1026" s="224"/>
      <c r="O1026" s="224"/>
      <c r="P1026" s="224"/>
      <c r="Q1026" s="224"/>
      <c r="R1026" s="224"/>
      <c r="S1026" s="224"/>
      <c r="T1026" s="225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20" t="s">
        <v>283</v>
      </c>
      <c r="AU1026" s="220" t="s">
        <v>90</v>
      </c>
      <c r="AV1026" s="13" t="s">
        <v>88</v>
      </c>
      <c r="AW1026" s="13" t="s">
        <v>36</v>
      </c>
      <c r="AX1026" s="13" t="s">
        <v>81</v>
      </c>
      <c r="AY1026" s="220" t="s">
        <v>166</v>
      </c>
    </row>
    <row r="1027" spans="1:51" s="14" customFormat="1" ht="12">
      <c r="A1027" s="14"/>
      <c r="B1027" s="226"/>
      <c r="C1027" s="14"/>
      <c r="D1027" s="210" t="s">
        <v>283</v>
      </c>
      <c r="E1027" s="227" t="s">
        <v>1</v>
      </c>
      <c r="F1027" s="228" t="s">
        <v>1701</v>
      </c>
      <c r="G1027" s="14"/>
      <c r="H1027" s="229">
        <v>18.69</v>
      </c>
      <c r="I1027" s="230"/>
      <c r="J1027" s="14"/>
      <c r="K1027" s="14"/>
      <c r="L1027" s="226"/>
      <c r="M1027" s="231"/>
      <c r="N1027" s="232"/>
      <c r="O1027" s="232"/>
      <c r="P1027" s="232"/>
      <c r="Q1027" s="232"/>
      <c r="R1027" s="232"/>
      <c r="S1027" s="232"/>
      <c r="T1027" s="233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27" t="s">
        <v>283</v>
      </c>
      <c r="AU1027" s="227" t="s">
        <v>90</v>
      </c>
      <c r="AV1027" s="14" t="s">
        <v>90</v>
      </c>
      <c r="AW1027" s="14" t="s">
        <v>36</v>
      </c>
      <c r="AX1027" s="14" t="s">
        <v>81</v>
      </c>
      <c r="AY1027" s="227" t="s">
        <v>166</v>
      </c>
    </row>
    <row r="1028" spans="1:51" s="14" customFormat="1" ht="12">
      <c r="A1028" s="14"/>
      <c r="B1028" s="226"/>
      <c r="C1028" s="14"/>
      <c r="D1028" s="210" t="s">
        <v>283</v>
      </c>
      <c r="E1028" s="227" t="s">
        <v>1</v>
      </c>
      <c r="F1028" s="228" t="s">
        <v>932</v>
      </c>
      <c r="G1028" s="14"/>
      <c r="H1028" s="229">
        <v>-3.2</v>
      </c>
      <c r="I1028" s="230"/>
      <c r="J1028" s="14"/>
      <c r="K1028" s="14"/>
      <c r="L1028" s="226"/>
      <c r="M1028" s="231"/>
      <c r="N1028" s="232"/>
      <c r="O1028" s="232"/>
      <c r="P1028" s="232"/>
      <c r="Q1028" s="232"/>
      <c r="R1028" s="232"/>
      <c r="S1028" s="232"/>
      <c r="T1028" s="233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T1028" s="227" t="s">
        <v>283</v>
      </c>
      <c r="AU1028" s="227" t="s">
        <v>90</v>
      </c>
      <c r="AV1028" s="14" t="s">
        <v>90</v>
      </c>
      <c r="AW1028" s="14" t="s">
        <v>36</v>
      </c>
      <c r="AX1028" s="14" t="s">
        <v>81</v>
      </c>
      <c r="AY1028" s="227" t="s">
        <v>166</v>
      </c>
    </row>
    <row r="1029" spans="1:51" s="13" customFormat="1" ht="12">
      <c r="A1029" s="13"/>
      <c r="B1029" s="219"/>
      <c r="C1029" s="13"/>
      <c r="D1029" s="210" t="s">
        <v>283</v>
      </c>
      <c r="E1029" s="220" t="s">
        <v>1</v>
      </c>
      <c r="F1029" s="221" t="s">
        <v>325</v>
      </c>
      <c r="G1029" s="13"/>
      <c r="H1029" s="220" t="s">
        <v>1</v>
      </c>
      <c r="I1029" s="222"/>
      <c r="J1029" s="13"/>
      <c r="K1029" s="13"/>
      <c r="L1029" s="219"/>
      <c r="M1029" s="223"/>
      <c r="N1029" s="224"/>
      <c r="O1029" s="224"/>
      <c r="P1029" s="224"/>
      <c r="Q1029" s="224"/>
      <c r="R1029" s="224"/>
      <c r="S1029" s="224"/>
      <c r="T1029" s="225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20" t="s">
        <v>283</v>
      </c>
      <c r="AU1029" s="220" t="s">
        <v>90</v>
      </c>
      <c r="AV1029" s="13" t="s">
        <v>88</v>
      </c>
      <c r="AW1029" s="13" t="s">
        <v>36</v>
      </c>
      <c r="AX1029" s="13" t="s">
        <v>81</v>
      </c>
      <c r="AY1029" s="220" t="s">
        <v>166</v>
      </c>
    </row>
    <row r="1030" spans="1:51" s="14" customFormat="1" ht="12">
      <c r="A1030" s="14"/>
      <c r="B1030" s="226"/>
      <c r="C1030" s="14"/>
      <c r="D1030" s="210" t="s">
        <v>283</v>
      </c>
      <c r="E1030" s="227" t="s">
        <v>1</v>
      </c>
      <c r="F1030" s="228" t="s">
        <v>1702</v>
      </c>
      <c r="G1030" s="14"/>
      <c r="H1030" s="229">
        <v>23.94</v>
      </c>
      <c r="I1030" s="230"/>
      <c r="J1030" s="14"/>
      <c r="K1030" s="14"/>
      <c r="L1030" s="226"/>
      <c r="M1030" s="231"/>
      <c r="N1030" s="232"/>
      <c r="O1030" s="232"/>
      <c r="P1030" s="232"/>
      <c r="Q1030" s="232"/>
      <c r="R1030" s="232"/>
      <c r="S1030" s="232"/>
      <c r="T1030" s="233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27" t="s">
        <v>283</v>
      </c>
      <c r="AU1030" s="227" t="s">
        <v>90</v>
      </c>
      <c r="AV1030" s="14" t="s">
        <v>90</v>
      </c>
      <c r="AW1030" s="14" t="s">
        <v>36</v>
      </c>
      <c r="AX1030" s="14" t="s">
        <v>81</v>
      </c>
      <c r="AY1030" s="227" t="s">
        <v>166</v>
      </c>
    </row>
    <row r="1031" spans="1:51" s="14" customFormat="1" ht="12">
      <c r="A1031" s="14"/>
      <c r="B1031" s="226"/>
      <c r="C1031" s="14"/>
      <c r="D1031" s="210" t="s">
        <v>283</v>
      </c>
      <c r="E1031" s="227" t="s">
        <v>1</v>
      </c>
      <c r="F1031" s="228" t="s">
        <v>1703</v>
      </c>
      <c r="G1031" s="14"/>
      <c r="H1031" s="229">
        <v>-4.2</v>
      </c>
      <c r="I1031" s="230"/>
      <c r="J1031" s="14"/>
      <c r="K1031" s="14"/>
      <c r="L1031" s="226"/>
      <c r="M1031" s="231"/>
      <c r="N1031" s="232"/>
      <c r="O1031" s="232"/>
      <c r="P1031" s="232"/>
      <c r="Q1031" s="232"/>
      <c r="R1031" s="232"/>
      <c r="S1031" s="232"/>
      <c r="T1031" s="233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27" t="s">
        <v>283</v>
      </c>
      <c r="AU1031" s="227" t="s">
        <v>90</v>
      </c>
      <c r="AV1031" s="14" t="s">
        <v>90</v>
      </c>
      <c r="AW1031" s="14" t="s">
        <v>36</v>
      </c>
      <c r="AX1031" s="14" t="s">
        <v>81</v>
      </c>
      <c r="AY1031" s="227" t="s">
        <v>166</v>
      </c>
    </row>
    <row r="1032" spans="1:51" s="14" customFormat="1" ht="12">
      <c r="A1032" s="14"/>
      <c r="B1032" s="226"/>
      <c r="C1032" s="14"/>
      <c r="D1032" s="210" t="s">
        <v>283</v>
      </c>
      <c r="E1032" s="227" t="s">
        <v>1</v>
      </c>
      <c r="F1032" s="228" t="s">
        <v>605</v>
      </c>
      <c r="G1032" s="14"/>
      <c r="H1032" s="229">
        <v>-1.6</v>
      </c>
      <c r="I1032" s="230"/>
      <c r="J1032" s="14"/>
      <c r="K1032" s="14"/>
      <c r="L1032" s="226"/>
      <c r="M1032" s="231"/>
      <c r="N1032" s="232"/>
      <c r="O1032" s="232"/>
      <c r="P1032" s="232"/>
      <c r="Q1032" s="232"/>
      <c r="R1032" s="232"/>
      <c r="S1032" s="232"/>
      <c r="T1032" s="233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27" t="s">
        <v>283</v>
      </c>
      <c r="AU1032" s="227" t="s">
        <v>90</v>
      </c>
      <c r="AV1032" s="14" t="s">
        <v>90</v>
      </c>
      <c r="AW1032" s="14" t="s">
        <v>36</v>
      </c>
      <c r="AX1032" s="14" t="s">
        <v>81</v>
      </c>
      <c r="AY1032" s="227" t="s">
        <v>166</v>
      </c>
    </row>
    <row r="1033" spans="1:51" s="13" customFormat="1" ht="12">
      <c r="A1033" s="13"/>
      <c r="B1033" s="219"/>
      <c r="C1033" s="13"/>
      <c r="D1033" s="210" t="s">
        <v>283</v>
      </c>
      <c r="E1033" s="220" t="s">
        <v>1</v>
      </c>
      <c r="F1033" s="221" t="s">
        <v>1004</v>
      </c>
      <c r="G1033" s="13"/>
      <c r="H1033" s="220" t="s">
        <v>1</v>
      </c>
      <c r="I1033" s="222"/>
      <c r="J1033" s="13"/>
      <c r="K1033" s="13"/>
      <c r="L1033" s="219"/>
      <c r="M1033" s="223"/>
      <c r="N1033" s="224"/>
      <c r="O1033" s="224"/>
      <c r="P1033" s="224"/>
      <c r="Q1033" s="224"/>
      <c r="R1033" s="224"/>
      <c r="S1033" s="224"/>
      <c r="T1033" s="225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20" t="s">
        <v>283</v>
      </c>
      <c r="AU1033" s="220" t="s">
        <v>90</v>
      </c>
      <c r="AV1033" s="13" t="s">
        <v>88</v>
      </c>
      <c r="AW1033" s="13" t="s">
        <v>36</v>
      </c>
      <c r="AX1033" s="13" t="s">
        <v>81</v>
      </c>
      <c r="AY1033" s="220" t="s">
        <v>166</v>
      </c>
    </row>
    <row r="1034" spans="1:51" s="14" customFormat="1" ht="12">
      <c r="A1034" s="14"/>
      <c r="B1034" s="226"/>
      <c r="C1034" s="14"/>
      <c r="D1034" s="210" t="s">
        <v>283</v>
      </c>
      <c r="E1034" s="227" t="s">
        <v>1</v>
      </c>
      <c r="F1034" s="228" t="s">
        <v>1700</v>
      </c>
      <c r="G1034" s="14"/>
      <c r="H1034" s="229">
        <v>10.08</v>
      </c>
      <c r="I1034" s="230"/>
      <c r="J1034" s="14"/>
      <c r="K1034" s="14"/>
      <c r="L1034" s="226"/>
      <c r="M1034" s="231"/>
      <c r="N1034" s="232"/>
      <c r="O1034" s="232"/>
      <c r="P1034" s="232"/>
      <c r="Q1034" s="232"/>
      <c r="R1034" s="232"/>
      <c r="S1034" s="232"/>
      <c r="T1034" s="233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27" t="s">
        <v>283</v>
      </c>
      <c r="AU1034" s="227" t="s">
        <v>90</v>
      </c>
      <c r="AV1034" s="14" t="s">
        <v>90</v>
      </c>
      <c r="AW1034" s="14" t="s">
        <v>36</v>
      </c>
      <c r="AX1034" s="14" t="s">
        <v>81</v>
      </c>
      <c r="AY1034" s="227" t="s">
        <v>166</v>
      </c>
    </row>
    <row r="1035" spans="1:51" s="14" customFormat="1" ht="12">
      <c r="A1035" s="14"/>
      <c r="B1035" s="226"/>
      <c r="C1035" s="14"/>
      <c r="D1035" s="210" t="s">
        <v>283</v>
      </c>
      <c r="E1035" s="227" t="s">
        <v>1</v>
      </c>
      <c r="F1035" s="228" t="s">
        <v>944</v>
      </c>
      <c r="G1035" s="14"/>
      <c r="H1035" s="229">
        <v>-1.4</v>
      </c>
      <c r="I1035" s="230"/>
      <c r="J1035" s="14"/>
      <c r="K1035" s="14"/>
      <c r="L1035" s="226"/>
      <c r="M1035" s="231"/>
      <c r="N1035" s="232"/>
      <c r="O1035" s="232"/>
      <c r="P1035" s="232"/>
      <c r="Q1035" s="232"/>
      <c r="R1035" s="232"/>
      <c r="S1035" s="232"/>
      <c r="T1035" s="233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27" t="s">
        <v>283</v>
      </c>
      <c r="AU1035" s="227" t="s">
        <v>90</v>
      </c>
      <c r="AV1035" s="14" t="s">
        <v>90</v>
      </c>
      <c r="AW1035" s="14" t="s">
        <v>36</v>
      </c>
      <c r="AX1035" s="14" t="s">
        <v>81</v>
      </c>
      <c r="AY1035" s="227" t="s">
        <v>166</v>
      </c>
    </row>
    <row r="1036" spans="1:51" s="13" customFormat="1" ht="12">
      <c r="A1036" s="13"/>
      <c r="B1036" s="219"/>
      <c r="C1036" s="13"/>
      <c r="D1036" s="210" t="s">
        <v>283</v>
      </c>
      <c r="E1036" s="220" t="s">
        <v>1</v>
      </c>
      <c r="F1036" s="221" t="s">
        <v>1005</v>
      </c>
      <c r="G1036" s="13"/>
      <c r="H1036" s="220" t="s">
        <v>1</v>
      </c>
      <c r="I1036" s="222"/>
      <c r="J1036" s="13"/>
      <c r="K1036" s="13"/>
      <c r="L1036" s="219"/>
      <c r="M1036" s="223"/>
      <c r="N1036" s="224"/>
      <c r="O1036" s="224"/>
      <c r="P1036" s="224"/>
      <c r="Q1036" s="224"/>
      <c r="R1036" s="224"/>
      <c r="S1036" s="224"/>
      <c r="T1036" s="225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20" t="s">
        <v>283</v>
      </c>
      <c r="AU1036" s="220" t="s">
        <v>90</v>
      </c>
      <c r="AV1036" s="13" t="s">
        <v>88</v>
      </c>
      <c r="AW1036" s="13" t="s">
        <v>36</v>
      </c>
      <c r="AX1036" s="13" t="s">
        <v>81</v>
      </c>
      <c r="AY1036" s="220" t="s">
        <v>166</v>
      </c>
    </row>
    <row r="1037" spans="1:51" s="14" customFormat="1" ht="12">
      <c r="A1037" s="14"/>
      <c r="B1037" s="226"/>
      <c r="C1037" s="14"/>
      <c r="D1037" s="210" t="s">
        <v>283</v>
      </c>
      <c r="E1037" s="227" t="s">
        <v>1</v>
      </c>
      <c r="F1037" s="228" t="s">
        <v>1704</v>
      </c>
      <c r="G1037" s="14"/>
      <c r="H1037" s="229">
        <v>9.66</v>
      </c>
      <c r="I1037" s="230"/>
      <c r="J1037" s="14"/>
      <c r="K1037" s="14"/>
      <c r="L1037" s="226"/>
      <c r="M1037" s="231"/>
      <c r="N1037" s="232"/>
      <c r="O1037" s="232"/>
      <c r="P1037" s="232"/>
      <c r="Q1037" s="232"/>
      <c r="R1037" s="232"/>
      <c r="S1037" s="232"/>
      <c r="T1037" s="233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27" t="s">
        <v>283</v>
      </c>
      <c r="AU1037" s="227" t="s">
        <v>90</v>
      </c>
      <c r="AV1037" s="14" t="s">
        <v>90</v>
      </c>
      <c r="AW1037" s="14" t="s">
        <v>36</v>
      </c>
      <c r="AX1037" s="14" t="s">
        <v>81</v>
      </c>
      <c r="AY1037" s="227" t="s">
        <v>166</v>
      </c>
    </row>
    <row r="1038" spans="1:51" s="14" customFormat="1" ht="12">
      <c r="A1038" s="14"/>
      <c r="B1038" s="226"/>
      <c r="C1038" s="14"/>
      <c r="D1038" s="210" t="s">
        <v>283</v>
      </c>
      <c r="E1038" s="227" t="s">
        <v>1</v>
      </c>
      <c r="F1038" s="228" t="s">
        <v>944</v>
      </c>
      <c r="G1038" s="14"/>
      <c r="H1038" s="229">
        <v>-1.4</v>
      </c>
      <c r="I1038" s="230"/>
      <c r="J1038" s="14"/>
      <c r="K1038" s="14"/>
      <c r="L1038" s="226"/>
      <c r="M1038" s="231"/>
      <c r="N1038" s="232"/>
      <c r="O1038" s="232"/>
      <c r="P1038" s="232"/>
      <c r="Q1038" s="232"/>
      <c r="R1038" s="232"/>
      <c r="S1038" s="232"/>
      <c r="T1038" s="233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27" t="s">
        <v>283</v>
      </c>
      <c r="AU1038" s="227" t="s">
        <v>90</v>
      </c>
      <c r="AV1038" s="14" t="s">
        <v>90</v>
      </c>
      <c r="AW1038" s="14" t="s">
        <v>36</v>
      </c>
      <c r="AX1038" s="14" t="s">
        <v>81</v>
      </c>
      <c r="AY1038" s="227" t="s">
        <v>166</v>
      </c>
    </row>
    <row r="1039" spans="1:51" s="13" customFormat="1" ht="12">
      <c r="A1039" s="13"/>
      <c r="B1039" s="219"/>
      <c r="C1039" s="13"/>
      <c r="D1039" s="210" t="s">
        <v>283</v>
      </c>
      <c r="E1039" s="220" t="s">
        <v>1</v>
      </c>
      <c r="F1039" s="221" t="s">
        <v>1064</v>
      </c>
      <c r="G1039" s="13"/>
      <c r="H1039" s="220" t="s">
        <v>1</v>
      </c>
      <c r="I1039" s="222"/>
      <c r="J1039" s="13"/>
      <c r="K1039" s="13"/>
      <c r="L1039" s="219"/>
      <c r="M1039" s="223"/>
      <c r="N1039" s="224"/>
      <c r="O1039" s="224"/>
      <c r="P1039" s="224"/>
      <c r="Q1039" s="224"/>
      <c r="R1039" s="224"/>
      <c r="S1039" s="224"/>
      <c r="T1039" s="225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20" t="s">
        <v>283</v>
      </c>
      <c r="AU1039" s="220" t="s">
        <v>90</v>
      </c>
      <c r="AV1039" s="13" t="s">
        <v>88</v>
      </c>
      <c r="AW1039" s="13" t="s">
        <v>36</v>
      </c>
      <c r="AX1039" s="13" t="s">
        <v>81</v>
      </c>
      <c r="AY1039" s="220" t="s">
        <v>166</v>
      </c>
    </row>
    <row r="1040" spans="1:51" s="14" customFormat="1" ht="12">
      <c r="A1040" s="14"/>
      <c r="B1040" s="226"/>
      <c r="C1040" s="14"/>
      <c r="D1040" s="210" t="s">
        <v>283</v>
      </c>
      <c r="E1040" s="227" t="s">
        <v>1</v>
      </c>
      <c r="F1040" s="228" t="s">
        <v>1705</v>
      </c>
      <c r="G1040" s="14"/>
      <c r="H1040" s="229">
        <v>10.29</v>
      </c>
      <c r="I1040" s="230"/>
      <c r="J1040" s="14"/>
      <c r="K1040" s="14"/>
      <c r="L1040" s="226"/>
      <c r="M1040" s="231"/>
      <c r="N1040" s="232"/>
      <c r="O1040" s="232"/>
      <c r="P1040" s="232"/>
      <c r="Q1040" s="232"/>
      <c r="R1040" s="232"/>
      <c r="S1040" s="232"/>
      <c r="T1040" s="233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27" t="s">
        <v>283</v>
      </c>
      <c r="AU1040" s="227" t="s">
        <v>90</v>
      </c>
      <c r="AV1040" s="14" t="s">
        <v>90</v>
      </c>
      <c r="AW1040" s="14" t="s">
        <v>36</v>
      </c>
      <c r="AX1040" s="14" t="s">
        <v>81</v>
      </c>
      <c r="AY1040" s="227" t="s">
        <v>166</v>
      </c>
    </row>
    <row r="1041" spans="1:51" s="14" customFormat="1" ht="12">
      <c r="A1041" s="14"/>
      <c r="B1041" s="226"/>
      <c r="C1041" s="14"/>
      <c r="D1041" s="210" t="s">
        <v>283</v>
      </c>
      <c r="E1041" s="227" t="s">
        <v>1</v>
      </c>
      <c r="F1041" s="228" t="s">
        <v>944</v>
      </c>
      <c r="G1041" s="14"/>
      <c r="H1041" s="229">
        <v>-1.4</v>
      </c>
      <c r="I1041" s="230"/>
      <c r="J1041" s="14"/>
      <c r="K1041" s="14"/>
      <c r="L1041" s="226"/>
      <c r="M1041" s="231"/>
      <c r="N1041" s="232"/>
      <c r="O1041" s="232"/>
      <c r="P1041" s="232"/>
      <c r="Q1041" s="232"/>
      <c r="R1041" s="232"/>
      <c r="S1041" s="232"/>
      <c r="T1041" s="233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27" t="s">
        <v>283</v>
      </c>
      <c r="AU1041" s="227" t="s">
        <v>90</v>
      </c>
      <c r="AV1041" s="14" t="s">
        <v>90</v>
      </c>
      <c r="AW1041" s="14" t="s">
        <v>36</v>
      </c>
      <c r="AX1041" s="14" t="s">
        <v>81</v>
      </c>
      <c r="AY1041" s="227" t="s">
        <v>166</v>
      </c>
    </row>
    <row r="1042" spans="1:51" s="13" customFormat="1" ht="12">
      <c r="A1042" s="13"/>
      <c r="B1042" s="219"/>
      <c r="C1042" s="13"/>
      <c r="D1042" s="210" t="s">
        <v>283</v>
      </c>
      <c r="E1042" s="220" t="s">
        <v>1</v>
      </c>
      <c r="F1042" s="221" t="s">
        <v>1065</v>
      </c>
      <c r="G1042" s="13"/>
      <c r="H1042" s="220" t="s">
        <v>1</v>
      </c>
      <c r="I1042" s="222"/>
      <c r="J1042" s="13"/>
      <c r="K1042" s="13"/>
      <c r="L1042" s="219"/>
      <c r="M1042" s="223"/>
      <c r="N1042" s="224"/>
      <c r="O1042" s="224"/>
      <c r="P1042" s="224"/>
      <c r="Q1042" s="224"/>
      <c r="R1042" s="224"/>
      <c r="S1042" s="224"/>
      <c r="T1042" s="225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20" t="s">
        <v>283</v>
      </c>
      <c r="AU1042" s="220" t="s">
        <v>90</v>
      </c>
      <c r="AV1042" s="13" t="s">
        <v>88</v>
      </c>
      <c r="AW1042" s="13" t="s">
        <v>36</v>
      </c>
      <c r="AX1042" s="13" t="s">
        <v>81</v>
      </c>
      <c r="AY1042" s="220" t="s">
        <v>166</v>
      </c>
    </row>
    <row r="1043" spans="1:51" s="14" customFormat="1" ht="12">
      <c r="A1043" s="14"/>
      <c r="B1043" s="226"/>
      <c r="C1043" s="14"/>
      <c r="D1043" s="210" t="s">
        <v>283</v>
      </c>
      <c r="E1043" s="227" t="s">
        <v>1</v>
      </c>
      <c r="F1043" s="228" t="s">
        <v>1706</v>
      </c>
      <c r="G1043" s="14"/>
      <c r="H1043" s="229">
        <v>16.926</v>
      </c>
      <c r="I1043" s="230"/>
      <c r="J1043" s="14"/>
      <c r="K1043" s="14"/>
      <c r="L1043" s="226"/>
      <c r="M1043" s="231"/>
      <c r="N1043" s="232"/>
      <c r="O1043" s="232"/>
      <c r="P1043" s="232"/>
      <c r="Q1043" s="232"/>
      <c r="R1043" s="232"/>
      <c r="S1043" s="232"/>
      <c r="T1043" s="233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27" t="s">
        <v>283</v>
      </c>
      <c r="AU1043" s="227" t="s">
        <v>90</v>
      </c>
      <c r="AV1043" s="14" t="s">
        <v>90</v>
      </c>
      <c r="AW1043" s="14" t="s">
        <v>36</v>
      </c>
      <c r="AX1043" s="14" t="s">
        <v>81</v>
      </c>
      <c r="AY1043" s="227" t="s">
        <v>166</v>
      </c>
    </row>
    <row r="1044" spans="1:51" s="14" customFormat="1" ht="12">
      <c r="A1044" s="14"/>
      <c r="B1044" s="226"/>
      <c r="C1044" s="14"/>
      <c r="D1044" s="210" t="s">
        <v>283</v>
      </c>
      <c r="E1044" s="227" t="s">
        <v>1</v>
      </c>
      <c r="F1044" s="228" t="s">
        <v>605</v>
      </c>
      <c r="G1044" s="14"/>
      <c r="H1044" s="229">
        <v>-1.6</v>
      </c>
      <c r="I1044" s="230"/>
      <c r="J1044" s="14"/>
      <c r="K1044" s="14"/>
      <c r="L1044" s="226"/>
      <c r="M1044" s="231"/>
      <c r="N1044" s="232"/>
      <c r="O1044" s="232"/>
      <c r="P1044" s="232"/>
      <c r="Q1044" s="232"/>
      <c r="R1044" s="232"/>
      <c r="S1044" s="232"/>
      <c r="T1044" s="233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27" t="s">
        <v>283</v>
      </c>
      <c r="AU1044" s="227" t="s">
        <v>90</v>
      </c>
      <c r="AV1044" s="14" t="s">
        <v>90</v>
      </c>
      <c r="AW1044" s="14" t="s">
        <v>36</v>
      </c>
      <c r="AX1044" s="14" t="s">
        <v>81</v>
      </c>
      <c r="AY1044" s="227" t="s">
        <v>166</v>
      </c>
    </row>
    <row r="1045" spans="1:51" s="13" customFormat="1" ht="12">
      <c r="A1045" s="13"/>
      <c r="B1045" s="219"/>
      <c r="C1045" s="13"/>
      <c r="D1045" s="210" t="s">
        <v>283</v>
      </c>
      <c r="E1045" s="220" t="s">
        <v>1</v>
      </c>
      <c r="F1045" s="221" t="s">
        <v>1707</v>
      </c>
      <c r="G1045" s="13"/>
      <c r="H1045" s="220" t="s">
        <v>1</v>
      </c>
      <c r="I1045" s="222"/>
      <c r="J1045" s="13"/>
      <c r="K1045" s="13"/>
      <c r="L1045" s="219"/>
      <c r="M1045" s="223"/>
      <c r="N1045" s="224"/>
      <c r="O1045" s="224"/>
      <c r="P1045" s="224"/>
      <c r="Q1045" s="224"/>
      <c r="R1045" s="224"/>
      <c r="S1045" s="224"/>
      <c r="T1045" s="225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20" t="s">
        <v>283</v>
      </c>
      <c r="AU1045" s="220" t="s">
        <v>90</v>
      </c>
      <c r="AV1045" s="13" t="s">
        <v>88</v>
      </c>
      <c r="AW1045" s="13" t="s">
        <v>36</v>
      </c>
      <c r="AX1045" s="13" t="s">
        <v>81</v>
      </c>
      <c r="AY1045" s="220" t="s">
        <v>166</v>
      </c>
    </row>
    <row r="1046" spans="1:51" s="13" customFormat="1" ht="12">
      <c r="A1046" s="13"/>
      <c r="B1046" s="219"/>
      <c r="C1046" s="13"/>
      <c r="D1046" s="210" t="s">
        <v>283</v>
      </c>
      <c r="E1046" s="220" t="s">
        <v>1</v>
      </c>
      <c r="F1046" s="221" t="s">
        <v>332</v>
      </c>
      <c r="G1046" s="13"/>
      <c r="H1046" s="220" t="s">
        <v>1</v>
      </c>
      <c r="I1046" s="222"/>
      <c r="J1046" s="13"/>
      <c r="K1046" s="13"/>
      <c r="L1046" s="219"/>
      <c r="M1046" s="223"/>
      <c r="N1046" s="224"/>
      <c r="O1046" s="224"/>
      <c r="P1046" s="224"/>
      <c r="Q1046" s="224"/>
      <c r="R1046" s="224"/>
      <c r="S1046" s="224"/>
      <c r="T1046" s="225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20" t="s">
        <v>283</v>
      </c>
      <c r="AU1046" s="220" t="s">
        <v>90</v>
      </c>
      <c r="AV1046" s="13" t="s">
        <v>88</v>
      </c>
      <c r="AW1046" s="13" t="s">
        <v>36</v>
      </c>
      <c r="AX1046" s="13" t="s">
        <v>81</v>
      </c>
      <c r="AY1046" s="220" t="s">
        <v>166</v>
      </c>
    </row>
    <row r="1047" spans="1:51" s="14" customFormat="1" ht="12">
      <c r="A1047" s="14"/>
      <c r="B1047" s="226"/>
      <c r="C1047" s="14"/>
      <c r="D1047" s="210" t="s">
        <v>283</v>
      </c>
      <c r="E1047" s="227" t="s">
        <v>1</v>
      </c>
      <c r="F1047" s="228" t="s">
        <v>1708</v>
      </c>
      <c r="G1047" s="14"/>
      <c r="H1047" s="229">
        <v>0.795</v>
      </c>
      <c r="I1047" s="230"/>
      <c r="J1047" s="14"/>
      <c r="K1047" s="14"/>
      <c r="L1047" s="226"/>
      <c r="M1047" s="231"/>
      <c r="N1047" s="232"/>
      <c r="O1047" s="232"/>
      <c r="P1047" s="232"/>
      <c r="Q1047" s="232"/>
      <c r="R1047" s="232"/>
      <c r="S1047" s="232"/>
      <c r="T1047" s="233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27" t="s">
        <v>283</v>
      </c>
      <c r="AU1047" s="227" t="s">
        <v>90</v>
      </c>
      <c r="AV1047" s="14" t="s">
        <v>90</v>
      </c>
      <c r="AW1047" s="14" t="s">
        <v>36</v>
      </c>
      <c r="AX1047" s="14" t="s">
        <v>81</v>
      </c>
      <c r="AY1047" s="227" t="s">
        <v>166</v>
      </c>
    </row>
    <row r="1048" spans="1:51" s="13" customFormat="1" ht="12">
      <c r="A1048" s="13"/>
      <c r="B1048" s="219"/>
      <c r="C1048" s="13"/>
      <c r="D1048" s="210" t="s">
        <v>283</v>
      </c>
      <c r="E1048" s="220" t="s">
        <v>1</v>
      </c>
      <c r="F1048" s="221" t="s">
        <v>1709</v>
      </c>
      <c r="G1048" s="13"/>
      <c r="H1048" s="220" t="s">
        <v>1</v>
      </c>
      <c r="I1048" s="222"/>
      <c r="J1048" s="13"/>
      <c r="K1048" s="13"/>
      <c r="L1048" s="219"/>
      <c r="M1048" s="223"/>
      <c r="N1048" s="224"/>
      <c r="O1048" s="224"/>
      <c r="P1048" s="224"/>
      <c r="Q1048" s="224"/>
      <c r="R1048" s="224"/>
      <c r="S1048" s="224"/>
      <c r="T1048" s="225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20" t="s">
        <v>283</v>
      </c>
      <c r="AU1048" s="220" t="s">
        <v>90</v>
      </c>
      <c r="AV1048" s="13" t="s">
        <v>88</v>
      </c>
      <c r="AW1048" s="13" t="s">
        <v>36</v>
      </c>
      <c r="AX1048" s="13" t="s">
        <v>81</v>
      </c>
      <c r="AY1048" s="220" t="s">
        <v>166</v>
      </c>
    </row>
    <row r="1049" spans="1:51" s="14" customFormat="1" ht="12">
      <c r="A1049" s="14"/>
      <c r="B1049" s="226"/>
      <c r="C1049" s="14"/>
      <c r="D1049" s="210" t="s">
        <v>283</v>
      </c>
      <c r="E1049" s="227" t="s">
        <v>1</v>
      </c>
      <c r="F1049" s="228" t="s">
        <v>1710</v>
      </c>
      <c r="G1049" s="14"/>
      <c r="H1049" s="229">
        <v>0.938</v>
      </c>
      <c r="I1049" s="230"/>
      <c r="J1049" s="14"/>
      <c r="K1049" s="14"/>
      <c r="L1049" s="226"/>
      <c r="M1049" s="231"/>
      <c r="N1049" s="232"/>
      <c r="O1049" s="232"/>
      <c r="P1049" s="232"/>
      <c r="Q1049" s="232"/>
      <c r="R1049" s="232"/>
      <c r="S1049" s="232"/>
      <c r="T1049" s="233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27" t="s">
        <v>283</v>
      </c>
      <c r="AU1049" s="227" t="s">
        <v>90</v>
      </c>
      <c r="AV1049" s="14" t="s">
        <v>90</v>
      </c>
      <c r="AW1049" s="14" t="s">
        <v>36</v>
      </c>
      <c r="AX1049" s="14" t="s">
        <v>81</v>
      </c>
      <c r="AY1049" s="227" t="s">
        <v>166</v>
      </c>
    </row>
    <row r="1050" spans="1:51" s="15" customFormat="1" ht="12">
      <c r="A1050" s="15"/>
      <c r="B1050" s="234"/>
      <c r="C1050" s="15"/>
      <c r="D1050" s="210" t="s">
        <v>283</v>
      </c>
      <c r="E1050" s="235" t="s">
        <v>1</v>
      </c>
      <c r="F1050" s="236" t="s">
        <v>286</v>
      </c>
      <c r="G1050" s="15"/>
      <c r="H1050" s="237">
        <v>154.871</v>
      </c>
      <c r="I1050" s="238"/>
      <c r="J1050" s="15"/>
      <c r="K1050" s="15"/>
      <c r="L1050" s="234"/>
      <c r="M1050" s="239"/>
      <c r="N1050" s="240"/>
      <c r="O1050" s="240"/>
      <c r="P1050" s="240"/>
      <c r="Q1050" s="240"/>
      <c r="R1050" s="240"/>
      <c r="S1050" s="240"/>
      <c r="T1050" s="241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T1050" s="235" t="s">
        <v>283</v>
      </c>
      <c r="AU1050" s="235" t="s">
        <v>90</v>
      </c>
      <c r="AV1050" s="15" t="s">
        <v>165</v>
      </c>
      <c r="AW1050" s="15" t="s">
        <v>36</v>
      </c>
      <c r="AX1050" s="15" t="s">
        <v>88</v>
      </c>
      <c r="AY1050" s="235" t="s">
        <v>166</v>
      </c>
    </row>
    <row r="1051" spans="1:65" s="2" customFormat="1" ht="21.75" customHeight="1">
      <c r="A1051" s="38"/>
      <c r="B1051" s="196"/>
      <c r="C1051" s="197" t="s">
        <v>1711</v>
      </c>
      <c r="D1051" s="197" t="s">
        <v>169</v>
      </c>
      <c r="E1051" s="198" t="s">
        <v>1712</v>
      </c>
      <c r="F1051" s="199" t="s">
        <v>1713</v>
      </c>
      <c r="G1051" s="200" t="s">
        <v>301</v>
      </c>
      <c r="H1051" s="201">
        <v>25.734</v>
      </c>
      <c r="I1051" s="202"/>
      <c r="J1051" s="203">
        <f>ROUND(I1051*H1051,2)</f>
        <v>0</v>
      </c>
      <c r="K1051" s="199" t="s">
        <v>280</v>
      </c>
      <c r="L1051" s="39"/>
      <c r="M1051" s="204" t="s">
        <v>1</v>
      </c>
      <c r="N1051" s="205" t="s">
        <v>46</v>
      </c>
      <c r="O1051" s="77"/>
      <c r="P1051" s="206">
        <f>O1051*H1051</f>
        <v>0</v>
      </c>
      <c r="Q1051" s="206">
        <v>0.0015</v>
      </c>
      <c r="R1051" s="206">
        <f>Q1051*H1051</f>
        <v>0.038601</v>
      </c>
      <c r="S1051" s="206">
        <v>0</v>
      </c>
      <c r="T1051" s="207">
        <f>S1051*H1051</f>
        <v>0</v>
      </c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R1051" s="208" t="s">
        <v>243</v>
      </c>
      <c r="AT1051" s="208" t="s">
        <v>169</v>
      </c>
      <c r="AU1051" s="208" t="s">
        <v>90</v>
      </c>
      <c r="AY1051" s="19" t="s">
        <v>166</v>
      </c>
      <c r="BE1051" s="209">
        <f>IF(N1051="základní",J1051,0)</f>
        <v>0</v>
      </c>
      <c r="BF1051" s="209">
        <f>IF(N1051="snížená",J1051,0)</f>
        <v>0</v>
      </c>
      <c r="BG1051" s="209">
        <f>IF(N1051="zákl. přenesená",J1051,0)</f>
        <v>0</v>
      </c>
      <c r="BH1051" s="209">
        <f>IF(N1051="sníž. přenesená",J1051,0)</f>
        <v>0</v>
      </c>
      <c r="BI1051" s="209">
        <f>IF(N1051="nulová",J1051,0)</f>
        <v>0</v>
      </c>
      <c r="BJ1051" s="19" t="s">
        <v>88</v>
      </c>
      <c r="BK1051" s="209">
        <f>ROUND(I1051*H1051,2)</f>
        <v>0</v>
      </c>
      <c r="BL1051" s="19" t="s">
        <v>243</v>
      </c>
      <c r="BM1051" s="208" t="s">
        <v>1714</v>
      </c>
    </row>
    <row r="1052" spans="1:47" s="2" customFormat="1" ht="12">
      <c r="A1052" s="38"/>
      <c r="B1052" s="39"/>
      <c r="C1052" s="38"/>
      <c r="D1052" s="210" t="s">
        <v>174</v>
      </c>
      <c r="E1052" s="38"/>
      <c r="F1052" s="211" t="s">
        <v>1715</v>
      </c>
      <c r="G1052" s="38"/>
      <c r="H1052" s="38"/>
      <c r="I1052" s="132"/>
      <c r="J1052" s="38"/>
      <c r="K1052" s="38"/>
      <c r="L1052" s="39"/>
      <c r="M1052" s="212"/>
      <c r="N1052" s="213"/>
      <c r="O1052" s="77"/>
      <c r="P1052" s="77"/>
      <c r="Q1052" s="77"/>
      <c r="R1052" s="77"/>
      <c r="S1052" s="77"/>
      <c r="T1052" s="7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T1052" s="19" t="s">
        <v>174</v>
      </c>
      <c r="AU1052" s="19" t="s">
        <v>90</v>
      </c>
    </row>
    <row r="1053" spans="1:51" s="13" customFormat="1" ht="12">
      <c r="A1053" s="13"/>
      <c r="B1053" s="219"/>
      <c r="C1053" s="13"/>
      <c r="D1053" s="210" t="s">
        <v>283</v>
      </c>
      <c r="E1053" s="220" t="s">
        <v>1</v>
      </c>
      <c r="F1053" s="221" t="s">
        <v>1716</v>
      </c>
      <c r="G1053" s="13"/>
      <c r="H1053" s="220" t="s">
        <v>1</v>
      </c>
      <c r="I1053" s="222"/>
      <c r="J1053" s="13"/>
      <c r="K1053" s="13"/>
      <c r="L1053" s="219"/>
      <c r="M1053" s="223"/>
      <c r="N1053" s="224"/>
      <c r="O1053" s="224"/>
      <c r="P1053" s="224"/>
      <c r="Q1053" s="224"/>
      <c r="R1053" s="224"/>
      <c r="S1053" s="224"/>
      <c r="T1053" s="225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20" t="s">
        <v>283</v>
      </c>
      <c r="AU1053" s="220" t="s">
        <v>90</v>
      </c>
      <c r="AV1053" s="13" t="s">
        <v>88</v>
      </c>
      <c r="AW1053" s="13" t="s">
        <v>36</v>
      </c>
      <c r="AX1053" s="13" t="s">
        <v>81</v>
      </c>
      <c r="AY1053" s="220" t="s">
        <v>166</v>
      </c>
    </row>
    <row r="1054" spans="1:51" s="13" customFormat="1" ht="12">
      <c r="A1054" s="13"/>
      <c r="B1054" s="219"/>
      <c r="C1054" s="13"/>
      <c r="D1054" s="210" t="s">
        <v>283</v>
      </c>
      <c r="E1054" s="220" t="s">
        <v>1</v>
      </c>
      <c r="F1054" s="221" t="s">
        <v>417</v>
      </c>
      <c r="G1054" s="13"/>
      <c r="H1054" s="220" t="s">
        <v>1</v>
      </c>
      <c r="I1054" s="222"/>
      <c r="J1054" s="13"/>
      <c r="K1054" s="13"/>
      <c r="L1054" s="219"/>
      <c r="M1054" s="223"/>
      <c r="N1054" s="224"/>
      <c r="O1054" s="224"/>
      <c r="P1054" s="224"/>
      <c r="Q1054" s="224"/>
      <c r="R1054" s="224"/>
      <c r="S1054" s="224"/>
      <c r="T1054" s="225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20" t="s">
        <v>283</v>
      </c>
      <c r="AU1054" s="220" t="s">
        <v>90</v>
      </c>
      <c r="AV1054" s="13" t="s">
        <v>88</v>
      </c>
      <c r="AW1054" s="13" t="s">
        <v>36</v>
      </c>
      <c r="AX1054" s="13" t="s">
        <v>81</v>
      </c>
      <c r="AY1054" s="220" t="s">
        <v>166</v>
      </c>
    </row>
    <row r="1055" spans="1:51" s="14" customFormat="1" ht="12">
      <c r="A1055" s="14"/>
      <c r="B1055" s="226"/>
      <c r="C1055" s="14"/>
      <c r="D1055" s="210" t="s">
        <v>283</v>
      </c>
      <c r="E1055" s="227" t="s">
        <v>1</v>
      </c>
      <c r="F1055" s="228" t="s">
        <v>1717</v>
      </c>
      <c r="G1055" s="14"/>
      <c r="H1055" s="229">
        <v>2.688</v>
      </c>
      <c r="I1055" s="230"/>
      <c r="J1055" s="14"/>
      <c r="K1055" s="14"/>
      <c r="L1055" s="226"/>
      <c r="M1055" s="231"/>
      <c r="N1055" s="232"/>
      <c r="O1055" s="232"/>
      <c r="P1055" s="232"/>
      <c r="Q1055" s="232"/>
      <c r="R1055" s="232"/>
      <c r="S1055" s="232"/>
      <c r="T1055" s="233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27" t="s">
        <v>283</v>
      </c>
      <c r="AU1055" s="227" t="s">
        <v>90</v>
      </c>
      <c r="AV1055" s="14" t="s">
        <v>90</v>
      </c>
      <c r="AW1055" s="14" t="s">
        <v>36</v>
      </c>
      <c r="AX1055" s="14" t="s">
        <v>81</v>
      </c>
      <c r="AY1055" s="227" t="s">
        <v>166</v>
      </c>
    </row>
    <row r="1056" spans="1:51" s="13" customFormat="1" ht="12">
      <c r="A1056" s="13"/>
      <c r="B1056" s="219"/>
      <c r="C1056" s="13"/>
      <c r="D1056" s="210" t="s">
        <v>283</v>
      </c>
      <c r="E1056" s="220" t="s">
        <v>1</v>
      </c>
      <c r="F1056" s="221" t="s">
        <v>352</v>
      </c>
      <c r="G1056" s="13"/>
      <c r="H1056" s="220" t="s">
        <v>1</v>
      </c>
      <c r="I1056" s="222"/>
      <c r="J1056" s="13"/>
      <c r="K1056" s="13"/>
      <c r="L1056" s="219"/>
      <c r="M1056" s="223"/>
      <c r="N1056" s="224"/>
      <c r="O1056" s="224"/>
      <c r="P1056" s="224"/>
      <c r="Q1056" s="224"/>
      <c r="R1056" s="224"/>
      <c r="S1056" s="224"/>
      <c r="T1056" s="225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20" t="s">
        <v>283</v>
      </c>
      <c r="AU1056" s="220" t="s">
        <v>90</v>
      </c>
      <c r="AV1056" s="13" t="s">
        <v>88</v>
      </c>
      <c r="AW1056" s="13" t="s">
        <v>36</v>
      </c>
      <c r="AX1056" s="13" t="s">
        <v>81</v>
      </c>
      <c r="AY1056" s="220" t="s">
        <v>166</v>
      </c>
    </row>
    <row r="1057" spans="1:51" s="14" customFormat="1" ht="12">
      <c r="A1057" s="14"/>
      <c r="B1057" s="226"/>
      <c r="C1057" s="14"/>
      <c r="D1057" s="210" t="s">
        <v>283</v>
      </c>
      <c r="E1057" s="227" t="s">
        <v>1</v>
      </c>
      <c r="F1057" s="228" t="s">
        <v>1718</v>
      </c>
      <c r="G1057" s="14"/>
      <c r="H1057" s="229">
        <v>2.718</v>
      </c>
      <c r="I1057" s="230"/>
      <c r="J1057" s="14"/>
      <c r="K1057" s="14"/>
      <c r="L1057" s="226"/>
      <c r="M1057" s="231"/>
      <c r="N1057" s="232"/>
      <c r="O1057" s="232"/>
      <c r="P1057" s="232"/>
      <c r="Q1057" s="232"/>
      <c r="R1057" s="232"/>
      <c r="S1057" s="232"/>
      <c r="T1057" s="233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27" t="s">
        <v>283</v>
      </c>
      <c r="AU1057" s="227" t="s">
        <v>90</v>
      </c>
      <c r="AV1057" s="14" t="s">
        <v>90</v>
      </c>
      <c r="AW1057" s="14" t="s">
        <v>36</v>
      </c>
      <c r="AX1057" s="14" t="s">
        <v>81</v>
      </c>
      <c r="AY1057" s="227" t="s">
        <v>166</v>
      </c>
    </row>
    <row r="1058" spans="1:51" s="13" customFormat="1" ht="12">
      <c r="A1058" s="13"/>
      <c r="B1058" s="219"/>
      <c r="C1058" s="13"/>
      <c r="D1058" s="210" t="s">
        <v>283</v>
      </c>
      <c r="E1058" s="220" t="s">
        <v>1</v>
      </c>
      <c r="F1058" s="221" t="s">
        <v>419</v>
      </c>
      <c r="G1058" s="13"/>
      <c r="H1058" s="220" t="s">
        <v>1</v>
      </c>
      <c r="I1058" s="222"/>
      <c r="J1058" s="13"/>
      <c r="K1058" s="13"/>
      <c r="L1058" s="219"/>
      <c r="M1058" s="223"/>
      <c r="N1058" s="224"/>
      <c r="O1058" s="224"/>
      <c r="P1058" s="224"/>
      <c r="Q1058" s="224"/>
      <c r="R1058" s="224"/>
      <c r="S1058" s="224"/>
      <c r="T1058" s="225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20" t="s">
        <v>283</v>
      </c>
      <c r="AU1058" s="220" t="s">
        <v>90</v>
      </c>
      <c r="AV1058" s="13" t="s">
        <v>88</v>
      </c>
      <c r="AW1058" s="13" t="s">
        <v>36</v>
      </c>
      <c r="AX1058" s="13" t="s">
        <v>81</v>
      </c>
      <c r="AY1058" s="220" t="s">
        <v>166</v>
      </c>
    </row>
    <row r="1059" spans="1:51" s="14" customFormat="1" ht="12">
      <c r="A1059" s="14"/>
      <c r="B1059" s="226"/>
      <c r="C1059" s="14"/>
      <c r="D1059" s="210" t="s">
        <v>283</v>
      </c>
      <c r="E1059" s="227" t="s">
        <v>1</v>
      </c>
      <c r="F1059" s="228" t="s">
        <v>1719</v>
      </c>
      <c r="G1059" s="14"/>
      <c r="H1059" s="229">
        <v>4.65</v>
      </c>
      <c r="I1059" s="230"/>
      <c r="J1059" s="14"/>
      <c r="K1059" s="14"/>
      <c r="L1059" s="226"/>
      <c r="M1059" s="231"/>
      <c r="N1059" s="232"/>
      <c r="O1059" s="232"/>
      <c r="P1059" s="232"/>
      <c r="Q1059" s="232"/>
      <c r="R1059" s="232"/>
      <c r="S1059" s="232"/>
      <c r="T1059" s="233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27" t="s">
        <v>283</v>
      </c>
      <c r="AU1059" s="227" t="s">
        <v>90</v>
      </c>
      <c r="AV1059" s="14" t="s">
        <v>90</v>
      </c>
      <c r="AW1059" s="14" t="s">
        <v>36</v>
      </c>
      <c r="AX1059" s="14" t="s">
        <v>81</v>
      </c>
      <c r="AY1059" s="227" t="s">
        <v>166</v>
      </c>
    </row>
    <row r="1060" spans="1:51" s="13" customFormat="1" ht="12">
      <c r="A1060" s="13"/>
      <c r="B1060" s="219"/>
      <c r="C1060" s="13"/>
      <c r="D1060" s="210" t="s">
        <v>283</v>
      </c>
      <c r="E1060" s="220" t="s">
        <v>1</v>
      </c>
      <c r="F1060" s="221" t="s">
        <v>367</v>
      </c>
      <c r="G1060" s="13"/>
      <c r="H1060" s="220" t="s">
        <v>1</v>
      </c>
      <c r="I1060" s="222"/>
      <c r="J1060" s="13"/>
      <c r="K1060" s="13"/>
      <c r="L1060" s="219"/>
      <c r="M1060" s="223"/>
      <c r="N1060" s="224"/>
      <c r="O1060" s="224"/>
      <c r="P1060" s="224"/>
      <c r="Q1060" s="224"/>
      <c r="R1060" s="224"/>
      <c r="S1060" s="224"/>
      <c r="T1060" s="225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20" t="s">
        <v>283</v>
      </c>
      <c r="AU1060" s="220" t="s">
        <v>90</v>
      </c>
      <c r="AV1060" s="13" t="s">
        <v>88</v>
      </c>
      <c r="AW1060" s="13" t="s">
        <v>36</v>
      </c>
      <c r="AX1060" s="13" t="s">
        <v>81</v>
      </c>
      <c r="AY1060" s="220" t="s">
        <v>166</v>
      </c>
    </row>
    <row r="1061" spans="1:51" s="14" customFormat="1" ht="12">
      <c r="A1061" s="14"/>
      <c r="B1061" s="226"/>
      <c r="C1061" s="14"/>
      <c r="D1061" s="210" t="s">
        <v>283</v>
      </c>
      <c r="E1061" s="227" t="s">
        <v>1</v>
      </c>
      <c r="F1061" s="228" t="s">
        <v>1720</v>
      </c>
      <c r="G1061" s="14"/>
      <c r="H1061" s="229">
        <v>1.44</v>
      </c>
      <c r="I1061" s="230"/>
      <c r="J1061" s="14"/>
      <c r="K1061" s="14"/>
      <c r="L1061" s="226"/>
      <c r="M1061" s="231"/>
      <c r="N1061" s="232"/>
      <c r="O1061" s="232"/>
      <c r="P1061" s="232"/>
      <c r="Q1061" s="232"/>
      <c r="R1061" s="232"/>
      <c r="S1061" s="232"/>
      <c r="T1061" s="233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27" t="s">
        <v>283</v>
      </c>
      <c r="AU1061" s="227" t="s">
        <v>90</v>
      </c>
      <c r="AV1061" s="14" t="s">
        <v>90</v>
      </c>
      <c r="AW1061" s="14" t="s">
        <v>36</v>
      </c>
      <c r="AX1061" s="14" t="s">
        <v>81</v>
      </c>
      <c r="AY1061" s="227" t="s">
        <v>166</v>
      </c>
    </row>
    <row r="1062" spans="1:51" s="13" customFormat="1" ht="12">
      <c r="A1062" s="13"/>
      <c r="B1062" s="219"/>
      <c r="C1062" s="13"/>
      <c r="D1062" s="210" t="s">
        <v>283</v>
      </c>
      <c r="E1062" s="220" t="s">
        <v>1</v>
      </c>
      <c r="F1062" s="221" t="s">
        <v>407</v>
      </c>
      <c r="G1062" s="13"/>
      <c r="H1062" s="220" t="s">
        <v>1</v>
      </c>
      <c r="I1062" s="222"/>
      <c r="J1062" s="13"/>
      <c r="K1062" s="13"/>
      <c r="L1062" s="219"/>
      <c r="M1062" s="223"/>
      <c r="N1062" s="224"/>
      <c r="O1062" s="224"/>
      <c r="P1062" s="224"/>
      <c r="Q1062" s="224"/>
      <c r="R1062" s="224"/>
      <c r="S1062" s="224"/>
      <c r="T1062" s="225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20" t="s">
        <v>283</v>
      </c>
      <c r="AU1062" s="220" t="s">
        <v>90</v>
      </c>
      <c r="AV1062" s="13" t="s">
        <v>88</v>
      </c>
      <c r="AW1062" s="13" t="s">
        <v>36</v>
      </c>
      <c r="AX1062" s="13" t="s">
        <v>81</v>
      </c>
      <c r="AY1062" s="220" t="s">
        <v>166</v>
      </c>
    </row>
    <row r="1063" spans="1:51" s="14" customFormat="1" ht="12">
      <c r="A1063" s="14"/>
      <c r="B1063" s="226"/>
      <c r="C1063" s="14"/>
      <c r="D1063" s="210" t="s">
        <v>283</v>
      </c>
      <c r="E1063" s="227" t="s">
        <v>1</v>
      </c>
      <c r="F1063" s="228" t="s">
        <v>1720</v>
      </c>
      <c r="G1063" s="14"/>
      <c r="H1063" s="229">
        <v>1.44</v>
      </c>
      <c r="I1063" s="230"/>
      <c r="J1063" s="14"/>
      <c r="K1063" s="14"/>
      <c r="L1063" s="226"/>
      <c r="M1063" s="231"/>
      <c r="N1063" s="232"/>
      <c r="O1063" s="232"/>
      <c r="P1063" s="232"/>
      <c r="Q1063" s="232"/>
      <c r="R1063" s="232"/>
      <c r="S1063" s="232"/>
      <c r="T1063" s="233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27" t="s">
        <v>283</v>
      </c>
      <c r="AU1063" s="227" t="s">
        <v>90</v>
      </c>
      <c r="AV1063" s="14" t="s">
        <v>90</v>
      </c>
      <c r="AW1063" s="14" t="s">
        <v>36</v>
      </c>
      <c r="AX1063" s="14" t="s">
        <v>81</v>
      </c>
      <c r="AY1063" s="227" t="s">
        <v>166</v>
      </c>
    </row>
    <row r="1064" spans="1:51" s="13" customFormat="1" ht="12">
      <c r="A1064" s="13"/>
      <c r="B1064" s="219"/>
      <c r="C1064" s="13"/>
      <c r="D1064" s="210" t="s">
        <v>283</v>
      </c>
      <c r="E1064" s="220" t="s">
        <v>1</v>
      </c>
      <c r="F1064" s="221" t="s">
        <v>421</v>
      </c>
      <c r="G1064" s="13"/>
      <c r="H1064" s="220" t="s">
        <v>1</v>
      </c>
      <c r="I1064" s="222"/>
      <c r="J1064" s="13"/>
      <c r="K1064" s="13"/>
      <c r="L1064" s="219"/>
      <c r="M1064" s="223"/>
      <c r="N1064" s="224"/>
      <c r="O1064" s="224"/>
      <c r="P1064" s="224"/>
      <c r="Q1064" s="224"/>
      <c r="R1064" s="224"/>
      <c r="S1064" s="224"/>
      <c r="T1064" s="225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20" t="s">
        <v>283</v>
      </c>
      <c r="AU1064" s="220" t="s">
        <v>90</v>
      </c>
      <c r="AV1064" s="13" t="s">
        <v>88</v>
      </c>
      <c r="AW1064" s="13" t="s">
        <v>36</v>
      </c>
      <c r="AX1064" s="13" t="s">
        <v>81</v>
      </c>
      <c r="AY1064" s="220" t="s">
        <v>166</v>
      </c>
    </row>
    <row r="1065" spans="1:51" s="14" customFormat="1" ht="12">
      <c r="A1065" s="14"/>
      <c r="B1065" s="226"/>
      <c r="C1065" s="14"/>
      <c r="D1065" s="210" t="s">
        <v>283</v>
      </c>
      <c r="E1065" s="227" t="s">
        <v>1</v>
      </c>
      <c r="F1065" s="228" t="s">
        <v>1721</v>
      </c>
      <c r="G1065" s="14"/>
      <c r="H1065" s="229">
        <v>2.67</v>
      </c>
      <c r="I1065" s="230"/>
      <c r="J1065" s="14"/>
      <c r="K1065" s="14"/>
      <c r="L1065" s="226"/>
      <c r="M1065" s="231"/>
      <c r="N1065" s="232"/>
      <c r="O1065" s="232"/>
      <c r="P1065" s="232"/>
      <c r="Q1065" s="232"/>
      <c r="R1065" s="232"/>
      <c r="S1065" s="232"/>
      <c r="T1065" s="233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27" t="s">
        <v>283</v>
      </c>
      <c r="AU1065" s="227" t="s">
        <v>90</v>
      </c>
      <c r="AV1065" s="14" t="s">
        <v>90</v>
      </c>
      <c r="AW1065" s="14" t="s">
        <v>36</v>
      </c>
      <c r="AX1065" s="14" t="s">
        <v>81</v>
      </c>
      <c r="AY1065" s="227" t="s">
        <v>166</v>
      </c>
    </row>
    <row r="1066" spans="1:51" s="13" customFormat="1" ht="12">
      <c r="A1066" s="13"/>
      <c r="B1066" s="219"/>
      <c r="C1066" s="13"/>
      <c r="D1066" s="210" t="s">
        <v>283</v>
      </c>
      <c r="E1066" s="220" t="s">
        <v>1</v>
      </c>
      <c r="F1066" s="221" t="s">
        <v>325</v>
      </c>
      <c r="G1066" s="13"/>
      <c r="H1066" s="220" t="s">
        <v>1</v>
      </c>
      <c r="I1066" s="222"/>
      <c r="J1066" s="13"/>
      <c r="K1066" s="13"/>
      <c r="L1066" s="219"/>
      <c r="M1066" s="223"/>
      <c r="N1066" s="224"/>
      <c r="O1066" s="224"/>
      <c r="P1066" s="224"/>
      <c r="Q1066" s="224"/>
      <c r="R1066" s="224"/>
      <c r="S1066" s="224"/>
      <c r="T1066" s="225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20" t="s">
        <v>283</v>
      </c>
      <c r="AU1066" s="220" t="s">
        <v>90</v>
      </c>
      <c r="AV1066" s="13" t="s">
        <v>88</v>
      </c>
      <c r="AW1066" s="13" t="s">
        <v>36</v>
      </c>
      <c r="AX1066" s="13" t="s">
        <v>81</v>
      </c>
      <c r="AY1066" s="220" t="s">
        <v>166</v>
      </c>
    </row>
    <row r="1067" spans="1:51" s="14" customFormat="1" ht="12">
      <c r="A1067" s="14"/>
      <c r="B1067" s="226"/>
      <c r="C1067" s="14"/>
      <c r="D1067" s="210" t="s">
        <v>283</v>
      </c>
      <c r="E1067" s="227" t="s">
        <v>1</v>
      </c>
      <c r="F1067" s="228" t="s">
        <v>1722</v>
      </c>
      <c r="G1067" s="14"/>
      <c r="H1067" s="229">
        <v>3.42</v>
      </c>
      <c r="I1067" s="230"/>
      <c r="J1067" s="14"/>
      <c r="K1067" s="14"/>
      <c r="L1067" s="226"/>
      <c r="M1067" s="231"/>
      <c r="N1067" s="232"/>
      <c r="O1067" s="232"/>
      <c r="P1067" s="232"/>
      <c r="Q1067" s="232"/>
      <c r="R1067" s="232"/>
      <c r="S1067" s="232"/>
      <c r="T1067" s="233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27" t="s">
        <v>283</v>
      </c>
      <c r="AU1067" s="227" t="s">
        <v>90</v>
      </c>
      <c r="AV1067" s="14" t="s">
        <v>90</v>
      </c>
      <c r="AW1067" s="14" t="s">
        <v>36</v>
      </c>
      <c r="AX1067" s="14" t="s">
        <v>81</v>
      </c>
      <c r="AY1067" s="227" t="s">
        <v>166</v>
      </c>
    </row>
    <row r="1068" spans="1:51" s="13" customFormat="1" ht="12">
      <c r="A1068" s="13"/>
      <c r="B1068" s="219"/>
      <c r="C1068" s="13"/>
      <c r="D1068" s="210" t="s">
        <v>283</v>
      </c>
      <c r="E1068" s="220" t="s">
        <v>1</v>
      </c>
      <c r="F1068" s="221" t="s">
        <v>1004</v>
      </c>
      <c r="G1068" s="13"/>
      <c r="H1068" s="220" t="s">
        <v>1</v>
      </c>
      <c r="I1068" s="222"/>
      <c r="J1068" s="13"/>
      <c r="K1068" s="13"/>
      <c r="L1068" s="219"/>
      <c r="M1068" s="223"/>
      <c r="N1068" s="224"/>
      <c r="O1068" s="224"/>
      <c r="P1068" s="224"/>
      <c r="Q1068" s="224"/>
      <c r="R1068" s="224"/>
      <c r="S1068" s="224"/>
      <c r="T1068" s="225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20" t="s">
        <v>283</v>
      </c>
      <c r="AU1068" s="220" t="s">
        <v>90</v>
      </c>
      <c r="AV1068" s="13" t="s">
        <v>88</v>
      </c>
      <c r="AW1068" s="13" t="s">
        <v>36</v>
      </c>
      <c r="AX1068" s="13" t="s">
        <v>81</v>
      </c>
      <c r="AY1068" s="220" t="s">
        <v>166</v>
      </c>
    </row>
    <row r="1069" spans="1:51" s="14" customFormat="1" ht="12">
      <c r="A1069" s="14"/>
      <c r="B1069" s="226"/>
      <c r="C1069" s="14"/>
      <c r="D1069" s="210" t="s">
        <v>283</v>
      </c>
      <c r="E1069" s="227" t="s">
        <v>1</v>
      </c>
      <c r="F1069" s="228" t="s">
        <v>1720</v>
      </c>
      <c r="G1069" s="14"/>
      <c r="H1069" s="229">
        <v>1.44</v>
      </c>
      <c r="I1069" s="230"/>
      <c r="J1069" s="14"/>
      <c r="K1069" s="14"/>
      <c r="L1069" s="226"/>
      <c r="M1069" s="231"/>
      <c r="N1069" s="232"/>
      <c r="O1069" s="232"/>
      <c r="P1069" s="232"/>
      <c r="Q1069" s="232"/>
      <c r="R1069" s="232"/>
      <c r="S1069" s="232"/>
      <c r="T1069" s="233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27" t="s">
        <v>283</v>
      </c>
      <c r="AU1069" s="227" t="s">
        <v>90</v>
      </c>
      <c r="AV1069" s="14" t="s">
        <v>90</v>
      </c>
      <c r="AW1069" s="14" t="s">
        <v>36</v>
      </c>
      <c r="AX1069" s="14" t="s">
        <v>81</v>
      </c>
      <c r="AY1069" s="227" t="s">
        <v>166</v>
      </c>
    </row>
    <row r="1070" spans="1:51" s="13" customFormat="1" ht="12">
      <c r="A1070" s="13"/>
      <c r="B1070" s="219"/>
      <c r="C1070" s="13"/>
      <c r="D1070" s="210" t="s">
        <v>283</v>
      </c>
      <c r="E1070" s="220" t="s">
        <v>1</v>
      </c>
      <c r="F1070" s="221" t="s">
        <v>1005</v>
      </c>
      <c r="G1070" s="13"/>
      <c r="H1070" s="220" t="s">
        <v>1</v>
      </c>
      <c r="I1070" s="222"/>
      <c r="J1070" s="13"/>
      <c r="K1070" s="13"/>
      <c r="L1070" s="219"/>
      <c r="M1070" s="223"/>
      <c r="N1070" s="224"/>
      <c r="O1070" s="224"/>
      <c r="P1070" s="224"/>
      <c r="Q1070" s="224"/>
      <c r="R1070" s="224"/>
      <c r="S1070" s="224"/>
      <c r="T1070" s="225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20" t="s">
        <v>283</v>
      </c>
      <c r="AU1070" s="220" t="s">
        <v>90</v>
      </c>
      <c r="AV1070" s="13" t="s">
        <v>88</v>
      </c>
      <c r="AW1070" s="13" t="s">
        <v>36</v>
      </c>
      <c r="AX1070" s="13" t="s">
        <v>81</v>
      </c>
      <c r="AY1070" s="220" t="s">
        <v>166</v>
      </c>
    </row>
    <row r="1071" spans="1:51" s="14" customFormat="1" ht="12">
      <c r="A1071" s="14"/>
      <c r="B1071" s="226"/>
      <c r="C1071" s="14"/>
      <c r="D1071" s="210" t="s">
        <v>283</v>
      </c>
      <c r="E1071" s="227" t="s">
        <v>1</v>
      </c>
      <c r="F1071" s="228" t="s">
        <v>1723</v>
      </c>
      <c r="G1071" s="14"/>
      <c r="H1071" s="229">
        <v>1.38</v>
      </c>
      <c r="I1071" s="230"/>
      <c r="J1071" s="14"/>
      <c r="K1071" s="14"/>
      <c r="L1071" s="226"/>
      <c r="M1071" s="231"/>
      <c r="N1071" s="232"/>
      <c r="O1071" s="232"/>
      <c r="P1071" s="232"/>
      <c r="Q1071" s="232"/>
      <c r="R1071" s="232"/>
      <c r="S1071" s="232"/>
      <c r="T1071" s="233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27" t="s">
        <v>283</v>
      </c>
      <c r="AU1071" s="227" t="s">
        <v>90</v>
      </c>
      <c r="AV1071" s="14" t="s">
        <v>90</v>
      </c>
      <c r="AW1071" s="14" t="s">
        <v>36</v>
      </c>
      <c r="AX1071" s="14" t="s">
        <v>81</v>
      </c>
      <c r="AY1071" s="227" t="s">
        <v>166</v>
      </c>
    </row>
    <row r="1072" spans="1:51" s="13" customFormat="1" ht="12">
      <c r="A1072" s="13"/>
      <c r="B1072" s="219"/>
      <c r="C1072" s="13"/>
      <c r="D1072" s="210" t="s">
        <v>283</v>
      </c>
      <c r="E1072" s="220" t="s">
        <v>1</v>
      </c>
      <c r="F1072" s="221" t="s">
        <v>1064</v>
      </c>
      <c r="G1072" s="13"/>
      <c r="H1072" s="220" t="s">
        <v>1</v>
      </c>
      <c r="I1072" s="222"/>
      <c r="J1072" s="13"/>
      <c r="K1072" s="13"/>
      <c r="L1072" s="219"/>
      <c r="M1072" s="223"/>
      <c r="N1072" s="224"/>
      <c r="O1072" s="224"/>
      <c r="P1072" s="224"/>
      <c r="Q1072" s="224"/>
      <c r="R1072" s="224"/>
      <c r="S1072" s="224"/>
      <c r="T1072" s="225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20" t="s">
        <v>283</v>
      </c>
      <c r="AU1072" s="220" t="s">
        <v>90</v>
      </c>
      <c r="AV1072" s="13" t="s">
        <v>88</v>
      </c>
      <c r="AW1072" s="13" t="s">
        <v>36</v>
      </c>
      <c r="AX1072" s="13" t="s">
        <v>81</v>
      </c>
      <c r="AY1072" s="220" t="s">
        <v>166</v>
      </c>
    </row>
    <row r="1073" spans="1:51" s="14" customFormat="1" ht="12">
      <c r="A1073" s="14"/>
      <c r="B1073" s="226"/>
      <c r="C1073" s="14"/>
      <c r="D1073" s="210" t="s">
        <v>283</v>
      </c>
      <c r="E1073" s="227" t="s">
        <v>1</v>
      </c>
      <c r="F1073" s="228" t="s">
        <v>1724</v>
      </c>
      <c r="G1073" s="14"/>
      <c r="H1073" s="229">
        <v>1.47</v>
      </c>
      <c r="I1073" s="230"/>
      <c r="J1073" s="14"/>
      <c r="K1073" s="14"/>
      <c r="L1073" s="226"/>
      <c r="M1073" s="231"/>
      <c r="N1073" s="232"/>
      <c r="O1073" s="232"/>
      <c r="P1073" s="232"/>
      <c r="Q1073" s="232"/>
      <c r="R1073" s="232"/>
      <c r="S1073" s="232"/>
      <c r="T1073" s="233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27" t="s">
        <v>283</v>
      </c>
      <c r="AU1073" s="227" t="s">
        <v>90</v>
      </c>
      <c r="AV1073" s="14" t="s">
        <v>90</v>
      </c>
      <c r="AW1073" s="14" t="s">
        <v>36</v>
      </c>
      <c r="AX1073" s="14" t="s">
        <v>81</v>
      </c>
      <c r="AY1073" s="227" t="s">
        <v>166</v>
      </c>
    </row>
    <row r="1074" spans="1:51" s="13" customFormat="1" ht="12">
      <c r="A1074" s="13"/>
      <c r="B1074" s="219"/>
      <c r="C1074" s="13"/>
      <c r="D1074" s="210" t="s">
        <v>283</v>
      </c>
      <c r="E1074" s="220" t="s">
        <v>1</v>
      </c>
      <c r="F1074" s="221" t="s">
        <v>1065</v>
      </c>
      <c r="G1074" s="13"/>
      <c r="H1074" s="220" t="s">
        <v>1</v>
      </c>
      <c r="I1074" s="222"/>
      <c r="J1074" s="13"/>
      <c r="K1074" s="13"/>
      <c r="L1074" s="219"/>
      <c r="M1074" s="223"/>
      <c r="N1074" s="224"/>
      <c r="O1074" s="224"/>
      <c r="P1074" s="224"/>
      <c r="Q1074" s="224"/>
      <c r="R1074" s="224"/>
      <c r="S1074" s="224"/>
      <c r="T1074" s="225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20" t="s">
        <v>283</v>
      </c>
      <c r="AU1074" s="220" t="s">
        <v>90</v>
      </c>
      <c r="AV1074" s="13" t="s">
        <v>88</v>
      </c>
      <c r="AW1074" s="13" t="s">
        <v>36</v>
      </c>
      <c r="AX1074" s="13" t="s">
        <v>81</v>
      </c>
      <c r="AY1074" s="220" t="s">
        <v>166</v>
      </c>
    </row>
    <row r="1075" spans="1:51" s="14" customFormat="1" ht="12">
      <c r="A1075" s="14"/>
      <c r="B1075" s="226"/>
      <c r="C1075" s="14"/>
      <c r="D1075" s="210" t="s">
        <v>283</v>
      </c>
      <c r="E1075" s="227" t="s">
        <v>1</v>
      </c>
      <c r="F1075" s="228" t="s">
        <v>1725</v>
      </c>
      <c r="G1075" s="14"/>
      <c r="H1075" s="229">
        <v>2.418</v>
      </c>
      <c r="I1075" s="230"/>
      <c r="J1075" s="14"/>
      <c r="K1075" s="14"/>
      <c r="L1075" s="226"/>
      <c r="M1075" s="231"/>
      <c r="N1075" s="232"/>
      <c r="O1075" s="232"/>
      <c r="P1075" s="232"/>
      <c r="Q1075" s="232"/>
      <c r="R1075" s="232"/>
      <c r="S1075" s="232"/>
      <c r="T1075" s="233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27" t="s">
        <v>283</v>
      </c>
      <c r="AU1075" s="227" t="s">
        <v>90</v>
      </c>
      <c r="AV1075" s="14" t="s">
        <v>90</v>
      </c>
      <c r="AW1075" s="14" t="s">
        <v>36</v>
      </c>
      <c r="AX1075" s="14" t="s">
        <v>81</v>
      </c>
      <c r="AY1075" s="227" t="s">
        <v>166</v>
      </c>
    </row>
    <row r="1076" spans="1:51" s="15" customFormat="1" ht="12">
      <c r="A1076" s="15"/>
      <c r="B1076" s="234"/>
      <c r="C1076" s="15"/>
      <c r="D1076" s="210" t="s">
        <v>283</v>
      </c>
      <c r="E1076" s="235" t="s">
        <v>1</v>
      </c>
      <c r="F1076" s="236" t="s">
        <v>286</v>
      </c>
      <c r="G1076" s="15"/>
      <c r="H1076" s="237">
        <v>25.733999999999998</v>
      </c>
      <c r="I1076" s="238"/>
      <c r="J1076" s="15"/>
      <c r="K1076" s="15"/>
      <c r="L1076" s="234"/>
      <c r="M1076" s="239"/>
      <c r="N1076" s="240"/>
      <c r="O1076" s="240"/>
      <c r="P1076" s="240"/>
      <c r="Q1076" s="240"/>
      <c r="R1076" s="240"/>
      <c r="S1076" s="240"/>
      <c r="T1076" s="241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T1076" s="235" t="s">
        <v>283</v>
      </c>
      <c r="AU1076" s="235" t="s">
        <v>90</v>
      </c>
      <c r="AV1076" s="15" t="s">
        <v>165</v>
      </c>
      <c r="AW1076" s="15" t="s">
        <v>36</v>
      </c>
      <c r="AX1076" s="15" t="s">
        <v>88</v>
      </c>
      <c r="AY1076" s="235" t="s">
        <v>166</v>
      </c>
    </row>
    <row r="1077" spans="1:65" s="2" customFormat="1" ht="21.75" customHeight="1">
      <c r="A1077" s="38"/>
      <c r="B1077" s="196"/>
      <c r="C1077" s="197" t="s">
        <v>1726</v>
      </c>
      <c r="D1077" s="197" t="s">
        <v>169</v>
      </c>
      <c r="E1077" s="198" t="s">
        <v>1727</v>
      </c>
      <c r="F1077" s="199" t="s">
        <v>1728</v>
      </c>
      <c r="G1077" s="200" t="s">
        <v>301</v>
      </c>
      <c r="H1077" s="201">
        <v>154.871</v>
      </c>
      <c r="I1077" s="202"/>
      <c r="J1077" s="203">
        <f>ROUND(I1077*H1077,2)</f>
        <v>0</v>
      </c>
      <c r="K1077" s="199" t="s">
        <v>280</v>
      </c>
      <c r="L1077" s="39"/>
      <c r="M1077" s="204" t="s">
        <v>1</v>
      </c>
      <c r="N1077" s="205" t="s">
        <v>46</v>
      </c>
      <c r="O1077" s="77"/>
      <c r="P1077" s="206">
        <f>O1077*H1077</f>
        <v>0</v>
      </c>
      <c r="Q1077" s="206">
        <v>0.006</v>
      </c>
      <c r="R1077" s="206">
        <f>Q1077*H1077</f>
        <v>0.9292260000000001</v>
      </c>
      <c r="S1077" s="206">
        <v>0</v>
      </c>
      <c r="T1077" s="207">
        <f>S1077*H1077</f>
        <v>0</v>
      </c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R1077" s="208" t="s">
        <v>243</v>
      </c>
      <c r="AT1077" s="208" t="s">
        <v>169</v>
      </c>
      <c r="AU1077" s="208" t="s">
        <v>90</v>
      </c>
      <c r="AY1077" s="19" t="s">
        <v>166</v>
      </c>
      <c r="BE1077" s="209">
        <f>IF(N1077="základní",J1077,0)</f>
        <v>0</v>
      </c>
      <c r="BF1077" s="209">
        <f>IF(N1077="snížená",J1077,0)</f>
        <v>0</v>
      </c>
      <c r="BG1077" s="209">
        <f>IF(N1077="zákl. přenesená",J1077,0)</f>
        <v>0</v>
      </c>
      <c r="BH1077" s="209">
        <f>IF(N1077="sníž. přenesená",J1077,0)</f>
        <v>0</v>
      </c>
      <c r="BI1077" s="209">
        <f>IF(N1077="nulová",J1077,0)</f>
        <v>0</v>
      </c>
      <c r="BJ1077" s="19" t="s">
        <v>88</v>
      </c>
      <c r="BK1077" s="209">
        <f>ROUND(I1077*H1077,2)</f>
        <v>0</v>
      </c>
      <c r="BL1077" s="19" t="s">
        <v>243</v>
      </c>
      <c r="BM1077" s="208" t="s">
        <v>1729</v>
      </c>
    </row>
    <row r="1078" spans="1:47" s="2" customFormat="1" ht="12">
      <c r="A1078" s="38"/>
      <c r="B1078" s="39"/>
      <c r="C1078" s="38"/>
      <c r="D1078" s="210" t="s">
        <v>174</v>
      </c>
      <c r="E1078" s="38"/>
      <c r="F1078" s="211" t="s">
        <v>1730</v>
      </c>
      <c r="G1078" s="38"/>
      <c r="H1078" s="38"/>
      <c r="I1078" s="132"/>
      <c r="J1078" s="38"/>
      <c r="K1078" s="38"/>
      <c r="L1078" s="39"/>
      <c r="M1078" s="212"/>
      <c r="N1078" s="213"/>
      <c r="O1078" s="77"/>
      <c r="P1078" s="77"/>
      <c r="Q1078" s="77"/>
      <c r="R1078" s="77"/>
      <c r="S1078" s="77"/>
      <c r="T1078" s="7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T1078" s="19" t="s">
        <v>174</v>
      </c>
      <c r="AU1078" s="19" t="s">
        <v>90</v>
      </c>
    </row>
    <row r="1079" spans="1:65" s="2" customFormat="1" ht="16.5" customHeight="1">
      <c r="A1079" s="38"/>
      <c r="B1079" s="196"/>
      <c r="C1079" s="242" t="s">
        <v>1731</v>
      </c>
      <c r="D1079" s="242" t="s">
        <v>806</v>
      </c>
      <c r="E1079" s="243" t="s">
        <v>1732</v>
      </c>
      <c r="F1079" s="244" t="s">
        <v>1733</v>
      </c>
      <c r="G1079" s="245" t="s">
        <v>301</v>
      </c>
      <c r="H1079" s="246">
        <v>170.358</v>
      </c>
      <c r="I1079" s="247"/>
      <c r="J1079" s="248">
        <f>ROUND(I1079*H1079,2)</f>
        <v>0</v>
      </c>
      <c r="K1079" s="244" t="s">
        <v>280</v>
      </c>
      <c r="L1079" s="249"/>
      <c r="M1079" s="250" t="s">
        <v>1</v>
      </c>
      <c r="N1079" s="251" t="s">
        <v>46</v>
      </c>
      <c r="O1079" s="77"/>
      <c r="P1079" s="206">
        <f>O1079*H1079</f>
        <v>0</v>
      </c>
      <c r="Q1079" s="206">
        <v>0.0118</v>
      </c>
      <c r="R1079" s="206">
        <f>Q1079*H1079</f>
        <v>2.0102244</v>
      </c>
      <c r="S1079" s="206">
        <v>0</v>
      </c>
      <c r="T1079" s="207">
        <f>S1079*H1079</f>
        <v>0</v>
      </c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R1079" s="208" t="s">
        <v>522</v>
      </c>
      <c r="AT1079" s="208" t="s">
        <v>806</v>
      </c>
      <c r="AU1079" s="208" t="s">
        <v>90</v>
      </c>
      <c r="AY1079" s="19" t="s">
        <v>166</v>
      </c>
      <c r="BE1079" s="209">
        <f>IF(N1079="základní",J1079,0)</f>
        <v>0</v>
      </c>
      <c r="BF1079" s="209">
        <f>IF(N1079="snížená",J1079,0)</f>
        <v>0</v>
      </c>
      <c r="BG1079" s="209">
        <f>IF(N1079="zákl. přenesená",J1079,0)</f>
        <v>0</v>
      </c>
      <c r="BH1079" s="209">
        <f>IF(N1079="sníž. přenesená",J1079,0)</f>
        <v>0</v>
      </c>
      <c r="BI1079" s="209">
        <f>IF(N1079="nulová",J1079,0)</f>
        <v>0</v>
      </c>
      <c r="BJ1079" s="19" t="s">
        <v>88</v>
      </c>
      <c r="BK1079" s="209">
        <f>ROUND(I1079*H1079,2)</f>
        <v>0</v>
      </c>
      <c r="BL1079" s="19" t="s">
        <v>243</v>
      </c>
      <c r="BM1079" s="208" t="s">
        <v>1734</v>
      </c>
    </row>
    <row r="1080" spans="1:47" s="2" customFormat="1" ht="12">
      <c r="A1080" s="38"/>
      <c r="B1080" s="39"/>
      <c r="C1080" s="38"/>
      <c r="D1080" s="210" t="s">
        <v>174</v>
      </c>
      <c r="E1080" s="38"/>
      <c r="F1080" s="211" t="s">
        <v>1733</v>
      </c>
      <c r="G1080" s="38"/>
      <c r="H1080" s="38"/>
      <c r="I1080" s="132"/>
      <c r="J1080" s="38"/>
      <c r="K1080" s="38"/>
      <c r="L1080" s="39"/>
      <c r="M1080" s="212"/>
      <c r="N1080" s="213"/>
      <c r="O1080" s="77"/>
      <c r="P1080" s="77"/>
      <c r="Q1080" s="77"/>
      <c r="R1080" s="77"/>
      <c r="S1080" s="77"/>
      <c r="T1080" s="7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T1080" s="19" t="s">
        <v>174</v>
      </c>
      <c r="AU1080" s="19" t="s">
        <v>90</v>
      </c>
    </row>
    <row r="1081" spans="1:51" s="14" customFormat="1" ht="12">
      <c r="A1081" s="14"/>
      <c r="B1081" s="226"/>
      <c r="C1081" s="14"/>
      <c r="D1081" s="210" t="s">
        <v>283</v>
      </c>
      <c r="E1081" s="227" t="s">
        <v>1</v>
      </c>
      <c r="F1081" s="228" t="s">
        <v>1735</v>
      </c>
      <c r="G1081" s="14"/>
      <c r="H1081" s="229">
        <v>170.358</v>
      </c>
      <c r="I1081" s="230"/>
      <c r="J1081" s="14"/>
      <c r="K1081" s="14"/>
      <c r="L1081" s="226"/>
      <c r="M1081" s="231"/>
      <c r="N1081" s="232"/>
      <c r="O1081" s="232"/>
      <c r="P1081" s="232"/>
      <c r="Q1081" s="232"/>
      <c r="R1081" s="232"/>
      <c r="S1081" s="232"/>
      <c r="T1081" s="233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27" t="s">
        <v>283</v>
      </c>
      <c r="AU1081" s="227" t="s">
        <v>90</v>
      </c>
      <c r="AV1081" s="14" t="s">
        <v>90</v>
      </c>
      <c r="AW1081" s="14" t="s">
        <v>36</v>
      </c>
      <c r="AX1081" s="14" t="s">
        <v>81</v>
      </c>
      <c r="AY1081" s="227" t="s">
        <v>166</v>
      </c>
    </row>
    <row r="1082" spans="1:51" s="15" customFormat="1" ht="12">
      <c r="A1082" s="15"/>
      <c r="B1082" s="234"/>
      <c r="C1082" s="15"/>
      <c r="D1082" s="210" t="s">
        <v>283</v>
      </c>
      <c r="E1082" s="235" t="s">
        <v>1</v>
      </c>
      <c r="F1082" s="236" t="s">
        <v>286</v>
      </c>
      <c r="G1082" s="15"/>
      <c r="H1082" s="237">
        <v>170.358</v>
      </c>
      <c r="I1082" s="238"/>
      <c r="J1082" s="15"/>
      <c r="K1082" s="15"/>
      <c r="L1082" s="234"/>
      <c r="M1082" s="239"/>
      <c r="N1082" s="240"/>
      <c r="O1082" s="240"/>
      <c r="P1082" s="240"/>
      <c r="Q1082" s="240"/>
      <c r="R1082" s="240"/>
      <c r="S1082" s="240"/>
      <c r="T1082" s="241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T1082" s="235" t="s">
        <v>283</v>
      </c>
      <c r="AU1082" s="235" t="s">
        <v>90</v>
      </c>
      <c r="AV1082" s="15" t="s">
        <v>165</v>
      </c>
      <c r="AW1082" s="15" t="s">
        <v>36</v>
      </c>
      <c r="AX1082" s="15" t="s">
        <v>88</v>
      </c>
      <c r="AY1082" s="235" t="s">
        <v>166</v>
      </c>
    </row>
    <row r="1083" spans="1:65" s="2" customFormat="1" ht="21.75" customHeight="1">
      <c r="A1083" s="38"/>
      <c r="B1083" s="196"/>
      <c r="C1083" s="197" t="s">
        <v>1736</v>
      </c>
      <c r="D1083" s="197" t="s">
        <v>169</v>
      </c>
      <c r="E1083" s="198" t="s">
        <v>1737</v>
      </c>
      <c r="F1083" s="199" t="s">
        <v>1738</v>
      </c>
      <c r="G1083" s="200" t="s">
        <v>301</v>
      </c>
      <c r="H1083" s="201">
        <v>44.923</v>
      </c>
      <c r="I1083" s="202"/>
      <c r="J1083" s="203">
        <f>ROUND(I1083*H1083,2)</f>
        <v>0</v>
      </c>
      <c r="K1083" s="199" t="s">
        <v>280</v>
      </c>
      <c r="L1083" s="39"/>
      <c r="M1083" s="204" t="s">
        <v>1</v>
      </c>
      <c r="N1083" s="205" t="s">
        <v>46</v>
      </c>
      <c r="O1083" s="77"/>
      <c r="P1083" s="206">
        <f>O1083*H1083</f>
        <v>0</v>
      </c>
      <c r="Q1083" s="206">
        <v>0</v>
      </c>
      <c r="R1083" s="206">
        <f>Q1083*H1083</f>
        <v>0</v>
      </c>
      <c r="S1083" s="206">
        <v>0</v>
      </c>
      <c r="T1083" s="207">
        <f>S1083*H1083</f>
        <v>0</v>
      </c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R1083" s="208" t="s">
        <v>243</v>
      </c>
      <c r="AT1083" s="208" t="s">
        <v>169</v>
      </c>
      <c r="AU1083" s="208" t="s">
        <v>90</v>
      </c>
      <c r="AY1083" s="19" t="s">
        <v>166</v>
      </c>
      <c r="BE1083" s="209">
        <f>IF(N1083="základní",J1083,0)</f>
        <v>0</v>
      </c>
      <c r="BF1083" s="209">
        <f>IF(N1083="snížená",J1083,0)</f>
        <v>0</v>
      </c>
      <c r="BG1083" s="209">
        <f>IF(N1083="zákl. přenesená",J1083,0)</f>
        <v>0</v>
      </c>
      <c r="BH1083" s="209">
        <f>IF(N1083="sníž. přenesená",J1083,0)</f>
        <v>0</v>
      </c>
      <c r="BI1083" s="209">
        <f>IF(N1083="nulová",J1083,0)</f>
        <v>0</v>
      </c>
      <c r="BJ1083" s="19" t="s">
        <v>88</v>
      </c>
      <c r="BK1083" s="209">
        <f>ROUND(I1083*H1083,2)</f>
        <v>0</v>
      </c>
      <c r="BL1083" s="19" t="s">
        <v>243</v>
      </c>
      <c r="BM1083" s="208" t="s">
        <v>1739</v>
      </c>
    </row>
    <row r="1084" spans="1:47" s="2" customFormat="1" ht="12">
      <c r="A1084" s="38"/>
      <c r="B1084" s="39"/>
      <c r="C1084" s="38"/>
      <c r="D1084" s="210" t="s">
        <v>174</v>
      </c>
      <c r="E1084" s="38"/>
      <c r="F1084" s="211" t="s">
        <v>1740</v>
      </c>
      <c r="G1084" s="38"/>
      <c r="H1084" s="38"/>
      <c r="I1084" s="132"/>
      <c r="J1084" s="38"/>
      <c r="K1084" s="38"/>
      <c r="L1084" s="39"/>
      <c r="M1084" s="212"/>
      <c r="N1084" s="213"/>
      <c r="O1084" s="77"/>
      <c r="P1084" s="77"/>
      <c r="Q1084" s="77"/>
      <c r="R1084" s="77"/>
      <c r="S1084" s="77"/>
      <c r="T1084" s="7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T1084" s="19" t="s">
        <v>174</v>
      </c>
      <c r="AU1084" s="19" t="s">
        <v>90</v>
      </c>
    </row>
    <row r="1085" spans="1:51" s="13" customFormat="1" ht="12">
      <c r="A1085" s="13"/>
      <c r="B1085" s="219"/>
      <c r="C1085" s="13"/>
      <c r="D1085" s="210" t="s">
        <v>283</v>
      </c>
      <c r="E1085" s="220" t="s">
        <v>1</v>
      </c>
      <c r="F1085" s="221" t="s">
        <v>367</v>
      </c>
      <c r="G1085" s="13"/>
      <c r="H1085" s="220" t="s">
        <v>1</v>
      </c>
      <c r="I1085" s="222"/>
      <c r="J1085" s="13"/>
      <c r="K1085" s="13"/>
      <c r="L1085" s="219"/>
      <c r="M1085" s="223"/>
      <c r="N1085" s="224"/>
      <c r="O1085" s="224"/>
      <c r="P1085" s="224"/>
      <c r="Q1085" s="224"/>
      <c r="R1085" s="224"/>
      <c r="S1085" s="224"/>
      <c r="T1085" s="225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20" t="s">
        <v>283</v>
      </c>
      <c r="AU1085" s="220" t="s">
        <v>90</v>
      </c>
      <c r="AV1085" s="13" t="s">
        <v>88</v>
      </c>
      <c r="AW1085" s="13" t="s">
        <v>36</v>
      </c>
      <c r="AX1085" s="13" t="s">
        <v>81</v>
      </c>
      <c r="AY1085" s="220" t="s">
        <v>166</v>
      </c>
    </row>
    <row r="1086" spans="1:51" s="14" customFormat="1" ht="12">
      <c r="A1086" s="14"/>
      <c r="B1086" s="226"/>
      <c r="C1086" s="14"/>
      <c r="D1086" s="210" t="s">
        <v>283</v>
      </c>
      <c r="E1086" s="227" t="s">
        <v>1</v>
      </c>
      <c r="F1086" s="228" t="s">
        <v>1700</v>
      </c>
      <c r="G1086" s="14"/>
      <c r="H1086" s="229">
        <v>10.08</v>
      </c>
      <c r="I1086" s="230"/>
      <c r="J1086" s="14"/>
      <c r="K1086" s="14"/>
      <c r="L1086" s="226"/>
      <c r="M1086" s="231"/>
      <c r="N1086" s="232"/>
      <c r="O1086" s="232"/>
      <c r="P1086" s="232"/>
      <c r="Q1086" s="232"/>
      <c r="R1086" s="232"/>
      <c r="S1086" s="232"/>
      <c r="T1086" s="233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27" t="s">
        <v>283</v>
      </c>
      <c r="AU1086" s="227" t="s">
        <v>90</v>
      </c>
      <c r="AV1086" s="14" t="s">
        <v>90</v>
      </c>
      <c r="AW1086" s="14" t="s">
        <v>36</v>
      </c>
      <c r="AX1086" s="14" t="s">
        <v>81</v>
      </c>
      <c r="AY1086" s="227" t="s">
        <v>166</v>
      </c>
    </row>
    <row r="1087" spans="1:51" s="14" customFormat="1" ht="12">
      <c r="A1087" s="14"/>
      <c r="B1087" s="226"/>
      <c r="C1087" s="14"/>
      <c r="D1087" s="210" t="s">
        <v>283</v>
      </c>
      <c r="E1087" s="227" t="s">
        <v>1</v>
      </c>
      <c r="F1087" s="228" t="s">
        <v>944</v>
      </c>
      <c r="G1087" s="14"/>
      <c r="H1087" s="229">
        <v>-1.4</v>
      </c>
      <c r="I1087" s="230"/>
      <c r="J1087" s="14"/>
      <c r="K1087" s="14"/>
      <c r="L1087" s="226"/>
      <c r="M1087" s="231"/>
      <c r="N1087" s="232"/>
      <c r="O1087" s="232"/>
      <c r="P1087" s="232"/>
      <c r="Q1087" s="232"/>
      <c r="R1087" s="232"/>
      <c r="S1087" s="232"/>
      <c r="T1087" s="233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27" t="s">
        <v>283</v>
      </c>
      <c r="AU1087" s="227" t="s">
        <v>90</v>
      </c>
      <c r="AV1087" s="14" t="s">
        <v>90</v>
      </c>
      <c r="AW1087" s="14" t="s">
        <v>36</v>
      </c>
      <c r="AX1087" s="14" t="s">
        <v>81</v>
      </c>
      <c r="AY1087" s="227" t="s">
        <v>166</v>
      </c>
    </row>
    <row r="1088" spans="1:51" s="13" customFormat="1" ht="12">
      <c r="A1088" s="13"/>
      <c r="B1088" s="219"/>
      <c r="C1088" s="13"/>
      <c r="D1088" s="210" t="s">
        <v>283</v>
      </c>
      <c r="E1088" s="220" t="s">
        <v>1</v>
      </c>
      <c r="F1088" s="221" t="s">
        <v>407</v>
      </c>
      <c r="G1088" s="13"/>
      <c r="H1088" s="220" t="s">
        <v>1</v>
      </c>
      <c r="I1088" s="222"/>
      <c r="J1088" s="13"/>
      <c r="K1088" s="13"/>
      <c r="L1088" s="219"/>
      <c r="M1088" s="223"/>
      <c r="N1088" s="224"/>
      <c r="O1088" s="224"/>
      <c r="P1088" s="224"/>
      <c r="Q1088" s="224"/>
      <c r="R1088" s="224"/>
      <c r="S1088" s="224"/>
      <c r="T1088" s="225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20" t="s">
        <v>283</v>
      </c>
      <c r="AU1088" s="220" t="s">
        <v>90</v>
      </c>
      <c r="AV1088" s="13" t="s">
        <v>88</v>
      </c>
      <c r="AW1088" s="13" t="s">
        <v>36</v>
      </c>
      <c r="AX1088" s="13" t="s">
        <v>81</v>
      </c>
      <c r="AY1088" s="220" t="s">
        <v>166</v>
      </c>
    </row>
    <row r="1089" spans="1:51" s="14" customFormat="1" ht="12">
      <c r="A1089" s="14"/>
      <c r="B1089" s="226"/>
      <c r="C1089" s="14"/>
      <c r="D1089" s="210" t="s">
        <v>283</v>
      </c>
      <c r="E1089" s="227" t="s">
        <v>1</v>
      </c>
      <c r="F1089" s="228" t="s">
        <v>1700</v>
      </c>
      <c r="G1089" s="14"/>
      <c r="H1089" s="229">
        <v>10.08</v>
      </c>
      <c r="I1089" s="230"/>
      <c r="J1089" s="14"/>
      <c r="K1089" s="14"/>
      <c r="L1089" s="226"/>
      <c r="M1089" s="231"/>
      <c r="N1089" s="232"/>
      <c r="O1089" s="232"/>
      <c r="P1089" s="232"/>
      <c r="Q1089" s="232"/>
      <c r="R1089" s="232"/>
      <c r="S1089" s="232"/>
      <c r="T1089" s="233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27" t="s">
        <v>283</v>
      </c>
      <c r="AU1089" s="227" t="s">
        <v>90</v>
      </c>
      <c r="AV1089" s="14" t="s">
        <v>90</v>
      </c>
      <c r="AW1089" s="14" t="s">
        <v>36</v>
      </c>
      <c r="AX1089" s="14" t="s">
        <v>81</v>
      </c>
      <c r="AY1089" s="227" t="s">
        <v>166</v>
      </c>
    </row>
    <row r="1090" spans="1:51" s="14" customFormat="1" ht="12">
      <c r="A1090" s="14"/>
      <c r="B1090" s="226"/>
      <c r="C1090" s="14"/>
      <c r="D1090" s="210" t="s">
        <v>283</v>
      </c>
      <c r="E1090" s="227" t="s">
        <v>1</v>
      </c>
      <c r="F1090" s="228" t="s">
        <v>944</v>
      </c>
      <c r="G1090" s="14"/>
      <c r="H1090" s="229">
        <v>-1.4</v>
      </c>
      <c r="I1090" s="230"/>
      <c r="J1090" s="14"/>
      <c r="K1090" s="14"/>
      <c r="L1090" s="226"/>
      <c r="M1090" s="231"/>
      <c r="N1090" s="232"/>
      <c r="O1090" s="232"/>
      <c r="P1090" s="232"/>
      <c r="Q1090" s="232"/>
      <c r="R1090" s="232"/>
      <c r="S1090" s="232"/>
      <c r="T1090" s="233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27" t="s">
        <v>283</v>
      </c>
      <c r="AU1090" s="227" t="s">
        <v>90</v>
      </c>
      <c r="AV1090" s="14" t="s">
        <v>90</v>
      </c>
      <c r="AW1090" s="14" t="s">
        <v>36</v>
      </c>
      <c r="AX1090" s="14" t="s">
        <v>81</v>
      </c>
      <c r="AY1090" s="227" t="s">
        <v>166</v>
      </c>
    </row>
    <row r="1091" spans="1:51" s="13" customFormat="1" ht="12">
      <c r="A1091" s="13"/>
      <c r="B1091" s="219"/>
      <c r="C1091" s="13"/>
      <c r="D1091" s="210" t="s">
        <v>283</v>
      </c>
      <c r="E1091" s="220" t="s">
        <v>1</v>
      </c>
      <c r="F1091" s="221" t="s">
        <v>1004</v>
      </c>
      <c r="G1091" s="13"/>
      <c r="H1091" s="220" t="s">
        <v>1</v>
      </c>
      <c r="I1091" s="222"/>
      <c r="J1091" s="13"/>
      <c r="K1091" s="13"/>
      <c r="L1091" s="219"/>
      <c r="M1091" s="223"/>
      <c r="N1091" s="224"/>
      <c r="O1091" s="224"/>
      <c r="P1091" s="224"/>
      <c r="Q1091" s="224"/>
      <c r="R1091" s="224"/>
      <c r="S1091" s="224"/>
      <c r="T1091" s="225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20" t="s">
        <v>283</v>
      </c>
      <c r="AU1091" s="220" t="s">
        <v>90</v>
      </c>
      <c r="AV1091" s="13" t="s">
        <v>88</v>
      </c>
      <c r="AW1091" s="13" t="s">
        <v>36</v>
      </c>
      <c r="AX1091" s="13" t="s">
        <v>81</v>
      </c>
      <c r="AY1091" s="220" t="s">
        <v>166</v>
      </c>
    </row>
    <row r="1092" spans="1:51" s="14" customFormat="1" ht="12">
      <c r="A1092" s="14"/>
      <c r="B1092" s="226"/>
      <c r="C1092" s="14"/>
      <c r="D1092" s="210" t="s">
        <v>283</v>
      </c>
      <c r="E1092" s="227" t="s">
        <v>1</v>
      </c>
      <c r="F1092" s="228" t="s">
        <v>1700</v>
      </c>
      <c r="G1092" s="14"/>
      <c r="H1092" s="229">
        <v>10.08</v>
      </c>
      <c r="I1092" s="230"/>
      <c r="J1092" s="14"/>
      <c r="K1092" s="14"/>
      <c r="L1092" s="226"/>
      <c r="M1092" s="231"/>
      <c r="N1092" s="232"/>
      <c r="O1092" s="232"/>
      <c r="P1092" s="232"/>
      <c r="Q1092" s="232"/>
      <c r="R1092" s="232"/>
      <c r="S1092" s="232"/>
      <c r="T1092" s="233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27" t="s">
        <v>283</v>
      </c>
      <c r="AU1092" s="227" t="s">
        <v>90</v>
      </c>
      <c r="AV1092" s="14" t="s">
        <v>90</v>
      </c>
      <c r="AW1092" s="14" t="s">
        <v>36</v>
      </c>
      <c r="AX1092" s="14" t="s">
        <v>81</v>
      </c>
      <c r="AY1092" s="227" t="s">
        <v>166</v>
      </c>
    </row>
    <row r="1093" spans="1:51" s="14" customFormat="1" ht="12">
      <c r="A1093" s="14"/>
      <c r="B1093" s="226"/>
      <c r="C1093" s="14"/>
      <c r="D1093" s="210" t="s">
        <v>283</v>
      </c>
      <c r="E1093" s="227" t="s">
        <v>1</v>
      </c>
      <c r="F1093" s="228" t="s">
        <v>944</v>
      </c>
      <c r="G1093" s="14"/>
      <c r="H1093" s="229">
        <v>-1.4</v>
      </c>
      <c r="I1093" s="230"/>
      <c r="J1093" s="14"/>
      <c r="K1093" s="14"/>
      <c r="L1093" s="226"/>
      <c r="M1093" s="231"/>
      <c r="N1093" s="232"/>
      <c r="O1093" s="232"/>
      <c r="P1093" s="232"/>
      <c r="Q1093" s="232"/>
      <c r="R1093" s="232"/>
      <c r="S1093" s="232"/>
      <c r="T1093" s="233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T1093" s="227" t="s">
        <v>283</v>
      </c>
      <c r="AU1093" s="227" t="s">
        <v>90</v>
      </c>
      <c r="AV1093" s="14" t="s">
        <v>90</v>
      </c>
      <c r="AW1093" s="14" t="s">
        <v>36</v>
      </c>
      <c r="AX1093" s="14" t="s">
        <v>81</v>
      </c>
      <c r="AY1093" s="227" t="s">
        <v>166</v>
      </c>
    </row>
    <row r="1094" spans="1:51" s="13" customFormat="1" ht="12">
      <c r="A1094" s="13"/>
      <c r="B1094" s="219"/>
      <c r="C1094" s="13"/>
      <c r="D1094" s="210" t="s">
        <v>283</v>
      </c>
      <c r="E1094" s="220" t="s">
        <v>1</v>
      </c>
      <c r="F1094" s="221" t="s">
        <v>1005</v>
      </c>
      <c r="G1094" s="13"/>
      <c r="H1094" s="220" t="s">
        <v>1</v>
      </c>
      <c r="I1094" s="222"/>
      <c r="J1094" s="13"/>
      <c r="K1094" s="13"/>
      <c r="L1094" s="219"/>
      <c r="M1094" s="223"/>
      <c r="N1094" s="224"/>
      <c r="O1094" s="224"/>
      <c r="P1094" s="224"/>
      <c r="Q1094" s="224"/>
      <c r="R1094" s="224"/>
      <c r="S1094" s="224"/>
      <c r="T1094" s="225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20" t="s">
        <v>283</v>
      </c>
      <c r="AU1094" s="220" t="s">
        <v>90</v>
      </c>
      <c r="AV1094" s="13" t="s">
        <v>88</v>
      </c>
      <c r="AW1094" s="13" t="s">
        <v>36</v>
      </c>
      <c r="AX1094" s="13" t="s">
        <v>81</v>
      </c>
      <c r="AY1094" s="220" t="s">
        <v>166</v>
      </c>
    </row>
    <row r="1095" spans="1:51" s="14" customFormat="1" ht="12">
      <c r="A1095" s="14"/>
      <c r="B1095" s="226"/>
      <c r="C1095" s="14"/>
      <c r="D1095" s="210" t="s">
        <v>283</v>
      </c>
      <c r="E1095" s="227" t="s">
        <v>1</v>
      </c>
      <c r="F1095" s="228" t="s">
        <v>1704</v>
      </c>
      <c r="G1095" s="14"/>
      <c r="H1095" s="229">
        <v>9.66</v>
      </c>
      <c r="I1095" s="230"/>
      <c r="J1095" s="14"/>
      <c r="K1095" s="14"/>
      <c r="L1095" s="226"/>
      <c r="M1095" s="231"/>
      <c r="N1095" s="232"/>
      <c r="O1095" s="232"/>
      <c r="P1095" s="232"/>
      <c r="Q1095" s="232"/>
      <c r="R1095" s="232"/>
      <c r="S1095" s="232"/>
      <c r="T1095" s="233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27" t="s">
        <v>283</v>
      </c>
      <c r="AU1095" s="227" t="s">
        <v>90</v>
      </c>
      <c r="AV1095" s="14" t="s">
        <v>90</v>
      </c>
      <c r="AW1095" s="14" t="s">
        <v>36</v>
      </c>
      <c r="AX1095" s="14" t="s">
        <v>81</v>
      </c>
      <c r="AY1095" s="227" t="s">
        <v>166</v>
      </c>
    </row>
    <row r="1096" spans="1:51" s="14" customFormat="1" ht="12">
      <c r="A1096" s="14"/>
      <c r="B1096" s="226"/>
      <c r="C1096" s="14"/>
      <c r="D1096" s="210" t="s">
        <v>283</v>
      </c>
      <c r="E1096" s="227" t="s">
        <v>1</v>
      </c>
      <c r="F1096" s="228" t="s">
        <v>944</v>
      </c>
      <c r="G1096" s="14"/>
      <c r="H1096" s="229">
        <v>-1.4</v>
      </c>
      <c r="I1096" s="230"/>
      <c r="J1096" s="14"/>
      <c r="K1096" s="14"/>
      <c r="L1096" s="226"/>
      <c r="M1096" s="231"/>
      <c r="N1096" s="232"/>
      <c r="O1096" s="232"/>
      <c r="P1096" s="232"/>
      <c r="Q1096" s="232"/>
      <c r="R1096" s="232"/>
      <c r="S1096" s="232"/>
      <c r="T1096" s="233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27" t="s">
        <v>283</v>
      </c>
      <c r="AU1096" s="227" t="s">
        <v>90</v>
      </c>
      <c r="AV1096" s="14" t="s">
        <v>90</v>
      </c>
      <c r="AW1096" s="14" t="s">
        <v>36</v>
      </c>
      <c r="AX1096" s="14" t="s">
        <v>81</v>
      </c>
      <c r="AY1096" s="227" t="s">
        <v>166</v>
      </c>
    </row>
    <row r="1097" spans="1:51" s="13" customFormat="1" ht="12">
      <c r="A1097" s="13"/>
      <c r="B1097" s="219"/>
      <c r="C1097" s="13"/>
      <c r="D1097" s="210" t="s">
        <v>283</v>
      </c>
      <c r="E1097" s="220" t="s">
        <v>1</v>
      </c>
      <c r="F1097" s="221" t="s">
        <v>1064</v>
      </c>
      <c r="G1097" s="13"/>
      <c r="H1097" s="220" t="s">
        <v>1</v>
      </c>
      <c r="I1097" s="222"/>
      <c r="J1097" s="13"/>
      <c r="K1097" s="13"/>
      <c r="L1097" s="219"/>
      <c r="M1097" s="223"/>
      <c r="N1097" s="224"/>
      <c r="O1097" s="224"/>
      <c r="P1097" s="224"/>
      <c r="Q1097" s="224"/>
      <c r="R1097" s="224"/>
      <c r="S1097" s="224"/>
      <c r="T1097" s="225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20" t="s">
        <v>283</v>
      </c>
      <c r="AU1097" s="220" t="s">
        <v>90</v>
      </c>
      <c r="AV1097" s="13" t="s">
        <v>88</v>
      </c>
      <c r="AW1097" s="13" t="s">
        <v>36</v>
      </c>
      <c r="AX1097" s="13" t="s">
        <v>81</v>
      </c>
      <c r="AY1097" s="220" t="s">
        <v>166</v>
      </c>
    </row>
    <row r="1098" spans="1:51" s="14" customFormat="1" ht="12">
      <c r="A1098" s="14"/>
      <c r="B1098" s="226"/>
      <c r="C1098" s="14"/>
      <c r="D1098" s="210" t="s">
        <v>283</v>
      </c>
      <c r="E1098" s="227" t="s">
        <v>1</v>
      </c>
      <c r="F1098" s="228" t="s">
        <v>1705</v>
      </c>
      <c r="G1098" s="14"/>
      <c r="H1098" s="229">
        <v>10.29</v>
      </c>
      <c r="I1098" s="230"/>
      <c r="J1098" s="14"/>
      <c r="K1098" s="14"/>
      <c r="L1098" s="226"/>
      <c r="M1098" s="231"/>
      <c r="N1098" s="232"/>
      <c r="O1098" s="232"/>
      <c r="P1098" s="232"/>
      <c r="Q1098" s="232"/>
      <c r="R1098" s="232"/>
      <c r="S1098" s="232"/>
      <c r="T1098" s="233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27" t="s">
        <v>283</v>
      </c>
      <c r="AU1098" s="227" t="s">
        <v>90</v>
      </c>
      <c r="AV1098" s="14" t="s">
        <v>90</v>
      </c>
      <c r="AW1098" s="14" t="s">
        <v>36</v>
      </c>
      <c r="AX1098" s="14" t="s">
        <v>81</v>
      </c>
      <c r="AY1098" s="227" t="s">
        <v>166</v>
      </c>
    </row>
    <row r="1099" spans="1:51" s="14" customFormat="1" ht="12">
      <c r="A1099" s="14"/>
      <c r="B1099" s="226"/>
      <c r="C1099" s="14"/>
      <c r="D1099" s="210" t="s">
        <v>283</v>
      </c>
      <c r="E1099" s="227" t="s">
        <v>1</v>
      </c>
      <c r="F1099" s="228" t="s">
        <v>944</v>
      </c>
      <c r="G1099" s="14"/>
      <c r="H1099" s="229">
        <v>-1.4</v>
      </c>
      <c r="I1099" s="230"/>
      <c r="J1099" s="14"/>
      <c r="K1099" s="14"/>
      <c r="L1099" s="226"/>
      <c r="M1099" s="231"/>
      <c r="N1099" s="232"/>
      <c r="O1099" s="232"/>
      <c r="P1099" s="232"/>
      <c r="Q1099" s="232"/>
      <c r="R1099" s="232"/>
      <c r="S1099" s="232"/>
      <c r="T1099" s="233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T1099" s="227" t="s">
        <v>283</v>
      </c>
      <c r="AU1099" s="227" t="s">
        <v>90</v>
      </c>
      <c r="AV1099" s="14" t="s">
        <v>90</v>
      </c>
      <c r="AW1099" s="14" t="s">
        <v>36</v>
      </c>
      <c r="AX1099" s="14" t="s">
        <v>81</v>
      </c>
      <c r="AY1099" s="227" t="s">
        <v>166</v>
      </c>
    </row>
    <row r="1100" spans="1:51" s="13" customFormat="1" ht="12">
      <c r="A1100" s="13"/>
      <c r="B1100" s="219"/>
      <c r="C1100" s="13"/>
      <c r="D1100" s="210" t="s">
        <v>283</v>
      </c>
      <c r="E1100" s="220" t="s">
        <v>1</v>
      </c>
      <c r="F1100" s="221" t="s">
        <v>1707</v>
      </c>
      <c r="G1100" s="13"/>
      <c r="H1100" s="220" t="s">
        <v>1</v>
      </c>
      <c r="I1100" s="222"/>
      <c r="J1100" s="13"/>
      <c r="K1100" s="13"/>
      <c r="L1100" s="219"/>
      <c r="M1100" s="223"/>
      <c r="N1100" s="224"/>
      <c r="O1100" s="224"/>
      <c r="P1100" s="224"/>
      <c r="Q1100" s="224"/>
      <c r="R1100" s="224"/>
      <c r="S1100" s="224"/>
      <c r="T1100" s="225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20" t="s">
        <v>283</v>
      </c>
      <c r="AU1100" s="220" t="s">
        <v>90</v>
      </c>
      <c r="AV1100" s="13" t="s">
        <v>88</v>
      </c>
      <c r="AW1100" s="13" t="s">
        <v>36</v>
      </c>
      <c r="AX1100" s="13" t="s">
        <v>81</v>
      </c>
      <c r="AY1100" s="220" t="s">
        <v>166</v>
      </c>
    </row>
    <row r="1101" spans="1:51" s="13" customFormat="1" ht="12">
      <c r="A1101" s="13"/>
      <c r="B1101" s="219"/>
      <c r="C1101" s="13"/>
      <c r="D1101" s="210" t="s">
        <v>283</v>
      </c>
      <c r="E1101" s="220" t="s">
        <v>1</v>
      </c>
      <c r="F1101" s="221" t="s">
        <v>332</v>
      </c>
      <c r="G1101" s="13"/>
      <c r="H1101" s="220" t="s">
        <v>1</v>
      </c>
      <c r="I1101" s="222"/>
      <c r="J1101" s="13"/>
      <c r="K1101" s="13"/>
      <c r="L1101" s="219"/>
      <c r="M1101" s="223"/>
      <c r="N1101" s="224"/>
      <c r="O1101" s="224"/>
      <c r="P1101" s="224"/>
      <c r="Q1101" s="224"/>
      <c r="R1101" s="224"/>
      <c r="S1101" s="224"/>
      <c r="T1101" s="225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20" t="s">
        <v>283</v>
      </c>
      <c r="AU1101" s="220" t="s">
        <v>90</v>
      </c>
      <c r="AV1101" s="13" t="s">
        <v>88</v>
      </c>
      <c r="AW1101" s="13" t="s">
        <v>36</v>
      </c>
      <c r="AX1101" s="13" t="s">
        <v>81</v>
      </c>
      <c r="AY1101" s="220" t="s">
        <v>166</v>
      </c>
    </row>
    <row r="1102" spans="1:51" s="14" customFormat="1" ht="12">
      <c r="A1102" s="14"/>
      <c r="B1102" s="226"/>
      <c r="C1102" s="14"/>
      <c r="D1102" s="210" t="s">
        <v>283</v>
      </c>
      <c r="E1102" s="227" t="s">
        <v>1</v>
      </c>
      <c r="F1102" s="228" t="s">
        <v>1708</v>
      </c>
      <c r="G1102" s="14"/>
      <c r="H1102" s="229">
        <v>0.795</v>
      </c>
      <c r="I1102" s="230"/>
      <c r="J1102" s="14"/>
      <c r="K1102" s="14"/>
      <c r="L1102" s="226"/>
      <c r="M1102" s="231"/>
      <c r="N1102" s="232"/>
      <c r="O1102" s="232"/>
      <c r="P1102" s="232"/>
      <c r="Q1102" s="232"/>
      <c r="R1102" s="232"/>
      <c r="S1102" s="232"/>
      <c r="T1102" s="233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27" t="s">
        <v>283</v>
      </c>
      <c r="AU1102" s="227" t="s">
        <v>90</v>
      </c>
      <c r="AV1102" s="14" t="s">
        <v>90</v>
      </c>
      <c r="AW1102" s="14" t="s">
        <v>36</v>
      </c>
      <c r="AX1102" s="14" t="s">
        <v>81</v>
      </c>
      <c r="AY1102" s="227" t="s">
        <v>166</v>
      </c>
    </row>
    <row r="1103" spans="1:51" s="13" customFormat="1" ht="12">
      <c r="A1103" s="13"/>
      <c r="B1103" s="219"/>
      <c r="C1103" s="13"/>
      <c r="D1103" s="210" t="s">
        <v>283</v>
      </c>
      <c r="E1103" s="220" t="s">
        <v>1</v>
      </c>
      <c r="F1103" s="221" t="s">
        <v>1709</v>
      </c>
      <c r="G1103" s="13"/>
      <c r="H1103" s="220" t="s">
        <v>1</v>
      </c>
      <c r="I1103" s="222"/>
      <c r="J1103" s="13"/>
      <c r="K1103" s="13"/>
      <c r="L1103" s="219"/>
      <c r="M1103" s="223"/>
      <c r="N1103" s="224"/>
      <c r="O1103" s="224"/>
      <c r="P1103" s="224"/>
      <c r="Q1103" s="224"/>
      <c r="R1103" s="224"/>
      <c r="S1103" s="224"/>
      <c r="T1103" s="225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20" t="s">
        <v>283</v>
      </c>
      <c r="AU1103" s="220" t="s">
        <v>90</v>
      </c>
      <c r="AV1103" s="13" t="s">
        <v>88</v>
      </c>
      <c r="AW1103" s="13" t="s">
        <v>36</v>
      </c>
      <c r="AX1103" s="13" t="s">
        <v>81</v>
      </c>
      <c r="AY1103" s="220" t="s">
        <v>166</v>
      </c>
    </row>
    <row r="1104" spans="1:51" s="14" customFormat="1" ht="12">
      <c r="A1104" s="14"/>
      <c r="B1104" s="226"/>
      <c r="C1104" s="14"/>
      <c r="D1104" s="210" t="s">
        <v>283</v>
      </c>
      <c r="E1104" s="227" t="s">
        <v>1</v>
      </c>
      <c r="F1104" s="228" t="s">
        <v>1710</v>
      </c>
      <c r="G1104" s="14"/>
      <c r="H1104" s="229">
        <v>0.938</v>
      </c>
      <c r="I1104" s="230"/>
      <c r="J1104" s="14"/>
      <c r="K1104" s="14"/>
      <c r="L1104" s="226"/>
      <c r="M1104" s="231"/>
      <c r="N1104" s="232"/>
      <c r="O1104" s="232"/>
      <c r="P1104" s="232"/>
      <c r="Q1104" s="232"/>
      <c r="R1104" s="232"/>
      <c r="S1104" s="232"/>
      <c r="T1104" s="233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27" t="s">
        <v>283</v>
      </c>
      <c r="AU1104" s="227" t="s">
        <v>90</v>
      </c>
      <c r="AV1104" s="14" t="s">
        <v>90</v>
      </c>
      <c r="AW1104" s="14" t="s">
        <v>36</v>
      </c>
      <c r="AX1104" s="14" t="s">
        <v>81</v>
      </c>
      <c r="AY1104" s="227" t="s">
        <v>166</v>
      </c>
    </row>
    <row r="1105" spans="1:51" s="15" customFormat="1" ht="12">
      <c r="A1105" s="15"/>
      <c r="B1105" s="234"/>
      <c r="C1105" s="15"/>
      <c r="D1105" s="210" t="s">
        <v>283</v>
      </c>
      <c r="E1105" s="235" t="s">
        <v>1</v>
      </c>
      <c r="F1105" s="236" t="s">
        <v>286</v>
      </c>
      <c r="G1105" s="15"/>
      <c r="H1105" s="237">
        <v>44.923</v>
      </c>
      <c r="I1105" s="238"/>
      <c r="J1105" s="15"/>
      <c r="K1105" s="15"/>
      <c r="L1105" s="234"/>
      <c r="M1105" s="239"/>
      <c r="N1105" s="240"/>
      <c r="O1105" s="240"/>
      <c r="P1105" s="240"/>
      <c r="Q1105" s="240"/>
      <c r="R1105" s="240"/>
      <c r="S1105" s="240"/>
      <c r="T1105" s="241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T1105" s="235" t="s">
        <v>283</v>
      </c>
      <c r="AU1105" s="235" t="s">
        <v>90</v>
      </c>
      <c r="AV1105" s="15" t="s">
        <v>165</v>
      </c>
      <c r="AW1105" s="15" t="s">
        <v>36</v>
      </c>
      <c r="AX1105" s="15" t="s">
        <v>88</v>
      </c>
      <c r="AY1105" s="235" t="s">
        <v>166</v>
      </c>
    </row>
    <row r="1106" spans="1:65" s="2" customFormat="1" ht="16.5" customHeight="1">
      <c r="A1106" s="38"/>
      <c r="B1106" s="196"/>
      <c r="C1106" s="197" t="s">
        <v>1741</v>
      </c>
      <c r="D1106" s="197" t="s">
        <v>169</v>
      </c>
      <c r="E1106" s="198" t="s">
        <v>1742</v>
      </c>
      <c r="F1106" s="199" t="s">
        <v>1743</v>
      </c>
      <c r="G1106" s="200" t="s">
        <v>425</v>
      </c>
      <c r="H1106" s="201">
        <v>121.48</v>
      </c>
      <c r="I1106" s="202"/>
      <c r="J1106" s="203">
        <f>ROUND(I1106*H1106,2)</f>
        <v>0</v>
      </c>
      <c r="K1106" s="199" t="s">
        <v>280</v>
      </c>
      <c r="L1106" s="39"/>
      <c r="M1106" s="204" t="s">
        <v>1</v>
      </c>
      <c r="N1106" s="205" t="s">
        <v>46</v>
      </c>
      <c r="O1106" s="77"/>
      <c r="P1106" s="206">
        <f>O1106*H1106</f>
        <v>0</v>
      </c>
      <c r="Q1106" s="206">
        <v>0.0005</v>
      </c>
      <c r="R1106" s="206">
        <f>Q1106*H1106</f>
        <v>0.06074</v>
      </c>
      <c r="S1106" s="206">
        <v>0</v>
      </c>
      <c r="T1106" s="207">
        <f>S1106*H1106</f>
        <v>0</v>
      </c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R1106" s="208" t="s">
        <v>243</v>
      </c>
      <c r="AT1106" s="208" t="s">
        <v>169</v>
      </c>
      <c r="AU1106" s="208" t="s">
        <v>90</v>
      </c>
      <c r="AY1106" s="19" t="s">
        <v>166</v>
      </c>
      <c r="BE1106" s="209">
        <f>IF(N1106="základní",J1106,0)</f>
        <v>0</v>
      </c>
      <c r="BF1106" s="209">
        <f>IF(N1106="snížená",J1106,0)</f>
        <v>0</v>
      </c>
      <c r="BG1106" s="209">
        <f>IF(N1106="zákl. přenesená",J1106,0)</f>
        <v>0</v>
      </c>
      <c r="BH1106" s="209">
        <f>IF(N1106="sníž. přenesená",J1106,0)</f>
        <v>0</v>
      </c>
      <c r="BI1106" s="209">
        <f>IF(N1106="nulová",J1106,0)</f>
        <v>0</v>
      </c>
      <c r="BJ1106" s="19" t="s">
        <v>88</v>
      </c>
      <c r="BK1106" s="209">
        <f>ROUND(I1106*H1106,2)</f>
        <v>0</v>
      </c>
      <c r="BL1106" s="19" t="s">
        <v>243</v>
      </c>
      <c r="BM1106" s="208" t="s">
        <v>1744</v>
      </c>
    </row>
    <row r="1107" spans="1:47" s="2" customFormat="1" ht="12">
      <c r="A1107" s="38"/>
      <c r="B1107" s="39"/>
      <c r="C1107" s="38"/>
      <c r="D1107" s="210" t="s">
        <v>174</v>
      </c>
      <c r="E1107" s="38"/>
      <c r="F1107" s="211" t="s">
        <v>1745</v>
      </c>
      <c r="G1107" s="38"/>
      <c r="H1107" s="38"/>
      <c r="I1107" s="132"/>
      <c r="J1107" s="38"/>
      <c r="K1107" s="38"/>
      <c r="L1107" s="39"/>
      <c r="M1107" s="212"/>
      <c r="N1107" s="213"/>
      <c r="O1107" s="77"/>
      <c r="P1107" s="77"/>
      <c r="Q1107" s="77"/>
      <c r="R1107" s="77"/>
      <c r="S1107" s="77"/>
      <c r="T1107" s="7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T1107" s="19" t="s">
        <v>174</v>
      </c>
      <c r="AU1107" s="19" t="s">
        <v>90</v>
      </c>
    </row>
    <row r="1108" spans="1:51" s="13" customFormat="1" ht="12">
      <c r="A1108" s="13"/>
      <c r="B1108" s="219"/>
      <c r="C1108" s="13"/>
      <c r="D1108" s="210" t="s">
        <v>283</v>
      </c>
      <c r="E1108" s="220" t="s">
        <v>1</v>
      </c>
      <c r="F1108" s="221" t="s">
        <v>417</v>
      </c>
      <c r="G1108" s="13"/>
      <c r="H1108" s="220" t="s">
        <v>1</v>
      </c>
      <c r="I1108" s="222"/>
      <c r="J1108" s="13"/>
      <c r="K1108" s="13"/>
      <c r="L1108" s="219"/>
      <c r="M1108" s="223"/>
      <c r="N1108" s="224"/>
      <c r="O1108" s="224"/>
      <c r="P1108" s="224"/>
      <c r="Q1108" s="224"/>
      <c r="R1108" s="224"/>
      <c r="S1108" s="224"/>
      <c r="T1108" s="225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20" t="s">
        <v>283</v>
      </c>
      <c r="AU1108" s="220" t="s">
        <v>90</v>
      </c>
      <c r="AV1108" s="13" t="s">
        <v>88</v>
      </c>
      <c r="AW1108" s="13" t="s">
        <v>36</v>
      </c>
      <c r="AX1108" s="13" t="s">
        <v>81</v>
      </c>
      <c r="AY1108" s="220" t="s">
        <v>166</v>
      </c>
    </row>
    <row r="1109" spans="1:51" s="14" customFormat="1" ht="12">
      <c r="A1109" s="14"/>
      <c r="B1109" s="226"/>
      <c r="C1109" s="14"/>
      <c r="D1109" s="210" t="s">
        <v>283</v>
      </c>
      <c r="E1109" s="227" t="s">
        <v>1</v>
      </c>
      <c r="F1109" s="228" t="s">
        <v>1149</v>
      </c>
      <c r="G1109" s="14"/>
      <c r="H1109" s="229">
        <v>8.96</v>
      </c>
      <c r="I1109" s="230"/>
      <c r="J1109" s="14"/>
      <c r="K1109" s="14"/>
      <c r="L1109" s="226"/>
      <c r="M1109" s="231"/>
      <c r="N1109" s="232"/>
      <c r="O1109" s="232"/>
      <c r="P1109" s="232"/>
      <c r="Q1109" s="232"/>
      <c r="R1109" s="232"/>
      <c r="S1109" s="232"/>
      <c r="T1109" s="233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27" t="s">
        <v>283</v>
      </c>
      <c r="AU1109" s="227" t="s">
        <v>90</v>
      </c>
      <c r="AV1109" s="14" t="s">
        <v>90</v>
      </c>
      <c r="AW1109" s="14" t="s">
        <v>36</v>
      </c>
      <c r="AX1109" s="14" t="s">
        <v>81</v>
      </c>
      <c r="AY1109" s="227" t="s">
        <v>166</v>
      </c>
    </row>
    <row r="1110" spans="1:51" s="14" customFormat="1" ht="12">
      <c r="A1110" s="14"/>
      <c r="B1110" s="226"/>
      <c r="C1110" s="14"/>
      <c r="D1110" s="210" t="s">
        <v>283</v>
      </c>
      <c r="E1110" s="227" t="s">
        <v>1</v>
      </c>
      <c r="F1110" s="228" t="s">
        <v>1746</v>
      </c>
      <c r="G1110" s="14"/>
      <c r="H1110" s="229">
        <v>2.1</v>
      </c>
      <c r="I1110" s="230"/>
      <c r="J1110" s="14"/>
      <c r="K1110" s="14"/>
      <c r="L1110" s="226"/>
      <c r="M1110" s="231"/>
      <c r="N1110" s="232"/>
      <c r="O1110" s="232"/>
      <c r="P1110" s="232"/>
      <c r="Q1110" s="232"/>
      <c r="R1110" s="232"/>
      <c r="S1110" s="232"/>
      <c r="T1110" s="233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27" t="s">
        <v>283</v>
      </c>
      <c r="AU1110" s="227" t="s">
        <v>90</v>
      </c>
      <c r="AV1110" s="14" t="s">
        <v>90</v>
      </c>
      <c r="AW1110" s="14" t="s">
        <v>36</v>
      </c>
      <c r="AX1110" s="14" t="s">
        <v>81</v>
      </c>
      <c r="AY1110" s="227" t="s">
        <v>166</v>
      </c>
    </row>
    <row r="1111" spans="1:51" s="13" customFormat="1" ht="12">
      <c r="A1111" s="13"/>
      <c r="B1111" s="219"/>
      <c r="C1111" s="13"/>
      <c r="D1111" s="210" t="s">
        <v>283</v>
      </c>
      <c r="E1111" s="220" t="s">
        <v>1</v>
      </c>
      <c r="F1111" s="221" t="s">
        <v>352</v>
      </c>
      <c r="G1111" s="13"/>
      <c r="H1111" s="220" t="s">
        <v>1</v>
      </c>
      <c r="I1111" s="222"/>
      <c r="J1111" s="13"/>
      <c r="K1111" s="13"/>
      <c r="L1111" s="219"/>
      <c r="M1111" s="223"/>
      <c r="N1111" s="224"/>
      <c r="O1111" s="224"/>
      <c r="P1111" s="224"/>
      <c r="Q1111" s="224"/>
      <c r="R1111" s="224"/>
      <c r="S1111" s="224"/>
      <c r="T1111" s="225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20" t="s">
        <v>283</v>
      </c>
      <c r="AU1111" s="220" t="s">
        <v>90</v>
      </c>
      <c r="AV1111" s="13" t="s">
        <v>88</v>
      </c>
      <c r="AW1111" s="13" t="s">
        <v>36</v>
      </c>
      <c r="AX1111" s="13" t="s">
        <v>81</v>
      </c>
      <c r="AY1111" s="220" t="s">
        <v>166</v>
      </c>
    </row>
    <row r="1112" spans="1:51" s="14" customFormat="1" ht="12">
      <c r="A1112" s="14"/>
      <c r="B1112" s="226"/>
      <c r="C1112" s="14"/>
      <c r="D1112" s="210" t="s">
        <v>283</v>
      </c>
      <c r="E1112" s="227" t="s">
        <v>1</v>
      </c>
      <c r="F1112" s="228" t="s">
        <v>1150</v>
      </c>
      <c r="G1112" s="14"/>
      <c r="H1112" s="229">
        <v>9.06</v>
      </c>
      <c r="I1112" s="230"/>
      <c r="J1112" s="14"/>
      <c r="K1112" s="14"/>
      <c r="L1112" s="226"/>
      <c r="M1112" s="231"/>
      <c r="N1112" s="232"/>
      <c r="O1112" s="232"/>
      <c r="P1112" s="232"/>
      <c r="Q1112" s="232"/>
      <c r="R1112" s="232"/>
      <c r="S1112" s="232"/>
      <c r="T1112" s="233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27" t="s">
        <v>283</v>
      </c>
      <c r="AU1112" s="227" t="s">
        <v>90</v>
      </c>
      <c r="AV1112" s="14" t="s">
        <v>90</v>
      </c>
      <c r="AW1112" s="14" t="s">
        <v>36</v>
      </c>
      <c r="AX1112" s="14" t="s">
        <v>81</v>
      </c>
      <c r="AY1112" s="227" t="s">
        <v>166</v>
      </c>
    </row>
    <row r="1113" spans="1:51" s="14" customFormat="1" ht="12">
      <c r="A1113" s="14"/>
      <c r="B1113" s="226"/>
      <c r="C1113" s="14"/>
      <c r="D1113" s="210" t="s">
        <v>283</v>
      </c>
      <c r="E1113" s="227" t="s">
        <v>1</v>
      </c>
      <c r="F1113" s="228" t="s">
        <v>1746</v>
      </c>
      <c r="G1113" s="14"/>
      <c r="H1113" s="229">
        <v>2.1</v>
      </c>
      <c r="I1113" s="230"/>
      <c r="J1113" s="14"/>
      <c r="K1113" s="14"/>
      <c r="L1113" s="226"/>
      <c r="M1113" s="231"/>
      <c r="N1113" s="232"/>
      <c r="O1113" s="232"/>
      <c r="P1113" s="232"/>
      <c r="Q1113" s="232"/>
      <c r="R1113" s="232"/>
      <c r="S1113" s="232"/>
      <c r="T1113" s="233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27" t="s">
        <v>283</v>
      </c>
      <c r="AU1113" s="227" t="s">
        <v>90</v>
      </c>
      <c r="AV1113" s="14" t="s">
        <v>90</v>
      </c>
      <c r="AW1113" s="14" t="s">
        <v>36</v>
      </c>
      <c r="AX1113" s="14" t="s">
        <v>81</v>
      </c>
      <c r="AY1113" s="227" t="s">
        <v>166</v>
      </c>
    </row>
    <row r="1114" spans="1:51" s="13" customFormat="1" ht="12">
      <c r="A1114" s="13"/>
      <c r="B1114" s="219"/>
      <c r="C1114" s="13"/>
      <c r="D1114" s="210" t="s">
        <v>283</v>
      </c>
      <c r="E1114" s="220" t="s">
        <v>1</v>
      </c>
      <c r="F1114" s="221" t="s">
        <v>419</v>
      </c>
      <c r="G1114" s="13"/>
      <c r="H1114" s="220" t="s">
        <v>1</v>
      </c>
      <c r="I1114" s="222"/>
      <c r="J1114" s="13"/>
      <c r="K1114" s="13"/>
      <c r="L1114" s="219"/>
      <c r="M1114" s="223"/>
      <c r="N1114" s="224"/>
      <c r="O1114" s="224"/>
      <c r="P1114" s="224"/>
      <c r="Q1114" s="224"/>
      <c r="R1114" s="224"/>
      <c r="S1114" s="224"/>
      <c r="T1114" s="225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20" t="s">
        <v>283</v>
      </c>
      <c r="AU1114" s="220" t="s">
        <v>90</v>
      </c>
      <c r="AV1114" s="13" t="s">
        <v>88</v>
      </c>
      <c r="AW1114" s="13" t="s">
        <v>36</v>
      </c>
      <c r="AX1114" s="13" t="s">
        <v>81</v>
      </c>
      <c r="AY1114" s="220" t="s">
        <v>166</v>
      </c>
    </row>
    <row r="1115" spans="1:51" s="14" customFormat="1" ht="12">
      <c r="A1115" s="14"/>
      <c r="B1115" s="226"/>
      <c r="C1115" s="14"/>
      <c r="D1115" s="210" t="s">
        <v>283</v>
      </c>
      <c r="E1115" s="227" t="s">
        <v>1</v>
      </c>
      <c r="F1115" s="228" t="s">
        <v>1151</v>
      </c>
      <c r="G1115" s="14"/>
      <c r="H1115" s="229">
        <v>15.5</v>
      </c>
      <c r="I1115" s="230"/>
      <c r="J1115" s="14"/>
      <c r="K1115" s="14"/>
      <c r="L1115" s="226"/>
      <c r="M1115" s="231"/>
      <c r="N1115" s="232"/>
      <c r="O1115" s="232"/>
      <c r="P1115" s="232"/>
      <c r="Q1115" s="232"/>
      <c r="R1115" s="232"/>
      <c r="S1115" s="232"/>
      <c r="T1115" s="233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27" t="s">
        <v>283</v>
      </c>
      <c r="AU1115" s="227" t="s">
        <v>90</v>
      </c>
      <c r="AV1115" s="14" t="s">
        <v>90</v>
      </c>
      <c r="AW1115" s="14" t="s">
        <v>36</v>
      </c>
      <c r="AX1115" s="14" t="s">
        <v>81</v>
      </c>
      <c r="AY1115" s="227" t="s">
        <v>166</v>
      </c>
    </row>
    <row r="1116" spans="1:51" s="14" customFormat="1" ht="12">
      <c r="A1116" s="14"/>
      <c r="B1116" s="226"/>
      <c r="C1116" s="14"/>
      <c r="D1116" s="210" t="s">
        <v>283</v>
      </c>
      <c r="E1116" s="227" t="s">
        <v>1</v>
      </c>
      <c r="F1116" s="228" t="s">
        <v>1746</v>
      </c>
      <c r="G1116" s="14"/>
      <c r="H1116" s="229">
        <v>2.1</v>
      </c>
      <c r="I1116" s="230"/>
      <c r="J1116" s="14"/>
      <c r="K1116" s="14"/>
      <c r="L1116" s="226"/>
      <c r="M1116" s="231"/>
      <c r="N1116" s="232"/>
      <c r="O1116" s="232"/>
      <c r="P1116" s="232"/>
      <c r="Q1116" s="232"/>
      <c r="R1116" s="232"/>
      <c r="S1116" s="232"/>
      <c r="T1116" s="233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T1116" s="227" t="s">
        <v>283</v>
      </c>
      <c r="AU1116" s="227" t="s">
        <v>90</v>
      </c>
      <c r="AV1116" s="14" t="s">
        <v>90</v>
      </c>
      <c r="AW1116" s="14" t="s">
        <v>36</v>
      </c>
      <c r="AX1116" s="14" t="s">
        <v>81</v>
      </c>
      <c r="AY1116" s="227" t="s">
        <v>166</v>
      </c>
    </row>
    <row r="1117" spans="1:51" s="13" customFormat="1" ht="12">
      <c r="A1117" s="13"/>
      <c r="B1117" s="219"/>
      <c r="C1117" s="13"/>
      <c r="D1117" s="210" t="s">
        <v>283</v>
      </c>
      <c r="E1117" s="220" t="s">
        <v>1</v>
      </c>
      <c r="F1117" s="221" t="s">
        <v>367</v>
      </c>
      <c r="G1117" s="13"/>
      <c r="H1117" s="220" t="s">
        <v>1</v>
      </c>
      <c r="I1117" s="222"/>
      <c r="J1117" s="13"/>
      <c r="K1117" s="13"/>
      <c r="L1117" s="219"/>
      <c r="M1117" s="223"/>
      <c r="N1117" s="224"/>
      <c r="O1117" s="224"/>
      <c r="P1117" s="224"/>
      <c r="Q1117" s="224"/>
      <c r="R1117" s="224"/>
      <c r="S1117" s="224"/>
      <c r="T1117" s="225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20" t="s">
        <v>283</v>
      </c>
      <c r="AU1117" s="220" t="s">
        <v>90</v>
      </c>
      <c r="AV1117" s="13" t="s">
        <v>88</v>
      </c>
      <c r="AW1117" s="13" t="s">
        <v>36</v>
      </c>
      <c r="AX1117" s="13" t="s">
        <v>81</v>
      </c>
      <c r="AY1117" s="220" t="s">
        <v>166</v>
      </c>
    </row>
    <row r="1118" spans="1:51" s="14" customFormat="1" ht="12">
      <c r="A1118" s="14"/>
      <c r="B1118" s="226"/>
      <c r="C1118" s="14"/>
      <c r="D1118" s="210" t="s">
        <v>283</v>
      </c>
      <c r="E1118" s="227" t="s">
        <v>1</v>
      </c>
      <c r="F1118" s="228" t="s">
        <v>1152</v>
      </c>
      <c r="G1118" s="14"/>
      <c r="H1118" s="229">
        <v>4.8</v>
      </c>
      <c r="I1118" s="230"/>
      <c r="J1118" s="14"/>
      <c r="K1118" s="14"/>
      <c r="L1118" s="226"/>
      <c r="M1118" s="231"/>
      <c r="N1118" s="232"/>
      <c r="O1118" s="232"/>
      <c r="P1118" s="232"/>
      <c r="Q1118" s="232"/>
      <c r="R1118" s="232"/>
      <c r="S1118" s="232"/>
      <c r="T1118" s="233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T1118" s="227" t="s">
        <v>283</v>
      </c>
      <c r="AU1118" s="227" t="s">
        <v>90</v>
      </c>
      <c r="AV1118" s="14" t="s">
        <v>90</v>
      </c>
      <c r="AW1118" s="14" t="s">
        <v>36</v>
      </c>
      <c r="AX1118" s="14" t="s">
        <v>81</v>
      </c>
      <c r="AY1118" s="227" t="s">
        <v>166</v>
      </c>
    </row>
    <row r="1119" spans="1:51" s="13" customFormat="1" ht="12">
      <c r="A1119" s="13"/>
      <c r="B1119" s="219"/>
      <c r="C1119" s="13"/>
      <c r="D1119" s="210" t="s">
        <v>283</v>
      </c>
      <c r="E1119" s="220" t="s">
        <v>1</v>
      </c>
      <c r="F1119" s="221" t="s">
        <v>407</v>
      </c>
      <c r="G1119" s="13"/>
      <c r="H1119" s="220" t="s">
        <v>1</v>
      </c>
      <c r="I1119" s="222"/>
      <c r="J1119" s="13"/>
      <c r="K1119" s="13"/>
      <c r="L1119" s="219"/>
      <c r="M1119" s="223"/>
      <c r="N1119" s="224"/>
      <c r="O1119" s="224"/>
      <c r="P1119" s="224"/>
      <c r="Q1119" s="224"/>
      <c r="R1119" s="224"/>
      <c r="S1119" s="224"/>
      <c r="T1119" s="225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20" t="s">
        <v>283</v>
      </c>
      <c r="AU1119" s="220" t="s">
        <v>90</v>
      </c>
      <c r="AV1119" s="13" t="s">
        <v>88</v>
      </c>
      <c r="AW1119" s="13" t="s">
        <v>36</v>
      </c>
      <c r="AX1119" s="13" t="s">
        <v>81</v>
      </c>
      <c r="AY1119" s="220" t="s">
        <v>166</v>
      </c>
    </row>
    <row r="1120" spans="1:51" s="14" customFormat="1" ht="12">
      <c r="A1120" s="14"/>
      <c r="B1120" s="226"/>
      <c r="C1120" s="14"/>
      <c r="D1120" s="210" t="s">
        <v>283</v>
      </c>
      <c r="E1120" s="227" t="s">
        <v>1</v>
      </c>
      <c r="F1120" s="228" t="s">
        <v>1152</v>
      </c>
      <c r="G1120" s="14"/>
      <c r="H1120" s="229">
        <v>4.8</v>
      </c>
      <c r="I1120" s="230"/>
      <c r="J1120" s="14"/>
      <c r="K1120" s="14"/>
      <c r="L1120" s="226"/>
      <c r="M1120" s="231"/>
      <c r="N1120" s="232"/>
      <c r="O1120" s="232"/>
      <c r="P1120" s="232"/>
      <c r="Q1120" s="232"/>
      <c r="R1120" s="232"/>
      <c r="S1120" s="232"/>
      <c r="T1120" s="233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27" t="s">
        <v>283</v>
      </c>
      <c r="AU1120" s="227" t="s">
        <v>90</v>
      </c>
      <c r="AV1120" s="14" t="s">
        <v>90</v>
      </c>
      <c r="AW1120" s="14" t="s">
        <v>36</v>
      </c>
      <c r="AX1120" s="14" t="s">
        <v>81</v>
      </c>
      <c r="AY1120" s="227" t="s">
        <v>166</v>
      </c>
    </row>
    <row r="1121" spans="1:51" s="13" customFormat="1" ht="12">
      <c r="A1121" s="13"/>
      <c r="B1121" s="219"/>
      <c r="C1121" s="13"/>
      <c r="D1121" s="210" t="s">
        <v>283</v>
      </c>
      <c r="E1121" s="220" t="s">
        <v>1</v>
      </c>
      <c r="F1121" s="221" t="s">
        <v>421</v>
      </c>
      <c r="G1121" s="13"/>
      <c r="H1121" s="220" t="s">
        <v>1</v>
      </c>
      <c r="I1121" s="222"/>
      <c r="J1121" s="13"/>
      <c r="K1121" s="13"/>
      <c r="L1121" s="219"/>
      <c r="M1121" s="223"/>
      <c r="N1121" s="224"/>
      <c r="O1121" s="224"/>
      <c r="P1121" s="224"/>
      <c r="Q1121" s="224"/>
      <c r="R1121" s="224"/>
      <c r="S1121" s="224"/>
      <c r="T1121" s="225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20" t="s">
        <v>283</v>
      </c>
      <c r="AU1121" s="220" t="s">
        <v>90</v>
      </c>
      <c r="AV1121" s="13" t="s">
        <v>88</v>
      </c>
      <c r="AW1121" s="13" t="s">
        <v>36</v>
      </c>
      <c r="AX1121" s="13" t="s">
        <v>81</v>
      </c>
      <c r="AY1121" s="220" t="s">
        <v>166</v>
      </c>
    </row>
    <row r="1122" spans="1:51" s="14" customFormat="1" ht="12">
      <c r="A1122" s="14"/>
      <c r="B1122" s="226"/>
      <c r="C1122" s="14"/>
      <c r="D1122" s="210" t="s">
        <v>283</v>
      </c>
      <c r="E1122" s="227" t="s">
        <v>1</v>
      </c>
      <c r="F1122" s="228" t="s">
        <v>1153</v>
      </c>
      <c r="G1122" s="14"/>
      <c r="H1122" s="229">
        <v>8.9</v>
      </c>
      <c r="I1122" s="230"/>
      <c r="J1122" s="14"/>
      <c r="K1122" s="14"/>
      <c r="L1122" s="226"/>
      <c r="M1122" s="231"/>
      <c r="N1122" s="232"/>
      <c r="O1122" s="232"/>
      <c r="P1122" s="232"/>
      <c r="Q1122" s="232"/>
      <c r="R1122" s="232"/>
      <c r="S1122" s="232"/>
      <c r="T1122" s="233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27" t="s">
        <v>283</v>
      </c>
      <c r="AU1122" s="227" t="s">
        <v>90</v>
      </c>
      <c r="AV1122" s="14" t="s">
        <v>90</v>
      </c>
      <c r="AW1122" s="14" t="s">
        <v>36</v>
      </c>
      <c r="AX1122" s="14" t="s">
        <v>81</v>
      </c>
      <c r="AY1122" s="227" t="s">
        <v>166</v>
      </c>
    </row>
    <row r="1123" spans="1:51" s="14" customFormat="1" ht="12">
      <c r="A1123" s="14"/>
      <c r="B1123" s="226"/>
      <c r="C1123" s="14"/>
      <c r="D1123" s="210" t="s">
        <v>283</v>
      </c>
      <c r="E1123" s="227" t="s">
        <v>1</v>
      </c>
      <c r="F1123" s="228" t="s">
        <v>574</v>
      </c>
      <c r="G1123" s="14"/>
      <c r="H1123" s="229">
        <v>4.2</v>
      </c>
      <c r="I1123" s="230"/>
      <c r="J1123" s="14"/>
      <c r="K1123" s="14"/>
      <c r="L1123" s="226"/>
      <c r="M1123" s="231"/>
      <c r="N1123" s="232"/>
      <c r="O1123" s="232"/>
      <c r="P1123" s="232"/>
      <c r="Q1123" s="232"/>
      <c r="R1123" s="232"/>
      <c r="S1123" s="232"/>
      <c r="T1123" s="233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27" t="s">
        <v>283</v>
      </c>
      <c r="AU1123" s="227" t="s">
        <v>90</v>
      </c>
      <c r="AV1123" s="14" t="s">
        <v>90</v>
      </c>
      <c r="AW1123" s="14" t="s">
        <v>36</v>
      </c>
      <c r="AX1123" s="14" t="s">
        <v>81</v>
      </c>
      <c r="AY1123" s="227" t="s">
        <v>166</v>
      </c>
    </row>
    <row r="1124" spans="1:51" s="13" customFormat="1" ht="12">
      <c r="A1124" s="13"/>
      <c r="B1124" s="219"/>
      <c r="C1124" s="13"/>
      <c r="D1124" s="210" t="s">
        <v>283</v>
      </c>
      <c r="E1124" s="220" t="s">
        <v>1</v>
      </c>
      <c r="F1124" s="221" t="s">
        <v>325</v>
      </c>
      <c r="G1124" s="13"/>
      <c r="H1124" s="220" t="s">
        <v>1</v>
      </c>
      <c r="I1124" s="222"/>
      <c r="J1124" s="13"/>
      <c r="K1124" s="13"/>
      <c r="L1124" s="219"/>
      <c r="M1124" s="223"/>
      <c r="N1124" s="224"/>
      <c r="O1124" s="224"/>
      <c r="P1124" s="224"/>
      <c r="Q1124" s="224"/>
      <c r="R1124" s="224"/>
      <c r="S1124" s="224"/>
      <c r="T1124" s="225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20" t="s">
        <v>283</v>
      </c>
      <c r="AU1124" s="220" t="s">
        <v>90</v>
      </c>
      <c r="AV1124" s="13" t="s">
        <v>88</v>
      </c>
      <c r="AW1124" s="13" t="s">
        <v>36</v>
      </c>
      <c r="AX1124" s="13" t="s">
        <v>81</v>
      </c>
      <c r="AY1124" s="220" t="s">
        <v>166</v>
      </c>
    </row>
    <row r="1125" spans="1:51" s="14" customFormat="1" ht="12">
      <c r="A1125" s="14"/>
      <c r="B1125" s="226"/>
      <c r="C1125" s="14"/>
      <c r="D1125" s="210" t="s">
        <v>283</v>
      </c>
      <c r="E1125" s="227" t="s">
        <v>1</v>
      </c>
      <c r="F1125" s="228" t="s">
        <v>1154</v>
      </c>
      <c r="G1125" s="14"/>
      <c r="H1125" s="229">
        <v>11.4</v>
      </c>
      <c r="I1125" s="230"/>
      <c r="J1125" s="14"/>
      <c r="K1125" s="14"/>
      <c r="L1125" s="226"/>
      <c r="M1125" s="231"/>
      <c r="N1125" s="232"/>
      <c r="O1125" s="232"/>
      <c r="P1125" s="232"/>
      <c r="Q1125" s="232"/>
      <c r="R1125" s="232"/>
      <c r="S1125" s="232"/>
      <c r="T1125" s="233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27" t="s">
        <v>283</v>
      </c>
      <c r="AU1125" s="227" t="s">
        <v>90</v>
      </c>
      <c r="AV1125" s="14" t="s">
        <v>90</v>
      </c>
      <c r="AW1125" s="14" t="s">
        <v>36</v>
      </c>
      <c r="AX1125" s="14" t="s">
        <v>81</v>
      </c>
      <c r="AY1125" s="227" t="s">
        <v>166</v>
      </c>
    </row>
    <row r="1126" spans="1:51" s="14" customFormat="1" ht="12">
      <c r="A1126" s="14"/>
      <c r="B1126" s="226"/>
      <c r="C1126" s="14"/>
      <c r="D1126" s="210" t="s">
        <v>283</v>
      </c>
      <c r="E1126" s="227" t="s">
        <v>1</v>
      </c>
      <c r="F1126" s="228" t="s">
        <v>1746</v>
      </c>
      <c r="G1126" s="14"/>
      <c r="H1126" s="229">
        <v>2.1</v>
      </c>
      <c r="I1126" s="230"/>
      <c r="J1126" s="14"/>
      <c r="K1126" s="14"/>
      <c r="L1126" s="226"/>
      <c r="M1126" s="231"/>
      <c r="N1126" s="232"/>
      <c r="O1126" s="232"/>
      <c r="P1126" s="232"/>
      <c r="Q1126" s="232"/>
      <c r="R1126" s="232"/>
      <c r="S1126" s="232"/>
      <c r="T1126" s="233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T1126" s="227" t="s">
        <v>283</v>
      </c>
      <c r="AU1126" s="227" t="s">
        <v>90</v>
      </c>
      <c r="AV1126" s="14" t="s">
        <v>90</v>
      </c>
      <c r="AW1126" s="14" t="s">
        <v>36</v>
      </c>
      <c r="AX1126" s="14" t="s">
        <v>81</v>
      </c>
      <c r="AY1126" s="227" t="s">
        <v>166</v>
      </c>
    </row>
    <row r="1127" spans="1:51" s="13" customFormat="1" ht="12">
      <c r="A1127" s="13"/>
      <c r="B1127" s="219"/>
      <c r="C1127" s="13"/>
      <c r="D1127" s="210" t="s">
        <v>283</v>
      </c>
      <c r="E1127" s="220" t="s">
        <v>1</v>
      </c>
      <c r="F1127" s="221" t="s">
        <v>1004</v>
      </c>
      <c r="G1127" s="13"/>
      <c r="H1127" s="220" t="s">
        <v>1</v>
      </c>
      <c r="I1127" s="222"/>
      <c r="J1127" s="13"/>
      <c r="K1127" s="13"/>
      <c r="L1127" s="219"/>
      <c r="M1127" s="223"/>
      <c r="N1127" s="224"/>
      <c r="O1127" s="224"/>
      <c r="P1127" s="224"/>
      <c r="Q1127" s="224"/>
      <c r="R1127" s="224"/>
      <c r="S1127" s="224"/>
      <c r="T1127" s="225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20" t="s">
        <v>283</v>
      </c>
      <c r="AU1127" s="220" t="s">
        <v>90</v>
      </c>
      <c r="AV1127" s="13" t="s">
        <v>88</v>
      </c>
      <c r="AW1127" s="13" t="s">
        <v>36</v>
      </c>
      <c r="AX1127" s="13" t="s">
        <v>81</v>
      </c>
      <c r="AY1127" s="220" t="s">
        <v>166</v>
      </c>
    </row>
    <row r="1128" spans="1:51" s="14" customFormat="1" ht="12">
      <c r="A1128" s="14"/>
      <c r="B1128" s="226"/>
      <c r="C1128" s="14"/>
      <c r="D1128" s="210" t="s">
        <v>283</v>
      </c>
      <c r="E1128" s="227" t="s">
        <v>1</v>
      </c>
      <c r="F1128" s="228" t="s">
        <v>1152</v>
      </c>
      <c r="G1128" s="14"/>
      <c r="H1128" s="229">
        <v>4.8</v>
      </c>
      <c r="I1128" s="230"/>
      <c r="J1128" s="14"/>
      <c r="K1128" s="14"/>
      <c r="L1128" s="226"/>
      <c r="M1128" s="231"/>
      <c r="N1128" s="232"/>
      <c r="O1128" s="232"/>
      <c r="P1128" s="232"/>
      <c r="Q1128" s="232"/>
      <c r="R1128" s="232"/>
      <c r="S1128" s="232"/>
      <c r="T1128" s="233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T1128" s="227" t="s">
        <v>283</v>
      </c>
      <c r="AU1128" s="227" t="s">
        <v>90</v>
      </c>
      <c r="AV1128" s="14" t="s">
        <v>90</v>
      </c>
      <c r="AW1128" s="14" t="s">
        <v>36</v>
      </c>
      <c r="AX1128" s="14" t="s">
        <v>81</v>
      </c>
      <c r="AY1128" s="227" t="s">
        <v>166</v>
      </c>
    </row>
    <row r="1129" spans="1:51" s="13" customFormat="1" ht="12">
      <c r="A1129" s="13"/>
      <c r="B1129" s="219"/>
      <c r="C1129" s="13"/>
      <c r="D1129" s="210" t="s">
        <v>283</v>
      </c>
      <c r="E1129" s="220" t="s">
        <v>1</v>
      </c>
      <c r="F1129" s="221" t="s">
        <v>1005</v>
      </c>
      <c r="G1129" s="13"/>
      <c r="H1129" s="220" t="s">
        <v>1</v>
      </c>
      <c r="I1129" s="222"/>
      <c r="J1129" s="13"/>
      <c r="K1129" s="13"/>
      <c r="L1129" s="219"/>
      <c r="M1129" s="223"/>
      <c r="N1129" s="224"/>
      <c r="O1129" s="224"/>
      <c r="P1129" s="224"/>
      <c r="Q1129" s="224"/>
      <c r="R1129" s="224"/>
      <c r="S1129" s="224"/>
      <c r="T1129" s="225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20" t="s">
        <v>283</v>
      </c>
      <c r="AU1129" s="220" t="s">
        <v>90</v>
      </c>
      <c r="AV1129" s="13" t="s">
        <v>88</v>
      </c>
      <c r="AW1129" s="13" t="s">
        <v>36</v>
      </c>
      <c r="AX1129" s="13" t="s">
        <v>81</v>
      </c>
      <c r="AY1129" s="220" t="s">
        <v>166</v>
      </c>
    </row>
    <row r="1130" spans="1:51" s="14" customFormat="1" ht="12">
      <c r="A1130" s="14"/>
      <c r="B1130" s="226"/>
      <c r="C1130" s="14"/>
      <c r="D1130" s="210" t="s">
        <v>283</v>
      </c>
      <c r="E1130" s="227" t="s">
        <v>1</v>
      </c>
      <c r="F1130" s="228" t="s">
        <v>1155</v>
      </c>
      <c r="G1130" s="14"/>
      <c r="H1130" s="229">
        <v>4.6</v>
      </c>
      <c r="I1130" s="230"/>
      <c r="J1130" s="14"/>
      <c r="K1130" s="14"/>
      <c r="L1130" s="226"/>
      <c r="M1130" s="231"/>
      <c r="N1130" s="232"/>
      <c r="O1130" s="232"/>
      <c r="P1130" s="232"/>
      <c r="Q1130" s="232"/>
      <c r="R1130" s="232"/>
      <c r="S1130" s="232"/>
      <c r="T1130" s="233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27" t="s">
        <v>283</v>
      </c>
      <c r="AU1130" s="227" t="s">
        <v>90</v>
      </c>
      <c r="AV1130" s="14" t="s">
        <v>90</v>
      </c>
      <c r="AW1130" s="14" t="s">
        <v>36</v>
      </c>
      <c r="AX1130" s="14" t="s">
        <v>81</v>
      </c>
      <c r="AY1130" s="227" t="s">
        <v>166</v>
      </c>
    </row>
    <row r="1131" spans="1:51" s="13" customFormat="1" ht="12">
      <c r="A1131" s="13"/>
      <c r="B1131" s="219"/>
      <c r="C1131" s="13"/>
      <c r="D1131" s="210" t="s">
        <v>283</v>
      </c>
      <c r="E1131" s="220" t="s">
        <v>1</v>
      </c>
      <c r="F1131" s="221" t="s">
        <v>1064</v>
      </c>
      <c r="G1131" s="13"/>
      <c r="H1131" s="220" t="s">
        <v>1</v>
      </c>
      <c r="I1131" s="222"/>
      <c r="J1131" s="13"/>
      <c r="K1131" s="13"/>
      <c r="L1131" s="219"/>
      <c r="M1131" s="223"/>
      <c r="N1131" s="224"/>
      <c r="O1131" s="224"/>
      <c r="P1131" s="224"/>
      <c r="Q1131" s="224"/>
      <c r="R1131" s="224"/>
      <c r="S1131" s="224"/>
      <c r="T1131" s="225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20" t="s">
        <v>283</v>
      </c>
      <c r="AU1131" s="220" t="s">
        <v>90</v>
      </c>
      <c r="AV1131" s="13" t="s">
        <v>88</v>
      </c>
      <c r="AW1131" s="13" t="s">
        <v>36</v>
      </c>
      <c r="AX1131" s="13" t="s">
        <v>81</v>
      </c>
      <c r="AY1131" s="220" t="s">
        <v>166</v>
      </c>
    </row>
    <row r="1132" spans="1:51" s="14" customFormat="1" ht="12">
      <c r="A1132" s="14"/>
      <c r="B1132" s="226"/>
      <c r="C1132" s="14"/>
      <c r="D1132" s="210" t="s">
        <v>283</v>
      </c>
      <c r="E1132" s="227" t="s">
        <v>1</v>
      </c>
      <c r="F1132" s="228" t="s">
        <v>1156</v>
      </c>
      <c r="G1132" s="14"/>
      <c r="H1132" s="229">
        <v>4.9</v>
      </c>
      <c r="I1132" s="230"/>
      <c r="J1132" s="14"/>
      <c r="K1132" s="14"/>
      <c r="L1132" s="226"/>
      <c r="M1132" s="231"/>
      <c r="N1132" s="232"/>
      <c r="O1132" s="232"/>
      <c r="P1132" s="232"/>
      <c r="Q1132" s="232"/>
      <c r="R1132" s="232"/>
      <c r="S1132" s="232"/>
      <c r="T1132" s="233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T1132" s="227" t="s">
        <v>283</v>
      </c>
      <c r="AU1132" s="227" t="s">
        <v>90</v>
      </c>
      <c r="AV1132" s="14" t="s">
        <v>90</v>
      </c>
      <c r="AW1132" s="14" t="s">
        <v>36</v>
      </c>
      <c r="AX1132" s="14" t="s">
        <v>81</v>
      </c>
      <c r="AY1132" s="227" t="s">
        <v>166</v>
      </c>
    </row>
    <row r="1133" spans="1:51" s="13" customFormat="1" ht="12">
      <c r="A1133" s="13"/>
      <c r="B1133" s="219"/>
      <c r="C1133" s="13"/>
      <c r="D1133" s="210" t="s">
        <v>283</v>
      </c>
      <c r="E1133" s="220" t="s">
        <v>1</v>
      </c>
      <c r="F1133" s="221" t="s">
        <v>1065</v>
      </c>
      <c r="G1133" s="13"/>
      <c r="H1133" s="220" t="s">
        <v>1</v>
      </c>
      <c r="I1133" s="222"/>
      <c r="J1133" s="13"/>
      <c r="K1133" s="13"/>
      <c r="L1133" s="219"/>
      <c r="M1133" s="223"/>
      <c r="N1133" s="224"/>
      <c r="O1133" s="224"/>
      <c r="P1133" s="224"/>
      <c r="Q1133" s="224"/>
      <c r="R1133" s="224"/>
      <c r="S1133" s="224"/>
      <c r="T1133" s="225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20" t="s">
        <v>283</v>
      </c>
      <c r="AU1133" s="220" t="s">
        <v>90</v>
      </c>
      <c r="AV1133" s="13" t="s">
        <v>88</v>
      </c>
      <c r="AW1133" s="13" t="s">
        <v>36</v>
      </c>
      <c r="AX1133" s="13" t="s">
        <v>81</v>
      </c>
      <c r="AY1133" s="220" t="s">
        <v>166</v>
      </c>
    </row>
    <row r="1134" spans="1:51" s="14" customFormat="1" ht="12">
      <c r="A1134" s="14"/>
      <c r="B1134" s="226"/>
      <c r="C1134" s="14"/>
      <c r="D1134" s="210" t="s">
        <v>283</v>
      </c>
      <c r="E1134" s="227" t="s">
        <v>1</v>
      </c>
      <c r="F1134" s="228" t="s">
        <v>1157</v>
      </c>
      <c r="G1134" s="14"/>
      <c r="H1134" s="229">
        <v>8.06</v>
      </c>
      <c r="I1134" s="230"/>
      <c r="J1134" s="14"/>
      <c r="K1134" s="14"/>
      <c r="L1134" s="226"/>
      <c r="M1134" s="231"/>
      <c r="N1134" s="232"/>
      <c r="O1134" s="232"/>
      <c r="P1134" s="232"/>
      <c r="Q1134" s="232"/>
      <c r="R1134" s="232"/>
      <c r="S1134" s="232"/>
      <c r="T1134" s="233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27" t="s">
        <v>283</v>
      </c>
      <c r="AU1134" s="227" t="s">
        <v>90</v>
      </c>
      <c r="AV1134" s="14" t="s">
        <v>90</v>
      </c>
      <c r="AW1134" s="14" t="s">
        <v>36</v>
      </c>
      <c r="AX1134" s="14" t="s">
        <v>81</v>
      </c>
      <c r="AY1134" s="227" t="s">
        <v>166</v>
      </c>
    </row>
    <row r="1135" spans="1:51" s="13" customFormat="1" ht="12">
      <c r="A1135" s="13"/>
      <c r="B1135" s="219"/>
      <c r="C1135" s="13"/>
      <c r="D1135" s="210" t="s">
        <v>283</v>
      </c>
      <c r="E1135" s="220" t="s">
        <v>1</v>
      </c>
      <c r="F1135" s="221" t="s">
        <v>1707</v>
      </c>
      <c r="G1135" s="13"/>
      <c r="H1135" s="220" t="s">
        <v>1</v>
      </c>
      <c r="I1135" s="222"/>
      <c r="J1135" s="13"/>
      <c r="K1135" s="13"/>
      <c r="L1135" s="219"/>
      <c r="M1135" s="223"/>
      <c r="N1135" s="224"/>
      <c r="O1135" s="224"/>
      <c r="P1135" s="224"/>
      <c r="Q1135" s="224"/>
      <c r="R1135" s="224"/>
      <c r="S1135" s="224"/>
      <c r="T1135" s="225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T1135" s="220" t="s">
        <v>283</v>
      </c>
      <c r="AU1135" s="220" t="s">
        <v>90</v>
      </c>
      <c r="AV1135" s="13" t="s">
        <v>88</v>
      </c>
      <c r="AW1135" s="13" t="s">
        <v>36</v>
      </c>
      <c r="AX1135" s="13" t="s">
        <v>81</v>
      </c>
      <c r="AY1135" s="220" t="s">
        <v>166</v>
      </c>
    </row>
    <row r="1136" spans="1:51" s="13" customFormat="1" ht="12">
      <c r="A1136" s="13"/>
      <c r="B1136" s="219"/>
      <c r="C1136" s="13"/>
      <c r="D1136" s="210" t="s">
        <v>283</v>
      </c>
      <c r="E1136" s="220" t="s">
        <v>1</v>
      </c>
      <c r="F1136" s="221" t="s">
        <v>332</v>
      </c>
      <c r="G1136" s="13"/>
      <c r="H1136" s="220" t="s">
        <v>1</v>
      </c>
      <c r="I1136" s="222"/>
      <c r="J1136" s="13"/>
      <c r="K1136" s="13"/>
      <c r="L1136" s="219"/>
      <c r="M1136" s="223"/>
      <c r="N1136" s="224"/>
      <c r="O1136" s="224"/>
      <c r="P1136" s="224"/>
      <c r="Q1136" s="224"/>
      <c r="R1136" s="224"/>
      <c r="S1136" s="224"/>
      <c r="T1136" s="225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20" t="s">
        <v>283</v>
      </c>
      <c r="AU1136" s="220" t="s">
        <v>90</v>
      </c>
      <c r="AV1136" s="13" t="s">
        <v>88</v>
      </c>
      <c r="AW1136" s="13" t="s">
        <v>36</v>
      </c>
      <c r="AX1136" s="13" t="s">
        <v>81</v>
      </c>
      <c r="AY1136" s="220" t="s">
        <v>166</v>
      </c>
    </row>
    <row r="1137" spans="1:51" s="14" customFormat="1" ht="12">
      <c r="A1137" s="14"/>
      <c r="B1137" s="226"/>
      <c r="C1137" s="14"/>
      <c r="D1137" s="210" t="s">
        <v>283</v>
      </c>
      <c r="E1137" s="227" t="s">
        <v>1</v>
      </c>
      <c r="F1137" s="228" t="s">
        <v>1747</v>
      </c>
      <c r="G1137" s="14"/>
      <c r="H1137" s="229">
        <v>10.6</v>
      </c>
      <c r="I1137" s="230"/>
      <c r="J1137" s="14"/>
      <c r="K1137" s="14"/>
      <c r="L1137" s="226"/>
      <c r="M1137" s="231"/>
      <c r="N1137" s="232"/>
      <c r="O1137" s="232"/>
      <c r="P1137" s="232"/>
      <c r="Q1137" s="232"/>
      <c r="R1137" s="232"/>
      <c r="S1137" s="232"/>
      <c r="T1137" s="233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27" t="s">
        <v>283</v>
      </c>
      <c r="AU1137" s="227" t="s">
        <v>90</v>
      </c>
      <c r="AV1137" s="14" t="s">
        <v>90</v>
      </c>
      <c r="AW1137" s="14" t="s">
        <v>36</v>
      </c>
      <c r="AX1137" s="14" t="s">
        <v>81</v>
      </c>
      <c r="AY1137" s="227" t="s">
        <v>166</v>
      </c>
    </row>
    <row r="1138" spans="1:51" s="13" customFormat="1" ht="12">
      <c r="A1138" s="13"/>
      <c r="B1138" s="219"/>
      <c r="C1138" s="13"/>
      <c r="D1138" s="210" t="s">
        <v>283</v>
      </c>
      <c r="E1138" s="220" t="s">
        <v>1</v>
      </c>
      <c r="F1138" s="221" t="s">
        <v>1709</v>
      </c>
      <c r="G1138" s="13"/>
      <c r="H1138" s="220" t="s">
        <v>1</v>
      </c>
      <c r="I1138" s="222"/>
      <c r="J1138" s="13"/>
      <c r="K1138" s="13"/>
      <c r="L1138" s="219"/>
      <c r="M1138" s="223"/>
      <c r="N1138" s="224"/>
      <c r="O1138" s="224"/>
      <c r="P1138" s="224"/>
      <c r="Q1138" s="224"/>
      <c r="R1138" s="224"/>
      <c r="S1138" s="224"/>
      <c r="T1138" s="225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20" t="s">
        <v>283</v>
      </c>
      <c r="AU1138" s="220" t="s">
        <v>90</v>
      </c>
      <c r="AV1138" s="13" t="s">
        <v>88</v>
      </c>
      <c r="AW1138" s="13" t="s">
        <v>36</v>
      </c>
      <c r="AX1138" s="13" t="s">
        <v>81</v>
      </c>
      <c r="AY1138" s="220" t="s">
        <v>166</v>
      </c>
    </row>
    <row r="1139" spans="1:51" s="14" customFormat="1" ht="12">
      <c r="A1139" s="14"/>
      <c r="B1139" s="226"/>
      <c r="C1139" s="14"/>
      <c r="D1139" s="210" t="s">
        <v>283</v>
      </c>
      <c r="E1139" s="227" t="s">
        <v>1</v>
      </c>
      <c r="F1139" s="228" t="s">
        <v>1748</v>
      </c>
      <c r="G1139" s="14"/>
      <c r="H1139" s="229">
        <v>12.5</v>
      </c>
      <c r="I1139" s="230"/>
      <c r="J1139" s="14"/>
      <c r="K1139" s="14"/>
      <c r="L1139" s="226"/>
      <c r="M1139" s="231"/>
      <c r="N1139" s="232"/>
      <c r="O1139" s="232"/>
      <c r="P1139" s="232"/>
      <c r="Q1139" s="232"/>
      <c r="R1139" s="232"/>
      <c r="S1139" s="232"/>
      <c r="T1139" s="233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27" t="s">
        <v>283</v>
      </c>
      <c r="AU1139" s="227" t="s">
        <v>90</v>
      </c>
      <c r="AV1139" s="14" t="s">
        <v>90</v>
      </c>
      <c r="AW1139" s="14" t="s">
        <v>36</v>
      </c>
      <c r="AX1139" s="14" t="s">
        <v>81</v>
      </c>
      <c r="AY1139" s="227" t="s">
        <v>166</v>
      </c>
    </row>
    <row r="1140" spans="1:51" s="15" customFormat="1" ht="12">
      <c r="A1140" s="15"/>
      <c r="B1140" s="234"/>
      <c r="C1140" s="15"/>
      <c r="D1140" s="210" t="s">
        <v>283</v>
      </c>
      <c r="E1140" s="235" t="s">
        <v>1</v>
      </c>
      <c r="F1140" s="236" t="s">
        <v>286</v>
      </c>
      <c r="G1140" s="15"/>
      <c r="H1140" s="237">
        <v>121.48</v>
      </c>
      <c r="I1140" s="238"/>
      <c r="J1140" s="15"/>
      <c r="K1140" s="15"/>
      <c r="L1140" s="234"/>
      <c r="M1140" s="239"/>
      <c r="N1140" s="240"/>
      <c r="O1140" s="240"/>
      <c r="P1140" s="240"/>
      <c r="Q1140" s="240"/>
      <c r="R1140" s="240"/>
      <c r="S1140" s="240"/>
      <c r="T1140" s="241"/>
      <c r="U1140" s="15"/>
      <c r="V1140" s="15"/>
      <c r="W1140" s="15"/>
      <c r="X1140" s="15"/>
      <c r="Y1140" s="15"/>
      <c r="Z1140" s="15"/>
      <c r="AA1140" s="15"/>
      <c r="AB1140" s="15"/>
      <c r="AC1140" s="15"/>
      <c r="AD1140" s="15"/>
      <c r="AE1140" s="15"/>
      <c r="AT1140" s="235" t="s">
        <v>283</v>
      </c>
      <c r="AU1140" s="235" t="s">
        <v>90</v>
      </c>
      <c r="AV1140" s="15" t="s">
        <v>165</v>
      </c>
      <c r="AW1140" s="15" t="s">
        <v>36</v>
      </c>
      <c r="AX1140" s="15" t="s">
        <v>88</v>
      </c>
      <c r="AY1140" s="235" t="s">
        <v>166</v>
      </c>
    </row>
    <row r="1141" spans="1:65" s="2" customFormat="1" ht="16.5" customHeight="1">
      <c r="A1141" s="38"/>
      <c r="B1141" s="196"/>
      <c r="C1141" s="197" t="s">
        <v>1749</v>
      </c>
      <c r="D1141" s="197" t="s">
        <v>169</v>
      </c>
      <c r="E1141" s="198" t="s">
        <v>1750</v>
      </c>
      <c r="F1141" s="199" t="s">
        <v>1751</v>
      </c>
      <c r="G1141" s="200" t="s">
        <v>425</v>
      </c>
      <c r="H1141" s="201">
        <v>72.28</v>
      </c>
      <c r="I1141" s="202"/>
      <c r="J1141" s="203">
        <f>ROUND(I1141*H1141,2)</f>
        <v>0</v>
      </c>
      <c r="K1141" s="199" t="s">
        <v>280</v>
      </c>
      <c r="L1141" s="39"/>
      <c r="M1141" s="204" t="s">
        <v>1</v>
      </c>
      <c r="N1141" s="205" t="s">
        <v>46</v>
      </c>
      <c r="O1141" s="77"/>
      <c r="P1141" s="206">
        <f>O1141*H1141</f>
        <v>0</v>
      </c>
      <c r="Q1141" s="206">
        <v>3E-05</v>
      </c>
      <c r="R1141" s="206">
        <f>Q1141*H1141</f>
        <v>0.0021684</v>
      </c>
      <c r="S1141" s="206">
        <v>0</v>
      </c>
      <c r="T1141" s="207">
        <f>S1141*H1141</f>
        <v>0</v>
      </c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R1141" s="208" t="s">
        <v>243</v>
      </c>
      <c r="AT1141" s="208" t="s">
        <v>169</v>
      </c>
      <c r="AU1141" s="208" t="s">
        <v>90</v>
      </c>
      <c r="AY1141" s="19" t="s">
        <v>166</v>
      </c>
      <c r="BE1141" s="209">
        <f>IF(N1141="základní",J1141,0)</f>
        <v>0</v>
      </c>
      <c r="BF1141" s="209">
        <f>IF(N1141="snížená",J1141,0)</f>
        <v>0</v>
      </c>
      <c r="BG1141" s="209">
        <f>IF(N1141="zákl. přenesená",J1141,0)</f>
        <v>0</v>
      </c>
      <c r="BH1141" s="209">
        <f>IF(N1141="sníž. přenesená",J1141,0)</f>
        <v>0</v>
      </c>
      <c r="BI1141" s="209">
        <f>IF(N1141="nulová",J1141,0)</f>
        <v>0</v>
      </c>
      <c r="BJ1141" s="19" t="s">
        <v>88</v>
      </c>
      <c r="BK1141" s="209">
        <f>ROUND(I1141*H1141,2)</f>
        <v>0</v>
      </c>
      <c r="BL1141" s="19" t="s">
        <v>243</v>
      </c>
      <c r="BM1141" s="208" t="s">
        <v>1752</v>
      </c>
    </row>
    <row r="1142" spans="1:47" s="2" customFormat="1" ht="12">
      <c r="A1142" s="38"/>
      <c r="B1142" s="39"/>
      <c r="C1142" s="38"/>
      <c r="D1142" s="210" t="s">
        <v>174</v>
      </c>
      <c r="E1142" s="38"/>
      <c r="F1142" s="211" t="s">
        <v>1753</v>
      </c>
      <c r="G1142" s="38"/>
      <c r="H1142" s="38"/>
      <c r="I1142" s="132"/>
      <c r="J1142" s="38"/>
      <c r="K1142" s="38"/>
      <c r="L1142" s="39"/>
      <c r="M1142" s="212"/>
      <c r="N1142" s="213"/>
      <c r="O1142" s="77"/>
      <c r="P1142" s="77"/>
      <c r="Q1142" s="77"/>
      <c r="R1142" s="77"/>
      <c r="S1142" s="77"/>
      <c r="T1142" s="7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T1142" s="19" t="s">
        <v>174</v>
      </c>
      <c r="AU1142" s="19" t="s">
        <v>90</v>
      </c>
    </row>
    <row r="1143" spans="1:51" s="13" customFormat="1" ht="12">
      <c r="A1143" s="13"/>
      <c r="B1143" s="219"/>
      <c r="C1143" s="13"/>
      <c r="D1143" s="210" t="s">
        <v>283</v>
      </c>
      <c r="E1143" s="220" t="s">
        <v>1</v>
      </c>
      <c r="F1143" s="221" t="s">
        <v>417</v>
      </c>
      <c r="G1143" s="13"/>
      <c r="H1143" s="220" t="s">
        <v>1</v>
      </c>
      <c r="I1143" s="222"/>
      <c r="J1143" s="13"/>
      <c r="K1143" s="13"/>
      <c r="L1143" s="219"/>
      <c r="M1143" s="223"/>
      <c r="N1143" s="224"/>
      <c r="O1143" s="224"/>
      <c r="P1143" s="224"/>
      <c r="Q1143" s="224"/>
      <c r="R1143" s="224"/>
      <c r="S1143" s="224"/>
      <c r="T1143" s="225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20" t="s">
        <v>283</v>
      </c>
      <c r="AU1143" s="220" t="s">
        <v>90</v>
      </c>
      <c r="AV1143" s="13" t="s">
        <v>88</v>
      </c>
      <c r="AW1143" s="13" t="s">
        <v>36</v>
      </c>
      <c r="AX1143" s="13" t="s">
        <v>81</v>
      </c>
      <c r="AY1143" s="220" t="s">
        <v>166</v>
      </c>
    </row>
    <row r="1144" spans="1:51" s="14" customFormat="1" ht="12">
      <c r="A1144" s="14"/>
      <c r="B1144" s="226"/>
      <c r="C1144" s="14"/>
      <c r="D1144" s="210" t="s">
        <v>283</v>
      </c>
      <c r="E1144" s="227" t="s">
        <v>1</v>
      </c>
      <c r="F1144" s="228" t="s">
        <v>1149</v>
      </c>
      <c r="G1144" s="14"/>
      <c r="H1144" s="229">
        <v>8.96</v>
      </c>
      <c r="I1144" s="230"/>
      <c r="J1144" s="14"/>
      <c r="K1144" s="14"/>
      <c r="L1144" s="226"/>
      <c r="M1144" s="231"/>
      <c r="N1144" s="232"/>
      <c r="O1144" s="232"/>
      <c r="P1144" s="232"/>
      <c r="Q1144" s="232"/>
      <c r="R1144" s="232"/>
      <c r="S1144" s="232"/>
      <c r="T1144" s="233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27" t="s">
        <v>283</v>
      </c>
      <c r="AU1144" s="227" t="s">
        <v>90</v>
      </c>
      <c r="AV1144" s="14" t="s">
        <v>90</v>
      </c>
      <c r="AW1144" s="14" t="s">
        <v>36</v>
      </c>
      <c r="AX1144" s="14" t="s">
        <v>81</v>
      </c>
      <c r="AY1144" s="227" t="s">
        <v>166</v>
      </c>
    </row>
    <row r="1145" spans="1:51" s="14" customFormat="1" ht="12">
      <c r="A1145" s="14"/>
      <c r="B1145" s="226"/>
      <c r="C1145" s="14"/>
      <c r="D1145" s="210" t="s">
        <v>283</v>
      </c>
      <c r="E1145" s="227" t="s">
        <v>1</v>
      </c>
      <c r="F1145" s="228" t="s">
        <v>1507</v>
      </c>
      <c r="G1145" s="14"/>
      <c r="H1145" s="229">
        <v>-0.9</v>
      </c>
      <c r="I1145" s="230"/>
      <c r="J1145" s="14"/>
      <c r="K1145" s="14"/>
      <c r="L1145" s="226"/>
      <c r="M1145" s="231"/>
      <c r="N1145" s="232"/>
      <c r="O1145" s="232"/>
      <c r="P1145" s="232"/>
      <c r="Q1145" s="232"/>
      <c r="R1145" s="232"/>
      <c r="S1145" s="232"/>
      <c r="T1145" s="233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27" t="s">
        <v>283</v>
      </c>
      <c r="AU1145" s="227" t="s">
        <v>90</v>
      </c>
      <c r="AV1145" s="14" t="s">
        <v>90</v>
      </c>
      <c r="AW1145" s="14" t="s">
        <v>36</v>
      </c>
      <c r="AX1145" s="14" t="s">
        <v>81</v>
      </c>
      <c r="AY1145" s="227" t="s">
        <v>166</v>
      </c>
    </row>
    <row r="1146" spans="1:51" s="13" customFormat="1" ht="12">
      <c r="A1146" s="13"/>
      <c r="B1146" s="219"/>
      <c r="C1146" s="13"/>
      <c r="D1146" s="210" t="s">
        <v>283</v>
      </c>
      <c r="E1146" s="220" t="s">
        <v>1</v>
      </c>
      <c r="F1146" s="221" t="s">
        <v>352</v>
      </c>
      <c r="G1146" s="13"/>
      <c r="H1146" s="220" t="s">
        <v>1</v>
      </c>
      <c r="I1146" s="222"/>
      <c r="J1146" s="13"/>
      <c r="K1146" s="13"/>
      <c r="L1146" s="219"/>
      <c r="M1146" s="223"/>
      <c r="N1146" s="224"/>
      <c r="O1146" s="224"/>
      <c r="P1146" s="224"/>
      <c r="Q1146" s="224"/>
      <c r="R1146" s="224"/>
      <c r="S1146" s="224"/>
      <c r="T1146" s="225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20" t="s">
        <v>283</v>
      </c>
      <c r="AU1146" s="220" t="s">
        <v>90</v>
      </c>
      <c r="AV1146" s="13" t="s">
        <v>88</v>
      </c>
      <c r="AW1146" s="13" t="s">
        <v>36</v>
      </c>
      <c r="AX1146" s="13" t="s">
        <v>81</v>
      </c>
      <c r="AY1146" s="220" t="s">
        <v>166</v>
      </c>
    </row>
    <row r="1147" spans="1:51" s="14" customFormat="1" ht="12">
      <c r="A1147" s="14"/>
      <c r="B1147" s="226"/>
      <c r="C1147" s="14"/>
      <c r="D1147" s="210" t="s">
        <v>283</v>
      </c>
      <c r="E1147" s="227" t="s">
        <v>1</v>
      </c>
      <c r="F1147" s="228" t="s">
        <v>1150</v>
      </c>
      <c r="G1147" s="14"/>
      <c r="H1147" s="229">
        <v>9.06</v>
      </c>
      <c r="I1147" s="230"/>
      <c r="J1147" s="14"/>
      <c r="K1147" s="14"/>
      <c r="L1147" s="226"/>
      <c r="M1147" s="231"/>
      <c r="N1147" s="232"/>
      <c r="O1147" s="232"/>
      <c r="P1147" s="232"/>
      <c r="Q1147" s="232"/>
      <c r="R1147" s="232"/>
      <c r="S1147" s="232"/>
      <c r="T1147" s="233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27" t="s">
        <v>283</v>
      </c>
      <c r="AU1147" s="227" t="s">
        <v>90</v>
      </c>
      <c r="AV1147" s="14" t="s">
        <v>90</v>
      </c>
      <c r="AW1147" s="14" t="s">
        <v>36</v>
      </c>
      <c r="AX1147" s="14" t="s">
        <v>81</v>
      </c>
      <c r="AY1147" s="227" t="s">
        <v>166</v>
      </c>
    </row>
    <row r="1148" spans="1:51" s="14" customFormat="1" ht="12">
      <c r="A1148" s="14"/>
      <c r="B1148" s="226"/>
      <c r="C1148" s="14"/>
      <c r="D1148" s="210" t="s">
        <v>283</v>
      </c>
      <c r="E1148" s="227" t="s">
        <v>1</v>
      </c>
      <c r="F1148" s="228" t="s">
        <v>605</v>
      </c>
      <c r="G1148" s="14"/>
      <c r="H1148" s="229">
        <v>-1.6</v>
      </c>
      <c r="I1148" s="230"/>
      <c r="J1148" s="14"/>
      <c r="K1148" s="14"/>
      <c r="L1148" s="226"/>
      <c r="M1148" s="231"/>
      <c r="N1148" s="232"/>
      <c r="O1148" s="232"/>
      <c r="P1148" s="232"/>
      <c r="Q1148" s="232"/>
      <c r="R1148" s="232"/>
      <c r="S1148" s="232"/>
      <c r="T1148" s="233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T1148" s="227" t="s">
        <v>283</v>
      </c>
      <c r="AU1148" s="227" t="s">
        <v>90</v>
      </c>
      <c r="AV1148" s="14" t="s">
        <v>90</v>
      </c>
      <c r="AW1148" s="14" t="s">
        <v>36</v>
      </c>
      <c r="AX1148" s="14" t="s">
        <v>81</v>
      </c>
      <c r="AY1148" s="227" t="s">
        <v>166</v>
      </c>
    </row>
    <row r="1149" spans="1:51" s="13" customFormat="1" ht="12">
      <c r="A1149" s="13"/>
      <c r="B1149" s="219"/>
      <c r="C1149" s="13"/>
      <c r="D1149" s="210" t="s">
        <v>283</v>
      </c>
      <c r="E1149" s="220" t="s">
        <v>1</v>
      </c>
      <c r="F1149" s="221" t="s">
        <v>419</v>
      </c>
      <c r="G1149" s="13"/>
      <c r="H1149" s="220" t="s">
        <v>1</v>
      </c>
      <c r="I1149" s="222"/>
      <c r="J1149" s="13"/>
      <c r="K1149" s="13"/>
      <c r="L1149" s="219"/>
      <c r="M1149" s="223"/>
      <c r="N1149" s="224"/>
      <c r="O1149" s="224"/>
      <c r="P1149" s="224"/>
      <c r="Q1149" s="224"/>
      <c r="R1149" s="224"/>
      <c r="S1149" s="224"/>
      <c r="T1149" s="225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20" t="s">
        <v>283</v>
      </c>
      <c r="AU1149" s="220" t="s">
        <v>90</v>
      </c>
      <c r="AV1149" s="13" t="s">
        <v>88</v>
      </c>
      <c r="AW1149" s="13" t="s">
        <v>36</v>
      </c>
      <c r="AX1149" s="13" t="s">
        <v>81</v>
      </c>
      <c r="AY1149" s="220" t="s">
        <v>166</v>
      </c>
    </row>
    <row r="1150" spans="1:51" s="14" customFormat="1" ht="12">
      <c r="A1150" s="14"/>
      <c r="B1150" s="226"/>
      <c r="C1150" s="14"/>
      <c r="D1150" s="210" t="s">
        <v>283</v>
      </c>
      <c r="E1150" s="227" t="s">
        <v>1</v>
      </c>
      <c r="F1150" s="228" t="s">
        <v>1151</v>
      </c>
      <c r="G1150" s="14"/>
      <c r="H1150" s="229">
        <v>15.5</v>
      </c>
      <c r="I1150" s="230"/>
      <c r="J1150" s="14"/>
      <c r="K1150" s="14"/>
      <c r="L1150" s="226"/>
      <c r="M1150" s="231"/>
      <c r="N1150" s="232"/>
      <c r="O1150" s="232"/>
      <c r="P1150" s="232"/>
      <c r="Q1150" s="232"/>
      <c r="R1150" s="232"/>
      <c r="S1150" s="232"/>
      <c r="T1150" s="233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T1150" s="227" t="s">
        <v>283</v>
      </c>
      <c r="AU1150" s="227" t="s">
        <v>90</v>
      </c>
      <c r="AV1150" s="14" t="s">
        <v>90</v>
      </c>
      <c r="AW1150" s="14" t="s">
        <v>36</v>
      </c>
      <c r="AX1150" s="14" t="s">
        <v>81</v>
      </c>
      <c r="AY1150" s="227" t="s">
        <v>166</v>
      </c>
    </row>
    <row r="1151" spans="1:51" s="14" customFormat="1" ht="12">
      <c r="A1151" s="14"/>
      <c r="B1151" s="226"/>
      <c r="C1151" s="14"/>
      <c r="D1151" s="210" t="s">
        <v>283</v>
      </c>
      <c r="E1151" s="227" t="s">
        <v>1</v>
      </c>
      <c r="F1151" s="228" t="s">
        <v>944</v>
      </c>
      <c r="G1151" s="14"/>
      <c r="H1151" s="229">
        <v>-1.4</v>
      </c>
      <c r="I1151" s="230"/>
      <c r="J1151" s="14"/>
      <c r="K1151" s="14"/>
      <c r="L1151" s="226"/>
      <c r="M1151" s="231"/>
      <c r="N1151" s="232"/>
      <c r="O1151" s="232"/>
      <c r="P1151" s="232"/>
      <c r="Q1151" s="232"/>
      <c r="R1151" s="232"/>
      <c r="S1151" s="232"/>
      <c r="T1151" s="233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27" t="s">
        <v>283</v>
      </c>
      <c r="AU1151" s="227" t="s">
        <v>90</v>
      </c>
      <c r="AV1151" s="14" t="s">
        <v>90</v>
      </c>
      <c r="AW1151" s="14" t="s">
        <v>36</v>
      </c>
      <c r="AX1151" s="14" t="s">
        <v>81</v>
      </c>
      <c r="AY1151" s="227" t="s">
        <v>166</v>
      </c>
    </row>
    <row r="1152" spans="1:51" s="14" customFormat="1" ht="12">
      <c r="A1152" s="14"/>
      <c r="B1152" s="226"/>
      <c r="C1152" s="14"/>
      <c r="D1152" s="210" t="s">
        <v>283</v>
      </c>
      <c r="E1152" s="227" t="s">
        <v>1</v>
      </c>
      <c r="F1152" s="228" t="s">
        <v>432</v>
      </c>
      <c r="G1152" s="14"/>
      <c r="H1152" s="229">
        <v>-0.8</v>
      </c>
      <c r="I1152" s="230"/>
      <c r="J1152" s="14"/>
      <c r="K1152" s="14"/>
      <c r="L1152" s="226"/>
      <c r="M1152" s="231"/>
      <c r="N1152" s="232"/>
      <c r="O1152" s="232"/>
      <c r="P1152" s="232"/>
      <c r="Q1152" s="232"/>
      <c r="R1152" s="232"/>
      <c r="S1152" s="232"/>
      <c r="T1152" s="233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T1152" s="227" t="s">
        <v>283</v>
      </c>
      <c r="AU1152" s="227" t="s">
        <v>90</v>
      </c>
      <c r="AV1152" s="14" t="s">
        <v>90</v>
      </c>
      <c r="AW1152" s="14" t="s">
        <v>36</v>
      </c>
      <c r="AX1152" s="14" t="s">
        <v>81</v>
      </c>
      <c r="AY1152" s="227" t="s">
        <v>166</v>
      </c>
    </row>
    <row r="1153" spans="1:51" s="13" customFormat="1" ht="12">
      <c r="A1153" s="13"/>
      <c r="B1153" s="219"/>
      <c r="C1153" s="13"/>
      <c r="D1153" s="210" t="s">
        <v>283</v>
      </c>
      <c r="E1153" s="220" t="s">
        <v>1</v>
      </c>
      <c r="F1153" s="221" t="s">
        <v>367</v>
      </c>
      <c r="G1153" s="13"/>
      <c r="H1153" s="220" t="s">
        <v>1</v>
      </c>
      <c r="I1153" s="222"/>
      <c r="J1153" s="13"/>
      <c r="K1153" s="13"/>
      <c r="L1153" s="219"/>
      <c r="M1153" s="223"/>
      <c r="N1153" s="224"/>
      <c r="O1153" s="224"/>
      <c r="P1153" s="224"/>
      <c r="Q1153" s="224"/>
      <c r="R1153" s="224"/>
      <c r="S1153" s="224"/>
      <c r="T1153" s="225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20" t="s">
        <v>283</v>
      </c>
      <c r="AU1153" s="220" t="s">
        <v>90</v>
      </c>
      <c r="AV1153" s="13" t="s">
        <v>88</v>
      </c>
      <c r="AW1153" s="13" t="s">
        <v>36</v>
      </c>
      <c r="AX1153" s="13" t="s">
        <v>81</v>
      </c>
      <c r="AY1153" s="220" t="s">
        <v>166</v>
      </c>
    </row>
    <row r="1154" spans="1:51" s="14" customFormat="1" ht="12">
      <c r="A1154" s="14"/>
      <c r="B1154" s="226"/>
      <c r="C1154" s="14"/>
      <c r="D1154" s="210" t="s">
        <v>283</v>
      </c>
      <c r="E1154" s="227" t="s">
        <v>1</v>
      </c>
      <c r="F1154" s="228" t="s">
        <v>1152</v>
      </c>
      <c r="G1154" s="14"/>
      <c r="H1154" s="229">
        <v>4.8</v>
      </c>
      <c r="I1154" s="230"/>
      <c r="J1154" s="14"/>
      <c r="K1154" s="14"/>
      <c r="L1154" s="226"/>
      <c r="M1154" s="231"/>
      <c r="N1154" s="232"/>
      <c r="O1154" s="232"/>
      <c r="P1154" s="232"/>
      <c r="Q1154" s="232"/>
      <c r="R1154" s="232"/>
      <c r="S1154" s="232"/>
      <c r="T1154" s="233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T1154" s="227" t="s">
        <v>283</v>
      </c>
      <c r="AU1154" s="227" t="s">
        <v>90</v>
      </c>
      <c r="AV1154" s="14" t="s">
        <v>90</v>
      </c>
      <c r="AW1154" s="14" t="s">
        <v>36</v>
      </c>
      <c r="AX1154" s="14" t="s">
        <v>81</v>
      </c>
      <c r="AY1154" s="227" t="s">
        <v>166</v>
      </c>
    </row>
    <row r="1155" spans="1:51" s="14" customFormat="1" ht="12">
      <c r="A1155" s="14"/>
      <c r="B1155" s="226"/>
      <c r="C1155" s="14"/>
      <c r="D1155" s="210" t="s">
        <v>283</v>
      </c>
      <c r="E1155" s="227" t="s">
        <v>1</v>
      </c>
      <c r="F1155" s="228" t="s">
        <v>1754</v>
      </c>
      <c r="G1155" s="14"/>
      <c r="H1155" s="229">
        <v>-0.7</v>
      </c>
      <c r="I1155" s="230"/>
      <c r="J1155" s="14"/>
      <c r="K1155" s="14"/>
      <c r="L1155" s="226"/>
      <c r="M1155" s="231"/>
      <c r="N1155" s="232"/>
      <c r="O1155" s="232"/>
      <c r="P1155" s="232"/>
      <c r="Q1155" s="232"/>
      <c r="R1155" s="232"/>
      <c r="S1155" s="232"/>
      <c r="T1155" s="233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27" t="s">
        <v>283</v>
      </c>
      <c r="AU1155" s="227" t="s">
        <v>90</v>
      </c>
      <c r="AV1155" s="14" t="s">
        <v>90</v>
      </c>
      <c r="AW1155" s="14" t="s">
        <v>36</v>
      </c>
      <c r="AX1155" s="14" t="s">
        <v>81</v>
      </c>
      <c r="AY1155" s="227" t="s">
        <v>166</v>
      </c>
    </row>
    <row r="1156" spans="1:51" s="13" customFormat="1" ht="12">
      <c r="A1156" s="13"/>
      <c r="B1156" s="219"/>
      <c r="C1156" s="13"/>
      <c r="D1156" s="210" t="s">
        <v>283</v>
      </c>
      <c r="E1156" s="220" t="s">
        <v>1</v>
      </c>
      <c r="F1156" s="221" t="s">
        <v>407</v>
      </c>
      <c r="G1156" s="13"/>
      <c r="H1156" s="220" t="s">
        <v>1</v>
      </c>
      <c r="I1156" s="222"/>
      <c r="J1156" s="13"/>
      <c r="K1156" s="13"/>
      <c r="L1156" s="219"/>
      <c r="M1156" s="223"/>
      <c r="N1156" s="224"/>
      <c r="O1156" s="224"/>
      <c r="P1156" s="224"/>
      <c r="Q1156" s="224"/>
      <c r="R1156" s="224"/>
      <c r="S1156" s="224"/>
      <c r="T1156" s="225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20" t="s">
        <v>283</v>
      </c>
      <c r="AU1156" s="220" t="s">
        <v>90</v>
      </c>
      <c r="AV1156" s="13" t="s">
        <v>88</v>
      </c>
      <c r="AW1156" s="13" t="s">
        <v>36</v>
      </c>
      <c r="AX1156" s="13" t="s">
        <v>81</v>
      </c>
      <c r="AY1156" s="220" t="s">
        <v>166</v>
      </c>
    </row>
    <row r="1157" spans="1:51" s="14" customFormat="1" ht="12">
      <c r="A1157" s="14"/>
      <c r="B1157" s="226"/>
      <c r="C1157" s="14"/>
      <c r="D1157" s="210" t="s">
        <v>283</v>
      </c>
      <c r="E1157" s="227" t="s">
        <v>1</v>
      </c>
      <c r="F1157" s="228" t="s">
        <v>1152</v>
      </c>
      <c r="G1157" s="14"/>
      <c r="H1157" s="229">
        <v>4.8</v>
      </c>
      <c r="I1157" s="230"/>
      <c r="J1157" s="14"/>
      <c r="K1157" s="14"/>
      <c r="L1157" s="226"/>
      <c r="M1157" s="231"/>
      <c r="N1157" s="232"/>
      <c r="O1157" s="232"/>
      <c r="P1157" s="232"/>
      <c r="Q1157" s="232"/>
      <c r="R1157" s="232"/>
      <c r="S1157" s="232"/>
      <c r="T1157" s="233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27" t="s">
        <v>283</v>
      </c>
      <c r="AU1157" s="227" t="s">
        <v>90</v>
      </c>
      <c r="AV1157" s="14" t="s">
        <v>90</v>
      </c>
      <c r="AW1157" s="14" t="s">
        <v>36</v>
      </c>
      <c r="AX1157" s="14" t="s">
        <v>81</v>
      </c>
      <c r="AY1157" s="227" t="s">
        <v>166</v>
      </c>
    </row>
    <row r="1158" spans="1:51" s="14" customFormat="1" ht="12">
      <c r="A1158" s="14"/>
      <c r="B1158" s="226"/>
      <c r="C1158" s="14"/>
      <c r="D1158" s="210" t="s">
        <v>283</v>
      </c>
      <c r="E1158" s="227" t="s">
        <v>1</v>
      </c>
      <c r="F1158" s="228" t="s">
        <v>1754</v>
      </c>
      <c r="G1158" s="14"/>
      <c r="H1158" s="229">
        <v>-0.7</v>
      </c>
      <c r="I1158" s="230"/>
      <c r="J1158" s="14"/>
      <c r="K1158" s="14"/>
      <c r="L1158" s="226"/>
      <c r="M1158" s="231"/>
      <c r="N1158" s="232"/>
      <c r="O1158" s="232"/>
      <c r="P1158" s="232"/>
      <c r="Q1158" s="232"/>
      <c r="R1158" s="232"/>
      <c r="S1158" s="232"/>
      <c r="T1158" s="233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27" t="s">
        <v>283</v>
      </c>
      <c r="AU1158" s="227" t="s">
        <v>90</v>
      </c>
      <c r="AV1158" s="14" t="s">
        <v>90</v>
      </c>
      <c r="AW1158" s="14" t="s">
        <v>36</v>
      </c>
      <c r="AX1158" s="14" t="s">
        <v>81</v>
      </c>
      <c r="AY1158" s="227" t="s">
        <v>166</v>
      </c>
    </row>
    <row r="1159" spans="1:51" s="13" customFormat="1" ht="12">
      <c r="A1159" s="13"/>
      <c r="B1159" s="219"/>
      <c r="C1159" s="13"/>
      <c r="D1159" s="210" t="s">
        <v>283</v>
      </c>
      <c r="E1159" s="220" t="s">
        <v>1</v>
      </c>
      <c r="F1159" s="221" t="s">
        <v>421</v>
      </c>
      <c r="G1159" s="13"/>
      <c r="H1159" s="220" t="s">
        <v>1</v>
      </c>
      <c r="I1159" s="222"/>
      <c r="J1159" s="13"/>
      <c r="K1159" s="13"/>
      <c r="L1159" s="219"/>
      <c r="M1159" s="223"/>
      <c r="N1159" s="224"/>
      <c r="O1159" s="224"/>
      <c r="P1159" s="224"/>
      <c r="Q1159" s="224"/>
      <c r="R1159" s="224"/>
      <c r="S1159" s="224"/>
      <c r="T1159" s="225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20" t="s">
        <v>283</v>
      </c>
      <c r="AU1159" s="220" t="s">
        <v>90</v>
      </c>
      <c r="AV1159" s="13" t="s">
        <v>88</v>
      </c>
      <c r="AW1159" s="13" t="s">
        <v>36</v>
      </c>
      <c r="AX1159" s="13" t="s">
        <v>81</v>
      </c>
      <c r="AY1159" s="220" t="s">
        <v>166</v>
      </c>
    </row>
    <row r="1160" spans="1:51" s="14" customFormat="1" ht="12">
      <c r="A1160" s="14"/>
      <c r="B1160" s="226"/>
      <c r="C1160" s="14"/>
      <c r="D1160" s="210" t="s">
        <v>283</v>
      </c>
      <c r="E1160" s="227" t="s">
        <v>1</v>
      </c>
      <c r="F1160" s="228" t="s">
        <v>1153</v>
      </c>
      <c r="G1160" s="14"/>
      <c r="H1160" s="229">
        <v>8.9</v>
      </c>
      <c r="I1160" s="230"/>
      <c r="J1160" s="14"/>
      <c r="K1160" s="14"/>
      <c r="L1160" s="226"/>
      <c r="M1160" s="231"/>
      <c r="N1160" s="232"/>
      <c r="O1160" s="232"/>
      <c r="P1160" s="232"/>
      <c r="Q1160" s="232"/>
      <c r="R1160" s="232"/>
      <c r="S1160" s="232"/>
      <c r="T1160" s="233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T1160" s="227" t="s">
        <v>283</v>
      </c>
      <c r="AU1160" s="227" t="s">
        <v>90</v>
      </c>
      <c r="AV1160" s="14" t="s">
        <v>90</v>
      </c>
      <c r="AW1160" s="14" t="s">
        <v>36</v>
      </c>
      <c r="AX1160" s="14" t="s">
        <v>81</v>
      </c>
      <c r="AY1160" s="227" t="s">
        <v>166</v>
      </c>
    </row>
    <row r="1161" spans="1:51" s="14" customFormat="1" ht="12">
      <c r="A1161" s="14"/>
      <c r="B1161" s="226"/>
      <c r="C1161" s="14"/>
      <c r="D1161" s="210" t="s">
        <v>283</v>
      </c>
      <c r="E1161" s="227" t="s">
        <v>1</v>
      </c>
      <c r="F1161" s="228" t="s">
        <v>605</v>
      </c>
      <c r="G1161" s="14"/>
      <c r="H1161" s="229">
        <v>-1.6</v>
      </c>
      <c r="I1161" s="230"/>
      <c r="J1161" s="14"/>
      <c r="K1161" s="14"/>
      <c r="L1161" s="226"/>
      <c r="M1161" s="231"/>
      <c r="N1161" s="232"/>
      <c r="O1161" s="232"/>
      <c r="P1161" s="232"/>
      <c r="Q1161" s="232"/>
      <c r="R1161" s="232"/>
      <c r="S1161" s="232"/>
      <c r="T1161" s="233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T1161" s="227" t="s">
        <v>283</v>
      </c>
      <c r="AU1161" s="227" t="s">
        <v>90</v>
      </c>
      <c r="AV1161" s="14" t="s">
        <v>90</v>
      </c>
      <c r="AW1161" s="14" t="s">
        <v>36</v>
      </c>
      <c r="AX1161" s="14" t="s">
        <v>81</v>
      </c>
      <c r="AY1161" s="227" t="s">
        <v>166</v>
      </c>
    </row>
    <row r="1162" spans="1:51" s="13" customFormat="1" ht="12">
      <c r="A1162" s="13"/>
      <c r="B1162" s="219"/>
      <c r="C1162" s="13"/>
      <c r="D1162" s="210" t="s">
        <v>283</v>
      </c>
      <c r="E1162" s="220" t="s">
        <v>1</v>
      </c>
      <c r="F1162" s="221" t="s">
        <v>325</v>
      </c>
      <c r="G1162" s="13"/>
      <c r="H1162" s="220" t="s">
        <v>1</v>
      </c>
      <c r="I1162" s="222"/>
      <c r="J1162" s="13"/>
      <c r="K1162" s="13"/>
      <c r="L1162" s="219"/>
      <c r="M1162" s="223"/>
      <c r="N1162" s="224"/>
      <c r="O1162" s="224"/>
      <c r="P1162" s="224"/>
      <c r="Q1162" s="224"/>
      <c r="R1162" s="224"/>
      <c r="S1162" s="224"/>
      <c r="T1162" s="225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20" t="s">
        <v>283</v>
      </c>
      <c r="AU1162" s="220" t="s">
        <v>90</v>
      </c>
      <c r="AV1162" s="13" t="s">
        <v>88</v>
      </c>
      <c r="AW1162" s="13" t="s">
        <v>36</v>
      </c>
      <c r="AX1162" s="13" t="s">
        <v>81</v>
      </c>
      <c r="AY1162" s="220" t="s">
        <v>166</v>
      </c>
    </row>
    <row r="1163" spans="1:51" s="14" customFormat="1" ht="12">
      <c r="A1163" s="14"/>
      <c r="B1163" s="226"/>
      <c r="C1163" s="14"/>
      <c r="D1163" s="210" t="s">
        <v>283</v>
      </c>
      <c r="E1163" s="227" t="s">
        <v>1</v>
      </c>
      <c r="F1163" s="228" t="s">
        <v>1154</v>
      </c>
      <c r="G1163" s="14"/>
      <c r="H1163" s="229">
        <v>11.4</v>
      </c>
      <c r="I1163" s="230"/>
      <c r="J1163" s="14"/>
      <c r="K1163" s="14"/>
      <c r="L1163" s="226"/>
      <c r="M1163" s="231"/>
      <c r="N1163" s="232"/>
      <c r="O1163" s="232"/>
      <c r="P1163" s="232"/>
      <c r="Q1163" s="232"/>
      <c r="R1163" s="232"/>
      <c r="S1163" s="232"/>
      <c r="T1163" s="233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27" t="s">
        <v>283</v>
      </c>
      <c r="AU1163" s="227" t="s">
        <v>90</v>
      </c>
      <c r="AV1163" s="14" t="s">
        <v>90</v>
      </c>
      <c r="AW1163" s="14" t="s">
        <v>36</v>
      </c>
      <c r="AX1163" s="14" t="s">
        <v>81</v>
      </c>
      <c r="AY1163" s="227" t="s">
        <v>166</v>
      </c>
    </row>
    <row r="1164" spans="1:51" s="14" customFormat="1" ht="12">
      <c r="A1164" s="14"/>
      <c r="B1164" s="226"/>
      <c r="C1164" s="14"/>
      <c r="D1164" s="210" t="s">
        <v>283</v>
      </c>
      <c r="E1164" s="227" t="s">
        <v>1</v>
      </c>
      <c r="F1164" s="228" t="s">
        <v>1755</v>
      </c>
      <c r="G1164" s="14"/>
      <c r="H1164" s="229">
        <v>-2.1</v>
      </c>
      <c r="I1164" s="230"/>
      <c r="J1164" s="14"/>
      <c r="K1164" s="14"/>
      <c r="L1164" s="226"/>
      <c r="M1164" s="231"/>
      <c r="N1164" s="232"/>
      <c r="O1164" s="232"/>
      <c r="P1164" s="232"/>
      <c r="Q1164" s="232"/>
      <c r="R1164" s="232"/>
      <c r="S1164" s="232"/>
      <c r="T1164" s="233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T1164" s="227" t="s">
        <v>283</v>
      </c>
      <c r="AU1164" s="227" t="s">
        <v>90</v>
      </c>
      <c r="AV1164" s="14" t="s">
        <v>90</v>
      </c>
      <c r="AW1164" s="14" t="s">
        <v>36</v>
      </c>
      <c r="AX1164" s="14" t="s">
        <v>81</v>
      </c>
      <c r="AY1164" s="227" t="s">
        <v>166</v>
      </c>
    </row>
    <row r="1165" spans="1:51" s="14" customFormat="1" ht="12">
      <c r="A1165" s="14"/>
      <c r="B1165" s="226"/>
      <c r="C1165" s="14"/>
      <c r="D1165" s="210" t="s">
        <v>283</v>
      </c>
      <c r="E1165" s="227" t="s">
        <v>1</v>
      </c>
      <c r="F1165" s="228" t="s">
        <v>432</v>
      </c>
      <c r="G1165" s="14"/>
      <c r="H1165" s="229">
        <v>-0.8</v>
      </c>
      <c r="I1165" s="230"/>
      <c r="J1165" s="14"/>
      <c r="K1165" s="14"/>
      <c r="L1165" s="226"/>
      <c r="M1165" s="231"/>
      <c r="N1165" s="232"/>
      <c r="O1165" s="232"/>
      <c r="P1165" s="232"/>
      <c r="Q1165" s="232"/>
      <c r="R1165" s="232"/>
      <c r="S1165" s="232"/>
      <c r="T1165" s="233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T1165" s="227" t="s">
        <v>283</v>
      </c>
      <c r="AU1165" s="227" t="s">
        <v>90</v>
      </c>
      <c r="AV1165" s="14" t="s">
        <v>90</v>
      </c>
      <c r="AW1165" s="14" t="s">
        <v>36</v>
      </c>
      <c r="AX1165" s="14" t="s">
        <v>81</v>
      </c>
      <c r="AY1165" s="227" t="s">
        <v>166</v>
      </c>
    </row>
    <row r="1166" spans="1:51" s="13" customFormat="1" ht="12">
      <c r="A1166" s="13"/>
      <c r="B1166" s="219"/>
      <c r="C1166" s="13"/>
      <c r="D1166" s="210" t="s">
        <v>283</v>
      </c>
      <c r="E1166" s="220" t="s">
        <v>1</v>
      </c>
      <c r="F1166" s="221" t="s">
        <v>1004</v>
      </c>
      <c r="G1166" s="13"/>
      <c r="H1166" s="220" t="s">
        <v>1</v>
      </c>
      <c r="I1166" s="222"/>
      <c r="J1166" s="13"/>
      <c r="K1166" s="13"/>
      <c r="L1166" s="219"/>
      <c r="M1166" s="223"/>
      <c r="N1166" s="224"/>
      <c r="O1166" s="224"/>
      <c r="P1166" s="224"/>
      <c r="Q1166" s="224"/>
      <c r="R1166" s="224"/>
      <c r="S1166" s="224"/>
      <c r="T1166" s="225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20" t="s">
        <v>283</v>
      </c>
      <c r="AU1166" s="220" t="s">
        <v>90</v>
      </c>
      <c r="AV1166" s="13" t="s">
        <v>88</v>
      </c>
      <c r="AW1166" s="13" t="s">
        <v>36</v>
      </c>
      <c r="AX1166" s="13" t="s">
        <v>81</v>
      </c>
      <c r="AY1166" s="220" t="s">
        <v>166</v>
      </c>
    </row>
    <row r="1167" spans="1:51" s="14" customFormat="1" ht="12">
      <c r="A1167" s="14"/>
      <c r="B1167" s="226"/>
      <c r="C1167" s="14"/>
      <c r="D1167" s="210" t="s">
        <v>283</v>
      </c>
      <c r="E1167" s="227" t="s">
        <v>1</v>
      </c>
      <c r="F1167" s="228" t="s">
        <v>1152</v>
      </c>
      <c r="G1167" s="14"/>
      <c r="H1167" s="229">
        <v>4.8</v>
      </c>
      <c r="I1167" s="230"/>
      <c r="J1167" s="14"/>
      <c r="K1167" s="14"/>
      <c r="L1167" s="226"/>
      <c r="M1167" s="231"/>
      <c r="N1167" s="232"/>
      <c r="O1167" s="232"/>
      <c r="P1167" s="232"/>
      <c r="Q1167" s="232"/>
      <c r="R1167" s="232"/>
      <c r="S1167" s="232"/>
      <c r="T1167" s="233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27" t="s">
        <v>283</v>
      </c>
      <c r="AU1167" s="227" t="s">
        <v>90</v>
      </c>
      <c r="AV1167" s="14" t="s">
        <v>90</v>
      </c>
      <c r="AW1167" s="14" t="s">
        <v>36</v>
      </c>
      <c r="AX1167" s="14" t="s">
        <v>81</v>
      </c>
      <c r="AY1167" s="227" t="s">
        <v>166</v>
      </c>
    </row>
    <row r="1168" spans="1:51" s="14" customFormat="1" ht="12">
      <c r="A1168" s="14"/>
      <c r="B1168" s="226"/>
      <c r="C1168" s="14"/>
      <c r="D1168" s="210" t="s">
        <v>283</v>
      </c>
      <c r="E1168" s="227" t="s">
        <v>1</v>
      </c>
      <c r="F1168" s="228" t="s">
        <v>1754</v>
      </c>
      <c r="G1168" s="14"/>
      <c r="H1168" s="229">
        <v>-0.7</v>
      </c>
      <c r="I1168" s="230"/>
      <c r="J1168" s="14"/>
      <c r="K1168" s="14"/>
      <c r="L1168" s="226"/>
      <c r="M1168" s="231"/>
      <c r="N1168" s="232"/>
      <c r="O1168" s="232"/>
      <c r="P1168" s="232"/>
      <c r="Q1168" s="232"/>
      <c r="R1168" s="232"/>
      <c r="S1168" s="232"/>
      <c r="T1168" s="233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27" t="s">
        <v>283</v>
      </c>
      <c r="AU1168" s="227" t="s">
        <v>90</v>
      </c>
      <c r="AV1168" s="14" t="s">
        <v>90</v>
      </c>
      <c r="AW1168" s="14" t="s">
        <v>36</v>
      </c>
      <c r="AX1168" s="14" t="s">
        <v>81</v>
      </c>
      <c r="AY1168" s="227" t="s">
        <v>166</v>
      </c>
    </row>
    <row r="1169" spans="1:51" s="13" customFormat="1" ht="12">
      <c r="A1169" s="13"/>
      <c r="B1169" s="219"/>
      <c r="C1169" s="13"/>
      <c r="D1169" s="210" t="s">
        <v>283</v>
      </c>
      <c r="E1169" s="220" t="s">
        <v>1</v>
      </c>
      <c r="F1169" s="221" t="s">
        <v>1005</v>
      </c>
      <c r="G1169" s="13"/>
      <c r="H1169" s="220" t="s">
        <v>1</v>
      </c>
      <c r="I1169" s="222"/>
      <c r="J1169" s="13"/>
      <c r="K1169" s="13"/>
      <c r="L1169" s="219"/>
      <c r="M1169" s="223"/>
      <c r="N1169" s="224"/>
      <c r="O1169" s="224"/>
      <c r="P1169" s="224"/>
      <c r="Q1169" s="224"/>
      <c r="R1169" s="224"/>
      <c r="S1169" s="224"/>
      <c r="T1169" s="225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T1169" s="220" t="s">
        <v>283</v>
      </c>
      <c r="AU1169" s="220" t="s">
        <v>90</v>
      </c>
      <c r="AV1169" s="13" t="s">
        <v>88</v>
      </c>
      <c r="AW1169" s="13" t="s">
        <v>36</v>
      </c>
      <c r="AX1169" s="13" t="s">
        <v>81</v>
      </c>
      <c r="AY1169" s="220" t="s">
        <v>166</v>
      </c>
    </row>
    <row r="1170" spans="1:51" s="14" customFormat="1" ht="12">
      <c r="A1170" s="14"/>
      <c r="B1170" s="226"/>
      <c r="C1170" s="14"/>
      <c r="D1170" s="210" t="s">
        <v>283</v>
      </c>
      <c r="E1170" s="227" t="s">
        <v>1</v>
      </c>
      <c r="F1170" s="228" t="s">
        <v>1155</v>
      </c>
      <c r="G1170" s="14"/>
      <c r="H1170" s="229">
        <v>4.6</v>
      </c>
      <c r="I1170" s="230"/>
      <c r="J1170" s="14"/>
      <c r="K1170" s="14"/>
      <c r="L1170" s="226"/>
      <c r="M1170" s="231"/>
      <c r="N1170" s="232"/>
      <c r="O1170" s="232"/>
      <c r="P1170" s="232"/>
      <c r="Q1170" s="232"/>
      <c r="R1170" s="232"/>
      <c r="S1170" s="232"/>
      <c r="T1170" s="233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T1170" s="227" t="s">
        <v>283</v>
      </c>
      <c r="AU1170" s="227" t="s">
        <v>90</v>
      </c>
      <c r="AV1170" s="14" t="s">
        <v>90</v>
      </c>
      <c r="AW1170" s="14" t="s">
        <v>36</v>
      </c>
      <c r="AX1170" s="14" t="s">
        <v>81</v>
      </c>
      <c r="AY1170" s="227" t="s">
        <v>166</v>
      </c>
    </row>
    <row r="1171" spans="1:51" s="14" customFormat="1" ht="12">
      <c r="A1171" s="14"/>
      <c r="B1171" s="226"/>
      <c r="C1171" s="14"/>
      <c r="D1171" s="210" t="s">
        <v>283</v>
      </c>
      <c r="E1171" s="227" t="s">
        <v>1</v>
      </c>
      <c r="F1171" s="228" t="s">
        <v>1754</v>
      </c>
      <c r="G1171" s="14"/>
      <c r="H1171" s="229">
        <v>-0.7</v>
      </c>
      <c r="I1171" s="230"/>
      <c r="J1171" s="14"/>
      <c r="K1171" s="14"/>
      <c r="L1171" s="226"/>
      <c r="M1171" s="231"/>
      <c r="N1171" s="232"/>
      <c r="O1171" s="232"/>
      <c r="P1171" s="232"/>
      <c r="Q1171" s="232"/>
      <c r="R1171" s="232"/>
      <c r="S1171" s="232"/>
      <c r="T1171" s="233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T1171" s="227" t="s">
        <v>283</v>
      </c>
      <c r="AU1171" s="227" t="s">
        <v>90</v>
      </c>
      <c r="AV1171" s="14" t="s">
        <v>90</v>
      </c>
      <c r="AW1171" s="14" t="s">
        <v>36</v>
      </c>
      <c r="AX1171" s="14" t="s">
        <v>81</v>
      </c>
      <c r="AY1171" s="227" t="s">
        <v>166</v>
      </c>
    </row>
    <row r="1172" spans="1:51" s="13" customFormat="1" ht="12">
      <c r="A1172" s="13"/>
      <c r="B1172" s="219"/>
      <c r="C1172" s="13"/>
      <c r="D1172" s="210" t="s">
        <v>283</v>
      </c>
      <c r="E1172" s="220" t="s">
        <v>1</v>
      </c>
      <c r="F1172" s="221" t="s">
        <v>1064</v>
      </c>
      <c r="G1172" s="13"/>
      <c r="H1172" s="220" t="s">
        <v>1</v>
      </c>
      <c r="I1172" s="222"/>
      <c r="J1172" s="13"/>
      <c r="K1172" s="13"/>
      <c r="L1172" s="219"/>
      <c r="M1172" s="223"/>
      <c r="N1172" s="224"/>
      <c r="O1172" s="224"/>
      <c r="P1172" s="224"/>
      <c r="Q1172" s="224"/>
      <c r="R1172" s="224"/>
      <c r="S1172" s="224"/>
      <c r="T1172" s="225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20" t="s">
        <v>283</v>
      </c>
      <c r="AU1172" s="220" t="s">
        <v>90</v>
      </c>
      <c r="AV1172" s="13" t="s">
        <v>88</v>
      </c>
      <c r="AW1172" s="13" t="s">
        <v>36</v>
      </c>
      <c r="AX1172" s="13" t="s">
        <v>81</v>
      </c>
      <c r="AY1172" s="220" t="s">
        <v>166</v>
      </c>
    </row>
    <row r="1173" spans="1:51" s="14" customFormat="1" ht="12">
      <c r="A1173" s="14"/>
      <c r="B1173" s="226"/>
      <c r="C1173" s="14"/>
      <c r="D1173" s="210" t="s">
        <v>283</v>
      </c>
      <c r="E1173" s="227" t="s">
        <v>1</v>
      </c>
      <c r="F1173" s="228" t="s">
        <v>1156</v>
      </c>
      <c r="G1173" s="14"/>
      <c r="H1173" s="229">
        <v>4.9</v>
      </c>
      <c r="I1173" s="230"/>
      <c r="J1173" s="14"/>
      <c r="K1173" s="14"/>
      <c r="L1173" s="226"/>
      <c r="M1173" s="231"/>
      <c r="N1173" s="232"/>
      <c r="O1173" s="232"/>
      <c r="P1173" s="232"/>
      <c r="Q1173" s="232"/>
      <c r="R1173" s="232"/>
      <c r="S1173" s="232"/>
      <c r="T1173" s="233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T1173" s="227" t="s">
        <v>283</v>
      </c>
      <c r="AU1173" s="227" t="s">
        <v>90</v>
      </c>
      <c r="AV1173" s="14" t="s">
        <v>90</v>
      </c>
      <c r="AW1173" s="14" t="s">
        <v>36</v>
      </c>
      <c r="AX1173" s="14" t="s">
        <v>81</v>
      </c>
      <c r="AY1173" s="227" t="s">
        <v>166</v>
      </c>
    </row>
    <row r="1174" spans="1:51" s="14" customFormat="1" ht="12">
      <c r="A1174" s="14"/>
      <c r="B1174" s="226"/>
      <c r="C1174" s="14"/>
      <c r="D1174" s="210" t="s">
        <v>283</v>
      </c>
      <c r="E1174" s="227" t="s">
        <v>1</v>
      </c>
      <c r="F1174" s="228" t="s">
        <v>1754</v>
      </c>
      <c r="G1174" s="14"/>
      <c r="H1174" s="229">
        <v>-0.7</v>
      </c>
      <c r="I1174" s="230"/>
      <c r="J1174" s="14"/>
      <c r="K1174" s="14"/>
      <c r="L1174" s="226"/>
      <c r="M1174" s="231"/>
      <c r="N1174" s="232"/>
      <c r="O1174" s="232"/>
      <c r="P1174" s="232"/>
      <c r="Q1174" s="232"/>
      <c r="R1174" s="232"/>
      <c r="S1174" s="232"/>
      <c r="T1174" s="233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T1174" s="227" t="s">
        <v>283</v>
      </c>
      <c r="AU1174" s="227" t="s">
        <v>90</v>
      </c>
      <c r="AV1174" s="14" t="s">
        <v>90</v>
      </c>
      <c r="AW1174" s="14" t="s">
        <v>36</v>
      </c>
      <c r="AX1174" s="14" t="s">
        <v>81</v>
      </c>
      <c r="AY1174" s="227" t="s">
        <v>166</v>
      </c>
    </row>
    <row r="1175" spans="1:51" s="13" customFormat="1" ht="12">
      <c r="A1175" s="13"/>
      <c r="B1175" s="219"/>
      <c r="C1175" s="13"/>
      <c r="D1175" s="210" t="s">
        <v>283</v>
      </c>
      <c r="E1175" s="220" t="s">
        <v>1</v>
      </c>
      <c r="F1175" s="221" t="s">
        <v>1065</v>
      </c>
      <c r="G1175" s="13"/>
      <c r="H1175" s="220" t="s">
        <v>1</v>
      </c>
      <c r="I1175" s="222"/>
      <c r="J1175" s="13"/>
      <c r="K1175" s="13"/>
      <c r="L1175" s="219"/>
      <c r="M1175" s="223"/>
      <c r="N1175" s="224"/>
      <c r="O1175" s="224"/>
      <c r="P1175" s="224"/>
      <c r="Q1175" s="224"/>
      <c r="R1175" s="224"/>
      <c r="S1175" s="224"/>
      <c r="T1175" s="225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20" t="s">
        <v>283</v>
      </c>
      <c r="AU1175" s="220" t="s">
        <v>90</v>
      </c>
      <c r="AV1175" s="13" t="s">
        <v>88</v>
      </c>
      <c r="AW1175" s="13" t="s">
        <v>36</v>
      </c>
      <c r="AX1175" s="13" t="s">
        <v>81</v>
      </c>
      <c r="AY1175" s="220" t="s">
        <v>166</v>
      </c>
    </row>
    <row r="1176" spans="1:51" s="14" customFormat="1" ht="12">
      <c r="A1176" s="14"/>
      <c r="B1176" s="226"/>
      <c r="C1176" s="14"/>
      <c r="D1176" s="210" t="s">
        <v>283</v>
      </c>
      <c r="E1176" s="227" t="s">
        <v>1</v>
      </c>
      <c r="F1176" s="228" t="s">
        <v>1157</v>
      </c>
      <c r="G1176" s="14"/>
      <c r="H1176" s="229">
        <v>8.06</v>
      </c>
      <c r="I1176" s="230"/>
      <c r="J1176" s="14"/>
      <c r="K1176" s="14"/>
      <c r="L1176" s="226"/>
      <c r="M1176" s="231"/>
      <c r="N1176" s="232"/>
      <c r="O1176" s="232"/>
      <c r="P1176" s="232"/>
      <c r="Q1176" s="232"/>
      <c r="R1176" s="232"/>
      <c r="S1176" s="232"/>
      <c r="T1176" s="233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27" t="s">
        <v>283</v>
      </c>
      <c r="AU1176" s="227" t="s">
        <v>90</v>
      </c>
      <c r="AV1176" s="14" t="s">
        <v>90</v>
      </c>
      <c r="AW1176" s="14" t="s">
        <v>36</v>
      </c>
      <c r="AX1176" s="14" t="s">
        <v>81</v>
      </c>
      <c r="AY1176" s="227" t="s">
        <v>166</v>
      </c>
    </row>
    <row r="1177" spans="1:51" s="14" customFormat="1" ht="12">
      <c r="A1177" s="14"/>
      <c r="B1177" s="226"/>
      <c r="C1177" s="14"/>
      <c r="D1177" s="210" t="s">
        <v>283</v>
      </c>
      <c r="E1177" s="227" t="s">
        <v>1</v>
      </c>
      <c r="F1177" s="228" t="s">
        <v>432</v>
      </c>
      <c r="G1177" s="14"/>
      <c r="H1177" s="229">
        <v>-0.8</v>
      </c>
      <c r="I1177" s="230"/>
      <c r="J1177" s="14"/>
      <c r="K1177" s="14"/>
      <c r="L1177" s="226"/>
      <c r="M1177" s="231"/>
      <c r="N1177" s="232"/>
      <c r="O1177" s="232"/>
      <c r="P1177" s="232"/>
      <c r="Q1177" s="232"/>
      <c r="R1177" s="232"/>
      <c r="S1177" s="232"/>
      <c r="T1177" s="233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T1177" s="227" t="s">
        <v>283</v>
      </c>
      <c r="AU1177" s="227" t="s">
        <v>90</v>
      </c>
      <c r="AV1177" s="14" t="s">
        <v>90</v>
      </c>
      <c r="AW1177" s="14" t="s">
        <v>36</v>
      </c>
      <c r="AX1177" s="14" t="s">
        <v>81</v>
      </c>
      <c r="AY1177" s="227" t="s">
        <v>166</v>
      </c>
    </row>
    <row r="1178" spans="1:51" s="15" customFormat="1" ht="12">
      <c r="A1178" s="15"/>
      <c r="B1178" s="234"/>
      <c r="C1178" s="15"/>
      <c r="D1178" s="210" t="s">
        <v>283</v>
      </c>
      <c r="E1178" s="235" t="s">
        <v>1</v>
      </c>
      <c r="F1178" s="236" t="s">
        <v>286</v>
      </c>
      <c r="G1178" s="15"/>
      <c r="H1178" s="237">
        <v>72.28</v>
      </c>
      <c r="I1178" s="238"/>
      <c r="J1178" s="15"/>
      <c r="K1178" s="15"/>
      <c r="L1178" s="234"/>
      <c r="M1178" s="239"/>
      <c r="N1178" s="240"/>
      <c r="O1178" s="240"/>
      <c r="P1178" s="240"/>
      <c r="Q1178" s="240"/>
      <c r="R1178" s="240"/>
      <c r="S1178" s="240"/>
      <c r="T1178" s="241"/>
      <c r="U1178" s="15"/>
      <c r="V1178" s="15"/>
      <c r="W1178" s="15"/>
      <c r="X1178" s="15"/>
      <c r="Y1178" s="15"/>
      <c r="Z1178" s="15"/>
      <c r="AA1178" s="15"/>
      <c r="AB1178" s="15"/>
      <c r="AC1178" s="15"/>
      <c r="AD1178" s="15"/>
      <c r="AE1178" s="15"/>
      <c r="AT1178" s="235" t="s">
        <v>283</v>
      </c>
      <c r="AU1178" s="235" t="s">
        <v>90</v>
      </c>
      <c r="AV1178" s="15" t="s">
        <v>165</v>
      </c>
      <c r="AW1178" s="15" t="s">
        <v>36</v>
      </c>
      <c r="AX1178" s="15" t="s">
        <v>88</v>
      </c>
      <c r="AY1178" s="235" t="s">
        <v>166</v>
      </c>
    </row>
    <row r="1179" spans="1:65" s="2" customFormat="1" ht="21.75" customHeight="1">
      <c r="A1179" s="38"/>
      <c r="B1179" s="196"/>
      <c r="C1179" s="197" t="s">
        <v>1756</v>
      </c>
      <c r="D1179" s="197" t="s">
        <v>169</v>
      </c>
      <c r="E1179" s="198" t="s">
        <v>1757</v>
      </c>
      <c r="F1179" s="199" t="s">
        <v>1758</v>
      </c>
      <c r="G1179" s="200" t="s">
        <v>289</v>
      </c>
      <c r="H1179" s="201">
        <v>3.087</v>
      </c>
      <c r="I1179" s="202"/>
      <c r="J1179" s="203">
        <f>ROUND(I1179*H1179,2)</f>
        <v>0</v>
      </c>
      <c r="K1179" s="199" t="s">
        <v>280</v>
      </c>
      <c r="L1179" s="39"/>
      <c r="M1179" s="204" t="s">
        <v>1</v>
      </c>
      <c r="N1179" s="205" t="s">
        <v>46</v>
      </c>
      <c r="O1179" s="77"/>
      <c r="P1179" s="206">
        <f>O1179*H1179</f>
        <v>0</v>
      </c>
      <c r="Q1179" s="206">
        <v>0</v>
      </c>
      <c r="R1179" s="206">
        <f>Q1179*H1179</f>
        <v>0</v>
      </c>
      <c r="S1179" s="206">
        <v>0</v>
      </c>
      <c r="T1179" s="207">
        <f>S1179*H1179</f>
        <v>0</v>
      </c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R1179" s="208" t="s">
        <v>243</v>
      </c>
      <c r="AT1179" s="208" t="s">
        <v>169</v>
      </c>
      <c r="AU1179" s="208" t="s">
        <v>90</v>
      </c>
      <c r="AY1179" s="19" t="s">
        <v>166</v>
      </c>
      <c r="BE1179" s="209">
        <f>IF(N1179="základní",J1179,0)</f>
        <v>0</v>
      </c>
      <c r="BF1179" s="209">
        <f>IF(N1179="snížená",J1179,0)</f>
        <v>0</v>
      </c>
      <c r="BG1179" s="209">
        <f>IF(N1179="zákl. přenesená",J1179,0)</f>
        <v>0</v>
      </c>
      <c r="BH1179" s="209">
        <f>IF(N1179="sníž. přenesená",J1179,0)</f>
        <v>0</v>
      </c>
      <c r="BI1179" s="209">
        <f>IF(N1179="nulová",J1179,0)</f>
        <v>0</v>
      </c>
      <c r="BJ1179" s="19" t="s">
        <v>88</v>
      </c>
      <c r="BK1179" s="209">
        <f>ROUND(I1179*H1179,2)</f>
        <v>0</v>
      </c>
      <c r="BL1179" s="19" t="s">
        <v>243</v>
      </c>
      <c r="BM1179" s="208" t="s">
        <v>1759</v>
      </c>
    </row>
    <row r="1180" spans="1:47" s="2" customFormat="1" ht="12">
      <c r="A1180" s="38"/>
      <c r="B1180" s="39"/>
      <c r="C1180" s="38"/>
      <c r="D1180" s="210" t="s">
        <v>174</v>
      </c>
      <c r="E1180" s="38"/>
      <c r="F1180" s="211" t="s">
        <v>1760</v>
      </c>
      <c r="G1180" s="38"/>
      <c r="H1180" s="38"/>
      <c r="I1180" s="132"/>
      <c r="J1180" s="38"/>
      <c r="K1180" s="38"/>
      <c r="L1180" s="39"/>
      <c r="M1180" s="212"/>
      <c r="N1180" s="213"/>
      <c r="O1180" s="77"/>
      <c r="P1180" s="77"/>
      <c r="Q1180" s="77"/>
      <c r="R1180" s="77"/>
      <c r="S1180" s="77"/>
      <c r="T1180" s="78"/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  <c r="AE1180" s="38"/>
      <c r="AT1180" s="19" t="s">
        <v>174</v>
      </c>
      <c r="AU1180" s="19" t="s">
        <v>90</v>
      </c>
    </row>
    <row r="1181" spans="1:65" s="2" customFormat="1" ht="21.75" customHeight="1">
      <c r="A1181" s="38"/>
      <c r="B1181" s="196"/>
      <c r="C1181" s="197" t="s">
        <v>1761</v>
      </c>
      <c r="D1181" s="197" t="s">
        <v>169</v>
      </c>
      <c r="E1181" s="198" t="s">
        <v>1762</v>
      </c>
      <c r="F1181" s="199" t="s">
        <v>1763</v>
      </c>
      <c r="G1181" s="200" t="s">
        <v>289</v>
      </c>
      <c r="H1181" s="201">
        <v>3.087</v>
      </c>
      <c r="I1181" s="202"/>
      <c r="J1181" s="203">
        <f>ROUND(I1181*H1181,2)</f>
        <v>0</v>
      </c>
      <c r="K1181" s="199" t="s">
        <v>280</v>
      </c>
      <c r="L1181" s="39"/>
      <c r="M1181" s="204" t="s">
        <v>1</v>
      </c>
      <c r="N1181" s="205" t="s">
        <v>46</v>
      </c>
      <c r="O1181" s="77"/>
      <c r="P1181" s="206">
        <f>O1181*H1181</f>
        <v>0</v>
      </c>
      <c r="Q1181" s="206">
        <v>0</v>
      </c>
      <c r="R1181" s="206">
        <f>Q1181*H1181</f>
        <v>0</v>
      </c>
      <c r="S1181" s="206">
        <v>0</v>
      </c>
      <c r="T1181" s="207">
        <f>S1181*H1181</f>
        <v>0</v>
      </c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  <c r="AE1181" s="38"/>
      <c r="AR1181" s="208" t="s">
        <v>243</v>
      </c>
      <c r="AT1181" s="208" t="s">
        <v>169</v>
      </c>
      <c r="AU1181" s="208" t="s">
        <v>90</v>
      </c>
      <c r="AY1181" s="19" t="s">
        <v>166</v>
      </c>
      <c r="BE1181" s="209">
        <f>IF(N1181="základní",J1181,0)</f>
        <v>0</v>
      </c>
      <c r="BF1181" s="209">
        <f>IF(N1181="snížená",J1181,0)</f>
        <v>0</v>
      </c>
      <c r="BG1181" s="209">
        <f>IF(N1181="zákl. přenesená",J1181,0)</f>
        <v>0</v>
      </c>
      <c r="BH1181" s="209">
        <f>IF(N1181="sníž. přenesená",J1181,0)</f>
        <v>0</v>
      </c>
      <c r="BI1181" s="209">
        <f>IF(N1181="nulová",J1181,0)</f>
        <v>0</v>
      </c>
      <c r="BJ1181" s="19" t="s">
        <v>88</v>
      </c>
      <c r="BK1181" s="209">
        <f>ROUND(I1181*H1181,2)</f>
        <v>0</v>
      </c>
      <c r="BL1181" s="19" t="s">
        <v>243</v>
      </c>
      <c r="BM1181" s="208" t="s">
        <v>1764</v>
      </c>
    </row>
    <row r="1182" spans="1:47" s="2" customFormat="1" ht="12">
      <c r="A1182" s="38"/>
      <c r="B1182" s="39"/>
      <c r="C1182" s="38"/>
      <c r="D1182" s="210" t="s">
        <v>174</v>
      </c>
      <c r="E1182" s="38"/>
      <c r="F1182" s="211" t="s">
        <v>1765</v>
      </c>
      <c r="G1182" s="38"/>
      <c r="H1182" s="38"/>
      <c r="I1182" s="132"/>
      <c r="J1182" s="38"/>
      <c r="K1182" s="38"/>
      <c r="L1182" s="39"/>
      <c r="M1182" s="212"/>
      <c r="N1182" s="213"/>
      <c r="O1182" s="77"/>
      <c r="P1182" s="77"/>
      <c r="Q1182" s="77"/>
      <c r="R1182" s="77"/>
      <c r="S1182" s="77"/>
      <c r="T1182" s="78"/>
      <c r="U1182" s="38"/>
      <c r="V1182" s="38"/>
      <c r="W1182" s="38"/>
      <c r="X1182" s="38"/>
      <c r="Y1182" s="38"/>
      <c r="Z1182" s="38"/>
      <c r="AA1182" s="38"/>
      <c r="AB1182" s="38"/>
      <c r="AC1182" s="38"/>
      <c r="AD1182" s="38"/>
      <c r="AE1182" s="38"/>
      <c r="AT1182" s="19" t="s">
        <v>174</v>
      </c>
      <c r="AU1182" s="19" t="s">
        <v>90</v>
      </c>
    </row>
    <row r="1183" spans="1:63" s="12" customFormat="1" ht="22.8" customHeight="1">
      <c r="A1183" s="12"/>
      <c r="B1183" s="183"/>
      <c r="C1183" s="12"/>
      <c r="D1183" s="184" t="s">
        <v>80</v>
      </c>
      <c r="E1183" s="194" t="s">
        <v>1766</v>
      </c>
      <c r="F1183" s="194" t="s">
        <v>1767</v>
      </c>
      <c r="G1183" s="12"/>
      <c r="H1183" s="12"/>
      <c r="I1183" s="186"/>
      <c r="J1183" s="195">
        <f>BK1183</f>
        <v>0</v>
      </c>
      <c r="K1183" s="12"/>
      <c r="L1183" s="183"/>
      <c r="M1183" s="188"/>
      <c r="N1183" s="189"/>
      <c r="O1183" s="189"/>
      <c r="P1183" s="190">
        <f>SUM(P1184:P1193)</f>
        <v>0</v>
      </c>
      <c r="Q1183" s="189"/>
      <c r="R1183" s="190">
        <f>SUM(R1184:R1193)</f>
        <v>0.0027142</v>
      </c>
      <c r="S1183" s="189"/>
      <c r="T1183" s="191">
        <f>SUM(T1184:T1193)</f>
        <v>0</v>
      </c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R1183" s="184" t="s">
        <v>90</v>
      </c>
      <c r="AT1183" s="192" t="s">
        <v>80</v>
      </c>
      <c r="AU1183" s="192" t="s">
        <v>88</v>
      </c>
      <c r="AY1183" s="184" t="s">
        <v>166</v>
      </c>
      <c r="BK1183" s="193">
        <f>SUM(BK1184:BK1193)</f>
        <v>0</v>
      </c>
    </row>
    <row r="1184" spans="1:65" s="2" customFormat="1" ht="21.75" customHeight="1">
      <c r="A1184" s="38"/>
      <c r="B1184" s="196"/>
      <c r="C1184" s="197" t="s">
        <v>1768</v>
      </c>
      <c r="D1184" s="197" t="s">
        <v>169</v>
      </c>
      <c r="E1184" s="198" t="s">
        <v>1769</v>
      </c>
      <c r="F1184" s="199" t="s">
        <v>1770</v>
      </c>
      <c r="G1184" s="200" t="s">
        <v>301</v>
      </c>
      <c r="H1184" s="201">
        <v>6.62</v>
      </c>
      <c r="I1184" s="202"/>
      <c r="J1184" s="203">
        <f>ROUND(I1184*H1184,2)</f>
        <v>0</v>
      </c>
      <c r="K1184" s="199" t="s">
        <v>280</v>
      </c>
      <c r="L1184" s="39"/>
      <c r="M1184" s="204" t="s">
        <v>1</v>
      </c>
      <c r="N1184" s="205" t="s">
        <v>46</v>
      </c>
      <c r="O1184" s="77"/>
      <c r="P1184" s="206">
        <f>O1184*H1184</f>
        <v>0</v>
      </c>
      <c r="Q1184" s="206">
        <v>0.00017</v>
      </c>
      <c r="R1184" s="206">
        <f>Q1184*H1184</f>
        <v>0.0011254000000000001</v>
      </c>
      <c r="S1184" s="206">
        <v>0</v>
      </c>
      <c r="T1184" s="207">
        <f>S1184*H1184</f>
        <v>0</v>
      </c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  <c r="AE1184" s="38"/>
      <c r="AR1184" s="208" t="s">
        <v>243</v>
      </c>
      <c r="AT1184" s="208" t="s">
        <v>169</v>
      </c>
      <c r="AU1184" s="208" t="s">
        <v>90</v>
      </c>
      <c r="AY1184" s="19" t="s">
        <v>166</v>
      </c>
      <c r="BE1184" s="209">
        <f>IF(N1184="základní",J1184,0)</f>
        <v>0</v>
      </c>
      <c r="BF1184" s="209">
        <f>IF(N1184="snížená",J1184,0)</f>
        <v>0</v>
      </c>
      <c r="BG1184" s="209">
        <f>IF(N1184="zákl. přenesená",J1184,0)</f>
        <v>0</v>
      </c>
      <c r="BH1184" s="209">
        <f>IF(N1184="sníž. přenesená",J1184,0)</f>
        <v>0</v>
      </c>
      <c r="BI1184" s="209">
        <f>IF(N1184="nulová",J1184,0)</f>
        <v>0</v>
      </c>
      <c r="BJ1184" s="19" t="s">
        <v>88</v>
      </c>
      <c r="BK1184" s="209">
        <f>ROUND(I1184*H1184,2)</f>
        <v>0</v>
      </c>
      <c r="BL1184" s="19" t="s">
        <v>243</v>
      </c>
      <c r="BM1184" s="208" t="s">
        <v>1771</v>
      </c>
    </row>
    <row r="1185" spans="1:47" s="2" customFormat="1" ht="12">
      <c r="A1185" s="38"/>
      <c r="B1185" s="39"/>
      <c r="C1185" s="38"/>
      <c r="D1185" s="210" t="s">
        <v>174</v>
      </c>
      <c r="E1185" s="38"/>
      <c r="F1185" s="211" t="s">
        <v>1772</v>
      </c>
      <c r="G1185" s="38"/>
      <c r="H1185" s="38"/>
      <c r="I1185" s="132"/>
      <c r="J1185" s="38"/>
      <c r="K1185" s="38"/>
      <c r="L1185" s="39"/>
      <c r="M1185" s="212"/>
      <c r="N1185" s="213"/>
      <c r="O1185" s="77"/>
      <c r="P1185" s="77"/>
      <c r="Q1185" s="77"/>
      <c r="R1185" s="77"/>
      <c r="S1185" s="77"/>
      <c r="T1185" s="78"/>
      <c r="U1185" s="38"/>
      <c r="V1185" s="38"/>
      <c r="W1185" s="38"/>
      <c r="X1185" s="38"/>
      <c r="Y1185" s="38"/>
      <c r="Z1185" s="38"/>
      <c r="AA1185" s="38"/>
      <c r="AB1185" s="38"/>
      <c r="AC1185" s="38"/>
      <c r="AD1185" s="38"/>
      <c r="AE1185" s="38"/>
      <c r="AT1185" s="19" t="s">
        <v>174</v>
      </c>
      <c r="AU1185" s="19" t="s">
        <v>90</v>
      </c>
    </row>
    <row r="1186" spans="1:51" s="13" customFormat="1" ht="12">
      <c r="A1186" s="13"/>
      <c r="B1186" s="219"/>
      <c r="C1186" s="13"/>
      <c r="D1186" s="210" t="s">
        <v>283</v>
      </c>
      <c r="E1186" s="220" t="s">
        <v>1</v>
      </c>
      <c r="F1186" s="221" t="s">
        <v>1773</v>
      </c>
      <c r="G1186" s="13"/>
      <c r="H1186" s="220" t="s">
        <v>1</v>
      </c>
      <c r="I1186" s="222"/>
      <c r="J1186" s="13"/>
      <c r="K1186" s="13"/>
      <c r="L1186" s="219"/>
      <c r="M1186" s="223"/>
      <c r="N1186" s="224"/>
      <c r="O1186" s="224"/>
      <c r="P1186" s="224"/>
      <c r="Q1186" s="224"/>
      <c r="R1186" s="224"/>
      <c r="S1186" s="224"/>
      <c r="T1186" s="225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20" t="s">
        <v>283</v>
      </c>
      <c r="AU1186" s="220" t="s">
        <v>90</v>
      </c>
      <c r="AV1186" s="13" t="s">
        <v>88</v>
      </c>
      <c r="AW1186" s="13" t="s">
        <v>36</v>
      </c>
      <c r="AX1186" s="13" t="s">
        <v>81</v>
      </c>
      <c r="AY1186" s="220" t="s">
        <v>166</v>
      </c>
    </row>
    <row r="1187" spans="1:51" s="14" customFormat="1" ht="12">
      <c r="A1187" s="14"/>
      <c r="B1187" s="226"/>
      <c r="C1187" s="14"/>
      <c r="D1187" s="210" t="s">
        <v>283</v>
      </c>
      <c r="E1187" s="227" t="s">
        <v>1</v>
      </c>
      <c r="F1187" s="228" t="s">
        <v>1774</v>
      </c>
      <c r="G1187" s="14"/>
      <c r="H1187" s="229">
        <v>4.7</v>
      </c>
      <c r="I1187" s="230"/>
      <c r="J1187" s="14"/>
      <c r="K1187" s="14"/>
      <c r="L1187" s="226"/>
      <c r="M1187" s="231"/>
      <c r="N1187" s="232"/>
      <c r="O1187" s="232"/>
      <c r="P1187" s="232"/>
      <c r="Q1187" s="232"/>
      <c r="R1187" s="232"/>
      <c r="S1187" s="232"/>
      <c r="T1187" s="233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T1187" s="227" t="s">
        <v>283</v>
      </c>
      <c r="AU1187" s="227" t="s">
        <v>90</v>
      </c>
      <c r="AV1187" s="14" t="s">
        <v>90</v>
      </c>
      <c r="AW1187" s="14" t="s">
        <v>36</v>
      </c>
      <c r="AX1187" s="14" t="s">
        <v>81</v>
      </c>
      <c r="AY1187" s="227" t="s">
        <v>166</v>
      </c>
    </row>
    <row r="1188" spans="1:51" s="14" customFormat="1" ht="12">
      <c r="A1188" s="14"/>
      <c r="B1188" s="226"/>
      <c r="C1188" s="14"/>
      <c r="D1188" s="210" t="s">
        <v>283</v>
      </c>
      <c r="E1188" s="227" t="s">
        <v>1</v>
      </c>
      <c r="F1188" s="228" t="s">
        <v>1775</v>
      </c>
      <c r="G1188" s="14"/>
      <c r="H1188" s="229">
        <v>1.92</v>
      </c>
      <c r="I1188" s="230"/>
      <c r="J1188" s="14"/>
      <c r="K1188" s="14"/>
      <c r="L1188" s="226"/>
      <c r="M1188" s="231"/>
      <c r="N1188" s="232"/>
      <c r="O1188" s="232"/>
      <c r="P1188" s="232"/>
      <c r="Q1188" s="232"/>
      <c r="R1188" s="232"/>
      <c r="S1188" s="232"/>
      <c r="T1188" s="233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T1188" s="227" t="s">
        <v>283</v>
      </c>
      <c r="AU1188" s="227" t="s">
        <v>90</v>
      </c>
      <c r="AV1188" s="14" t="s">
        <v>90</v>
      </c>
      <c r="AW1188" s="14" t="s">
        <v>36</v>
      </c>
      <c r="AX1188" s="14" t="s">
        <v>81</v>
      </c>
      <c r="AY1188" s="227" t="s">
        <v>166</v>
      </c>
    </row>
    <row r="1189" spans="1:51" s="15" customFormat="1" ht="12">
      <c r="A1189" s="15"/>
      <c r="B1189" s="234"/>
      <c r="C1189" s="15"/>
      <c r="D1189" s="210" t="s">
        <v>283</v>
      </c>
      <c r="E1189" s="235" t="s">
        <v>1</v>
      </c>
      <c r="F1189" s="236" t="s">
        <v>286</v>
      </c>
      <c r="G1189" s="15"/>
      <c r="H1189" s="237">
        <v>6.62</v>
      </c>
      <c r="I1189" s="238"/>
      <c r="J1189" s="15"/>
      <c r="K1189" s="15"/>
      <c r="L1189" s="234"/>
      <c r="M1189" s="239"/>
      <c r="N1189" s="240"/>
      <c r="O1189" s="240"/>
      <c r="P1189" s="240"/>
      <c r="Q1189" s="240"/>
      <c r="R1189" s="240"/>
      <c r="S1189" s="240"/>
      <c r="T1189" s="241"/>
      <c r="U1189" s="15"/>
      <c r="V1189" s="15"/>
      <c r="W1189" s="15"/>
      <c r="X1189" s="15"/>
      <c r="Y1189" s="15"/>
      <c r="Z1189" s="15"/>
      <c r="AA1189" s="15"/>
      <c r="AB1189" s="15"/>
      <c r="AC1189" s="15"/>
      <c r="AD1189" s="15"/>
      <c r="AE1189" s="15"/>
      <c r="AT1189" s="235" t="s">
        <v>283</v>
      </c>
      <c r="AU1189" s="235" t="s">
        <v>90</v>
      </c>
      <c r="AV1189" s="15" t="s">
        <v>165</v>
      </c>
      <c r="AW1189" s="15" t="s">
        <v>36</v>
      </c>
      <c r="AX1189" s="15" t="s">
        <v>88</v>
      </c>
      <c r="AY1189" s="235" t="s">
        <v>166</v>
      </c>
    </row>
    <row r="1190" spans="1:65" s="2" customFormat="1" ht="21.75" customHeight="1">
      <c r="A1190" s="38"/>
      <c r="B1190" s="196"/>
      <c r="C1190" s="197" t="s">
        <v>1776</v>
      </c>
      <c r="D1190" s="197" t="s">
        <v>169</v>
      </c>
      <c r="E1190" s="198" t="s">
        <v>1777</v>
      </c>
      <c r="F1190" s="199" t="s">
        <v>1778</v>
      </c>
      <c r="G1190" s="200" t="s">
        <v>301</v>
      </c>
      <c r="H1190" s="201">
        <v>13.24</v>
      </c>
      <c r="I1190" s="202"/>
      <c r="J1190" s="203">
        <f>ROUND(I1190*H1190,2)</f>
        <v>0</v>
      </c>
      <c r="K1190" s="199" t="s">
        <v>280</v>
      </c>
      <c r="L1190" s="39"/>
      <c r="M1190" s="204" t="s">
        <v>1</v>
      </c>
      <c r="N1190" s="205" t="s">
        <v>46</v>
      </c>
      <c r="O1190" s="77"/>
      <c r="P1190" s="206">
        <f>O1190*H1190</f>
        <v>0</v>
      </c>
      <c r="Q1190" s="206">
        <v>0.00012</v>
      </c>
      <c r="R1190" s="206">
        <f>Q1190*H1190</f>
        <v>0.0015888</v>
      </c>
      <c r="S1190" s="206">
        <v>0</v>
      </c>
      <c r="T1190" s="207">
        <f>S1190*H1190</f>
        <v>0</v>
      </c>
      <c r="U1190" s="38"/>
      <c r="V1190" s="38"/>
      <c r="W1190" s="38"/>
      <c r="X1190" s="38"/>
      <c r="Y1190" s="38"/>
      <c r="Z1190" s="38"/>
      <c r="AA1190" s="38"/>
      <c r="AB1190" s="38"/>
      <c r="AC1190" s="38"/>
      <c r="AD1190" s="38"/>
      <c r="AE1190" s="38"/>
      <c r="AR1190" s="208" t="s">
        <v>243</v>
      </c>
      <c r="AT1190" s="208" t="s">
        <v>169</v>
      </c>
      <c r="AU1190" s="208" t="s">
        <v>90</v>
      </c>
      <c r="AY1190" s="19" t="s">
        <v>166</v>
      </c>
      <c r="BE1190" s="209">
        <f>IF(N1190="základní",J1190,0)</f>
        <v>0</v>
      </c>
      <c r="BF1190" s="209">
        <f>IF(N1190="snížená",J1190,0)</f>
        <v>0</v>
      </c>
      <c r="BG1190" s="209">
        <f>IF(N1190="zákl. přenesená",J1190,0)</f>
        <v>0</v>
      </c>
      <c r="BH1190" s="209">
        <f>IF(N1190="sníž. přenesená",J1190,0)</f>
        <v>0</v>
      </c>
      <c r="BI1190" s="209">
        <f>IF(N1190="nulová",J1190,0)</f>
        <v>0</v>
      </c>
      <c r="BJ1190" s="19" t="s">
        <v>88</v>
      </c>
      <c r="BK1190" s="209">
        <f>ROUND(I1190*H1190,2)</f>
        <v>0</v>
      </c>
      <c r="BL1190" s="19" t="s">
        <v>243</v>
      </c>
      <c r="BM1190" s="208" t="s">
        <v>1779</v>
      </c>
    </row>
    <row r="1191" spans="1:47" s="2" customFormat="1" ht="12">
      <c r="A1191" s="38"/>
      <c r="B1191" s="39"/>
      <c r="C1191" s="38"/>
      <c r="D1191" s="210" t="s">
        <v>174</v>
      </c>
      <c r="E1191" s="38"/>
      <c r="F1191" s="211" t="s">
        <v>1780</v>
      </c>
      <c r="G1191" s="38"/>
      <c r="H1191" s="38"/>
      <c r="I1191" s="132"/>
      <c r="J1191" s="38"/>
      <c r="K1191" s="38"/>
      <c r="L1191" s="39"/>
      <c r="M1191" s="212"/>
      <c r="N1191" s="213"/>
      <c r="O1191" s="77"/>
      <c r="P1191" s="77"/>
      <c r="Q1191" s="77"/>
      <c r="R1191" s="77"/>
      <c r="S1191" s="77"/>
      <c r="T1191" s="78"/>
      <c r="U1191" s="38"/>
      <c r="V1191" s="38"/>
      <c r="W1191" s="38"/>
      <c r="X1191" s="38"/>
      <c r="Y1191" s="38"/>
      <c r="Z1191" s="38"/>
      <c r="AA1191" s="38"/>
      <c r="AB1191" s="38"/>
      <c r="AC1191" s="38"/>
      <c r="AD1191" s="38"/>
      <c r="AE1191" s="38"/>
      <c r="AT1191" s="19" t="s">
        <v>174</v>
      </c>
      <c r="AU1191" s="19" t="s">
        <v>90</v>
      </c>
    </row>
    <row r="1192" spans="1:51" s="14" customFormat="1" ht="12">
      <c r="A1192" s="14"/>
      <c r="B1192" s="226"/>
      <c r="C1192" s="14"/>
      <c r="D1192" s="210" t="s">
        <v>283</v>
      </c>
      <c r="E1192" s="227" t="s">
        <v>1</v>
      </c>
      <c r="F1192" s="228" t="s">
        <v>1781</v>
      </c>
      <c r="G1192" s="14"/>
      <c r="H1192" s="229">
        <v>13.24</v>
      </c>
      <c r="I1192" s="230"/>
      <c r="J1192" s="14"/>
      <c r="K1192" s="14"/>
      <c r="L1192" s="226"/>
      <c r="M1192" s="231"/>
      <c r="N1192" s="232"/>
      <c r="O1192" s="232"/>
      <c r="P1192" s="232"/>
      <c r="Q1192" s="232"/>
      <c r="R1192" s="232"/>
      <c r="S1192" s="232"/>
      <c r="T1192" s="233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27" t="s">
        <v>283</v>
      </c>
      <c r="AU1192" s="227" t="s">
        <v>90</v>
      </c>
      <c r="AV1192" s="14" t="s">
        <v>90</v>
      </c>
      <c r="AW1192" s="14" t="s">
        <v>36</v>
      </c>
      <c r="AX1192" s="14" t="s">
        <v>81</v>
      </c>
      <c r="AY1192" s="227" t="s">
        <v>166</v>
      </c>
    </row>
    <row r="1193" spans="1:51" s="15" customFormat="1" ht="12">
      <c r="A1193" s="15"/>
      <c r="B1193" s="234"/>
      <c r="C1193" s="15"/>
      <c r="D1193" s="210" t="s">
        <v>283</v>
      </c>
      <c r="E1193" s="235" t="s">
        <v>1</v>
      </c>
      <c r="F1193" s="236" t="s">
        <v>286</v>
      </c>
      <c r="G1193" s="15"/>
      <c r="H1193" s="237">
        <v>13.24</v>
      </c>
      <c r="I1193" s="238"/>
      <c r="J1193" s="15"/>
      <c r="K1193" s="15"/>
      <c r="L1193" s="234"/>
      <c r="M1193" s="239"/>
      <c r="N1193" s="240"/>
      <c r="O1193" s="240"/>
      <c r="P1193" s="240"/>
      <c r="Q1193" s="240"/>
      <c r="R1193" s="240"/>
      <c r="S1193" s="240"/>
      <c r="T1193" s="241"/>
      <c r="U1193" s="15"/>
      <c r="V1193" s="15"/>
      <c r="W1193" s="15"/>
      <c r="X1193" s="15"/>
      <c r="Y1193" s="15"/>
      <c r="Z1193" s="15"/>
      <c r="AA1193" s="15"/>
      <c r="AB1193" s="15"/>
      <c r="AC1193" s="15"/>
      <c r="AD1193" s="15"/>
      <c r="AE1193" s="15"/>
      <c r="AT1193" s="235" t="s">
        <v>283</v>
      </c>
      <c r="AU1193" s="235" t="s">
        <v>90</v>
      </c>
      <c r="AV1193" s="15" t="s">
        <v>165</v>
      </c>
      <c r="AW1193" s="15" t="s">
        <v>36</v>
      </c>
      <c r="AX1193" s="15" t="s">
        <v>88</v>
      </c>
      <c r="AY1193" s="235" t="s">
        <v>166</v>
      </c>
    </row>
    <row r="1194" spans="1:63" s="12" customFormat="1" ht="22.8" customHeight="1">
      <c r="A1194" s="12"/>
      <c r="B1194" s="183"/>
      <c r="C1194" s="12"/>
      <c r="D1194" s="184" t="s">
        <v>80</v>
      </c>
      <c r="E1194" s="194" t="s">
        <v>783</v>
      </c>
      <c r="F1194" s="194" t="s">
        <v>784</v>
      </c>
      <c r="G1194" s="12"/>
      <c r="H1194" s="12"/>
      <c r="I1194" s="186"/>
      <c r="J1194" s="195">
        <f>BK1194</f>
        <v>0</v>
      </c>
      <c r="K1194" s="12"/>
      <c r="L1194" s="183"/>
      <c r="M1194" s="188"/>
      <c r="N1194" s="189"/>
      <c r="O1194" s="189"/>
      <c r="P1194" s="190">
        <f>SUM(P1195:P1263)</f>
        <v>0</v>
      </c>
      <c r="Q1194" s="189"/>
      <c r="R1194" s="190">
        <f>SUM(R1195:R1263)</f>
        <v>0.46318248</v>
      </c>
      <c r="S1194" s="189"/>
      <c r="T1194" s="191">
        <f>SUM(T1195:T1263)</f>
        <v>0</v>
      </c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R1194" s="184" t="s">
        <v>90</v>
      </c>
      <c r="AT1194" s="192" t="s">
        <v>80</v>
      </c>
      <c r="AU1194" s="192" t="s">
        <v>88</v>
      </c>
      <c r="AY1194" s="184" t="s">
        <v>166</v>
      </c>
      <c r="BK1194" s="193">
        <f>SUM(BK1195:BK1263)</f>
        <v>0</v>
      </c>
    </row>
    <row r="1195" spans="1:65" s="2" customFormat="1" ht="21.75" customHeight="1">
      <c r="A1195" s="38"/>
      <c r="B1195" s="196"/>
      <c r="C1195" s="197" t="s">
        <v>1782</v>
      </c>
      <c r="D1195" s="197" t="s">
        <v>169</v>
      </c>
      <c r="E1195" s="198" t="s">
        <v>1783</v>
      </c>
      <c r="F1195" s="199" t="s">
        <v>1784</v>
      </c>
      <c r="G1195" s="200" t="s">
        <v>301</v>
      </c>
      <c r="H1195" s="201">
        <v>192.28</v>
      </c>
      <c r="I1195" s="202"/>
      <c r="J1195" s="203">
        <f>ROUND(I1195*H1195,2)</f>
        <v>0</v>
      </c>
      <c r="K1195" s="199" t="s">
        <v>280</v>
      </c>
      <c r="L1195" s="39"/>
      <c r="M1195" s="204" t="s">
        <v>1</v>
      </c>
      <c r="N1195" s="205" t="s">
        <v>46</v>
      </c>
      <c r="O1195" s="77"/>
      <c r="P1195" s="206">
        <f>O1195*H1195</f>
        <v>0</v>
      </c>
      <c r="Q1195" s="206">
        <v>0.0002</v>
      </c>
      <c r="R1195" s="206">
        <f>Q1195*H1195</f>
        <v>0.038456000000000004</v>
      </c>
      <c r="S1195" s="206">
        <v>0</v>
      </c>
      <c r="T1195" s="207">
        <f>S1195*H1195</f>
        <v>0</v>
      </c>
      <c r="U1195" s="38"/>
      <c r="V1195" s="38"/>
      <c r="W1195" s="38"/>
      <c r="X1195" s="38"/>
      <c r="Y1195" s="38"/>
      <c r="Z1195" s="38"/>
      <c r="AA1195" s="38"/>
      <c r="AB1195" s="38"/>
      <c r="AC1195" s="38"/>
      <c r="AD1195" s="38"/>
      <c r="AE1195" s="38"/>
      <c r="AR1195" s="208" t="s">
        <v>243</v>
      </c>
      <c r="AT1195" s="208" t="s">
        <v>169</v>
      </c>
      <c r="AU1195" s="208" t="s">
        <v>90</v>
      </c>
      <c r="AY1195" s="19" t="s">
        <v>166</v>
      </c>
      <c r="BE1195" s="209">
        <f>IF(N1195="základní",J1195,0)</f>
        <v>0</v>
      </c>
      <c r="BF1195" s="209">
        <f>IF(N1195="snížená",J1195,0)</f>
        <v>0</v>
      </c>
      <c r="BG1195" s="209">
        <f>IF(N1195="zákl. přenesená",J1195,0)</f>
        <v>0</v>
      </c>
      <c r="BH1195" s="209">
        <f>IF(N1195="sníž. přenesená",J1195,0)</f>
        <v>0</v>
      </c>
      <c r="BI1195" s="209">
        <f>IF(N1195="nulová",J1195,0)</f>
        <v>0</v>
      </c>
      <c r="BJ1195" s="19" t="s">
        <v>88</v>
      </c>
      <c r="BK1195" s="209">
        <f>ROUND(I1195*H1195,2)</f>
        <v>0</v>
      </c>
      <c r="BL1195" s="19" t="s">
        <v>243</v>
      </c>
      <c r="BM1195" s="208" t="s">
        <v>1785</v>
      </c>
    </row>
    <row r="1196" spans="1:47" s="2" customFormat="1" ht="12">
      <c r="A1196" s="38"/>
      <c r="B1196" s="39"/>
      <c r="C1196" s="38"/>
      <c r="D1196" s="210" t="s">
        <v>174</v>
      </c>
      <c r="E1196" s="38"/>
      <c r="F1196" s="211" t="s">
        <v>1786</v>
      </c>
      <c r="G1196" s="38"/>
      <c r="H1196" s="38"/>
      <c r="I1196" s="132"/>
      <c r="J1196" s="38"/>
      <c r="K1196" s="38"/>
      <c r="L1196" s="39"/>
      <c r="M1196" s="212"/>
      <c r="N1196" s="213"/>
      <c r="O1196" s="77"/>
      <c r="P1196" s="77"/>
      <c r="Q1196" s="77"/>
      <c r="R1196" s="77"/>
      <c r="S1196" s="77"/>
      <c r="T1196" s="78"/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  <c r="AE1196" s="38"/>
      <c r="AT1196" s="19" t="s">
        <v>174</v>
      </c>
      <c r="AU1196" s="19" t="s">
        <v>90</v>
      </c>
    </row>
    <row r="1197" spans="1:51" s="13" customFormat="1" ht="12">
      <c r="A1197" s="13"/>
      <c r="B1197" s="219"/>
      <c r="C1197" s="13"/>
      <c r="D1197" s="210" t="s">
        <v>283</v>
      </c>
      <c r="E1197" s="220" t="s">
        <v>1</v>
      </c>
      <c r="F1197" s="221" t="s">
        <v>318</v>
      </c>
      <c r="G1197" s="13"/>
      <c r="H1197" s="220" t="s">
        <v>1</v>
      </c>
      <c r="I1197" s="222"/>
      <c r="J1197" s="13"/>
      <c r="K1197" s="13"/>
      <c r="L1197" s="219"/>
      <c r="M1197" s="223"/>
      <c r="N1197" s="224"/>
      <c r="O1197" s="224"/>
      <c r="P1197" s="224"/>
      <c r="Q1197" s="224"/>
      <c r="R1197" s="224"/>
      <c r="S1197" s="224"/>
      <c r="T1197" s="225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20" t="s">
        <v>283</v>
      </c>
      <c r="AU1197" s="220" t="s">
        <v>90</v>
      </c>
      <c r="AV1197" s="13" t="s">
        <v>88</v>
      </c>
      <c r="AW1197" s="13" t="s">
        <v>36</v>
      </c>
      <c r="AX1197" s="13" t="s">
        <v>81</v>
      </c>
      <c r="AY1197" s="220" t="s">
        <v>166</v>
      </c>
    </row>
    <row r="1198" spans="1:51" s="14" customFormat="1" ht="12">
      <c r="A1198" s="14"/>
      <c r="B1198" s="226"/>
      <c r="C1198" s="14"/>
      <c r="D1198" s="210" t="s">
        <v>283</v>
      </c>
      <c r="E1198" s="227" t="s">
        <v>1</v>
      </c>
      <c r="F1198" s="228" t="s">
        <v>1191</v>
      </c>
      <c r="G1198" s="14"/>
      <c r="H1198" s="229">
        <v>16.82</v>
      </c>
      <c r="I1198" s="230"/>
      <c r="J1198" s="14"/>
      <c r="K1198" s="14"/>
      <c r="L1198" s="226"/>
      <c r="M1198" s="231"/>
      <c r="N1198" s="232"/>
      <c r="O1198" s="232"/>
      <c r="P1198" s="232"/>
      <c r="Q1198" s="232"/>
      <c r="R1198" s="232"/>
      <c r="S1198" s="232"/>
      <c r="T1198" s="233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27" t="s">
        <v>283</v>
      </c>
      <c r="AU1198" s="227" t="s">
        <v>90</v>
      </c>
      <c r="AV1198" s="14" t="s">
        <v>90</v>
      </c>
      <c r="AW1198" s="14" t="s">
        <v>36</v>
      </c>
      <c r="AX1198" s="14" t="s">
        <v>81</v>
      </c>
      <c r="AY1198" s="227" t="s">
        <v>166</v>
      </c>
    </row>
    <row r="1199" spans="1:51" s="14" customFormat="1" ht="12">
      <c r="A1199" s="14"/>
      <c r="B1199" s="226"/>
      <c r="C1199" s="14"/>
      <c r="D1199" s="210" t="s">
        <v>283</v>
      </c>
      <c r="E1199" s="227" t="s">
        <v>1</v>
      </c>
      <c r="F1199" s="228" t="s">
        <v>1787</v>
      </c>
      <c r="G1199" s="14"/>
      <c r="H1199" s="229">
        <v>51.84</v>
      </c>
      <c r="I1199" s="230"/>
      <c r="J1199" s="14"/>
      <c r="K1199" s="14"/>
      <c r="L1199" s="226"/>
      <c r="M1199" s="231"/>
      <c r="N1199" s="232"/>
      <c r="O1199" s="232"/>
      <c r="P1199" s="232"/>
      <c r="Q1199" s="232"/>
      <c r="R1199" s="232"/>
      <c r="S1199" s="232"/>
      <c r="T1199" s="233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T1199" s="227" t="s">
        <v>283</v>
      </c>
      <c r="AU1199" s="227" t="s">
        <v>90</v>
      </c>
      <c r="AV1199" s="14" t="s">
        <v>90</v>
      </c>
      <c r="AW1199" s="14" t="s">
        <v>36</v>
      </c>
      <c r="AX1199" s="14" t="s">
        <v>81</v>
      </c>
      <c r="AY1199" s="227" t="s">
        <v>166</v>
      </c>
    </row>
    <row r="1200" spans="1:51" s="13" customFormat="1" ht="12">
      <c r="A1200" s="13"/>
      <c r="B1200" s="219"/>
      <c r="C1200" s="13"/>
      <c r="D1200" s="210" t="s">
        <v>283</v>
      </c>
      <c r="E1200" s="220" t="s">
        <v>1</v>
      </c>
      <c r="F1200" s="221" t="s">
        <v>1161</v>
      </c>
      <c r="G1200" s="13"/>
      <c r="H1200" s="220" t="s">
        <v>1</v>
      </c>
      <c r="I1200" s="222"/>
      <c r="J1200" s="13"/>
      <c r="K1200" s="13"/>
      <c r="L1200" s="219"/>
      <c r="M1200" s="223"/>
      <c r="N1200" s="224"/>
      <c r="O1200" s="224"/>
      <c r="P1200" s="224"/>
      <c r="Q1200" s="224"/>
      <c r="R1200" s="224"/>
      <c r="S1200" s="224"/>
      <c r="T1200" s="225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20" t="s">
        <v>283</v>
      </c>
      <c r="AU1200" s="220" t="s">
        <v>90</v>
      </c>
      <c r="AV1200" s="13" t="s">
        <v>88</v>
      </c>
      <c r="AW1200" s="13" t="s">
        <v>36</v>
      </c>
      <c r="AX1200" s="13" t="s">
        <v>81</v>
      </c>
      <c r="AY1200" s="220" t="s">
        <v>166</v>
      </c>
    </row>
    <row r="1201" spans="1:51" s="14" customFormat="1" ht="12">
      <c r="A1201" s="14"/>
      <c r="B1201" s="226"/>
      <c r="C1201" s="14"/>
      <c r="D1201" s="210" t="s">
        <v>283</v>
      </c>
      <c r="E1201" s="227" t="s">
        <v>1</v>
      </c>
      <c r="F1201" s="228" t="s">
        <v>1192</v>
      </c>
      <c r="G1201" s="14"/>
      <c r="H1201" s="229">
        <v>13.18</v>
      </c>
      <c r="I1201" s="230"/>
      <c r="J1201" s="14"/>
      <c r="K1201" s="14"/>
      <c r="L1201" s="226"/>
      <c r="M1201" s="231"/>
      <c r="N1201" s="232"/>
      <c r="O1201" s="232"/>
      <c r="P1201" s="232"/>
      <c r="Q1201" s="232"/>
      <c r="R1201" s="232"/>
      <c r="S1201" s="232"/>
      <c r="T1201" s="233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T1201" s="227" t="s">
        <v>283</v>
      </c>
      <c r="AU1201" s="227" t="s">
        <v>90</v>
      </c>
      <c r="AV1201" s="14" t="s">
        <v>90</v>
      </c>
      <c r="AW1201" s="14" t="s">
        <v>36</v>
      </c>
      <c r="AX1201" s="14" t="s">
        <v>81</v>
      </c>
      <c r="AY1201" s="227" t="s">
        <v>166</v>
      </c>
    </row>
    <row r="1202" spans="1:51" s="14" customFormat="1" ht="12">
      <c r="A1202" s="14"/>
      <c r="B1202" s="226"/>
      <c r="C1202" s="14"/>
      <c r="D1202" s="210" t="s">
        <v>283</v>
      </c>
      <c r="E1202" s="227" t="s">
        <v>1</v>
      </c>
      <c r="F1202" s="228" t="s">
        <v>1788</v>
      </c>
      <c r="G1202" s="14"/>
      <c r="H1202" s="229">
        <v>40.068</v>
      </c>
      <c r="I1202" s="230"/>
      <c r="J1202" s="14"/>
      <c r="K1202" s="14"/>
      <c r="L1202" s="226"/>
      <c r="M1202" s="231"/>
      <c r="N1202" s="232"/>
      <c r="O1202" s="232"/>
      <c r="P1202" s="232"/>
      <c r="Q1202" s="232"/>
      <c r="R1202" s="232"/>
      <c r="S1202" s="232"/>
      <c r="T1202" s="233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T1202" s="227" t="s">
        <v>283</v>
      </c>
      <c r="AU1202" s="227" t="s">
        <v>90</v>
      </c>
      <c r="AV1202" s="14" t="s">
        <v>90</v>
      </c>
      <c r="AW1202" s="14" t="s">
        <v>36</v>
      </c>
      <c r="AX1202" s="14" t="s">
        <v>81</v>
      </c>
      <c r="AY1202" s="227" t="s">
        <v>166</v>
      </c>
    </row>
    <row r="1203" spans="1:51" s="13" customFormat="1" ht="12">
      <c r="A1203" s="13"/>
      <c r="B1203" s="219"/>
      <c r="C1203" s="13"/>
      <c r="D1203" s="210" t="s">
        <v>283</v>
      </c>
      <c r="E1203" s="220" t="s">
        <v>1</v>
      </c>
      <c r="F1203" s="221" t="s">
        <v>1163</v>
      </c>
      <c r="G1203" s="13"/>
      <c r="H1203" s="220" t="s">
        <v>1</v>
      </c>
      <c r="I1203" s="222"/>
      <c r="J1203" s="13"/>
      <c r="K1203" s="13"/>
      <c r="L1203" s="219"/>
      <c r="M1203" s="223"/>
      <c r="N1203" s="224"/>
      <c r="O1203" s="224"/>
      <c r="P1203" s="224"/>
      <c r="Q1203" s="224"/>
      <c r="R1203" s="224"/>
      <c r="S1203" s="224"/>
      <c r="T1203" s="225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20" t="s">
        <v>283</v>
      </c>
      <c r="AU1203" s="220" t="s">
        <v>90</v>
      </c>
      <c r="AV1203" s="13" t="s">
        <v>88</v>
      </c>
      <c r="AW1203" s="13" t="s">
        <v>36</v>
      </c>
      <c r="AX1203" s="13" t="s">
        <v>81</v>
      </c>
      <c r="AY1203" s="220" t="s">
        <v>166</v>
      </c>
    </row>
    <row r="1204" spans="1:51" s="14" customFormat="1" ht="12">
      <c r="A1204" s="14"/>
      <c r="B1204" s="226"/>
      <c r="C1204" s="14"/>
      <c r="D1204" s="210" t="s">
        <v>283</v>
      </c>
      <c r="E1204" s="227" t="s">
        <v>1</v>
      </c>
      <c r="F1204" s="228" t="s">
        <v>1789</v>
      </c>
      <c r="G1204" s="14"/>
      <c r="H1204" s="229">
        <v>17.06</v>
      </c>
      <c r="I1204" s="230"/>
      <c r="J1204" s="14"/>
      <c r="K1204" s="14"/>
      <c r="L1204" s="226"/>
      <c r="M1204" s="231"/>
      <c r="N1204" s="232"/>
      <c r="O1204" s="232"/>
      <c r="P1204" s="232"/>
      <c r="Q1204" s="232"/>
      <c r="R1204" s="232"/>
      <c r="S1204" s="232"/>
      <c r="T1204" s="233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27" t="s">
        <v>283</v>
      </c>
      <c r="AU1204" s="227" t="s">
        <v>90</v>
      </c>
      <c r="AV1204" s="14" t="s">
        <v>90</v>
      </c>
      <c r="AW1204" s="14" t="s">
        <v>36</v>
      </c>
      <c r="AX1204" s="14" t="s">
        <v>81</v>
      </c>
      <c r="AY1204" s="227" t="s">
        <v>166</v>
      </c>
    </row>
    <row r="1205" spans="1:51" s="14" customFormat="1" ht="12">
      <c r="A1205" s="14"/>
      <c r="B1205" s="226"/>
      <c r="C1205" s="14"/>
      <c r="D1205" s="210" t="s">
        <v>283</v>
      </c>
      <c r="E1205" s="227" t="s">
        <v>1</v>
      </c>
      <c r="F1205" s="228" t="s">
        <v>1790</v>
      </c>
      <c r="G1205" s="14"/>
      <c r="H1205" s="229">
        <v>53.312</v>
      </c>
      <c r="I1205" s="230"/>
      <c r="J1205" s="14"/>
      <c r="K1205" s="14"/>
      <c r="L1205" s="226"/>
      <c r="M1205" s="231"/>
      <c r="N1205" s="232"/>
      <c r="O1205" s="232"/>
      <c r="P1205" s="232"/>
      <c r="Q1205" s="232"/>
      <c r="R1205" s="232"/>
      <c r="S1205" s="232"/>
      <c r="T1205" s="233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T1205" s="227" t="s">
        <v>283</v>
      </c>
      <c r="AU1205" s="227" t="s">
        <v>90</v>
      </c>
      <c r="AV1205" s="14" t="s">
        <v>90</v>
      </c>
      <c r="AW1205" s="14" t="s">
        <v>36</v>
      </c>
      <c r="AX1205" s="14" t="s">
        <v>81</v>
      </c>
      <c r="AY1205" s="227" t="s">
        <v>166</v>
      </c>
    </row>
    <row r="1206" spans="1:51" s="15" customFormat="1" ht="12">
      <c r="A1206" s="15"/>
      <c r="B1206" s="234"/>
      <c r="C1206" s="15"/>
      <c r="D1206" s="210" t="s">
        <v>283</v>
      </c>
      <c r="E1206" s="235" t="s">
        <v>1</v>
      </c>
      <c r="F1206" s="236" t="s">
        <v>286</v>
      </c>
      <c r="G1206" s="15"/>
      <c r="H1206" s="237">
        <v>192.28</v>
      </c>
      <c r="I1206" s="238"/>
      <c r="J1206" s="15"/>
      <c r="K1206" s="15"/>
      <c r="L1206" s="234"/>
      <c r="M1206" s="239"/>
      <c r="N1206" s="240"/>
      <c r="O1206" s="240"/>
      <c r="P1206" s="240"/>
      <c r="Q1206" s="240"/>
      <c r="R1206" s="240"/>
      <c r="S1206" s="240"/>
      <c r="T1206" s="241"/>
      <c r="U1206" s="15"/>
      <c r="V1206" s="15"/>
      <c r="W1206" s="15"/>
      <c r="X1206" s="15"/>
      <c r="Y1206" s="15"/>
      <c r="Z1206" s="15"/>
      <c r="AA1206" s="15"/>
      <c r="AB1206" s="15"/>
      <c r="AC1206" s="15"/>
      <c r="AD1206" s="15"/>
      <c r="AE1206" s="15"/>
      <c r="AT1206" s="235" t="s">
        <v>283</v>
      </c>
      <c r="AU1206" s="235" t="s">
        <v>90</v>
      </c>
      <c r="AV1206" s="15" t="s">
        <v>165</v>
      </c>
      <c r="AW1206" s="15" t="s">
        <v>36</v>
      </c>
      <c r="AX1206" s="15" t="s">
        <v>88</v>
      </c>
      <c r="AY1206" s="235" t="s">
        <v>166</v>
      </c>
    </row>
    <row r="1207" spans="1:65" s="2" customFormat="1" ht="21.75" customHeight="1">
      <c r="A1207" s="38"/>
      <c r="B1207" s="196"/>
      <c r="C1207" s="197" t="s">
        <v>1791</v>
      </c>
      <c r="D1207" s="197" t="s">
        <v>169</v>
      </c>
      <c r="E1207" s="198" t="s">
        <v>1792</v>
      </c>
      <c r="F1207" s="199" t="s">
        <v>1793</v>
      </c>
      <c r="G1207" s="200" t="s">
        <v>301</v>
      </c>
      <c r="H1207" s="201">
        <v>484.326</v>
      </c>
      <c r="I1207" s="202"/>
      <c r="J1207" s="203">
        <f>ROUND(I1207*H1207,2)</f>
        <v>0</v>
      </c>
      <c r="K1207" s="199" t="s">
        <v>280</v>
      </c>
      <c r="L1207" s="39"/>
      <c r="M1207" s="204" t="s">
        <v>1</v>
      </c>
      <c r="N1207" s="205" t="s">
        <v>46</v>
      </c>
      <c r="O1207" s="77"/>
      <c r="P1207" s="206">
        <f>O1207*H1207</f>
        <v>0</v>
      </c>
      <c r="Q1207" s="206">
        <v>0.0002</v>
      </c>
      <c r="R1207" s="206">
        <f>Q1207*H1207</f>
        <v>0.09686520000000001</v>
      </c>
      <c r="S1207" s="206">
        <v>0</v>
      </c>
      <c r="T1207" s="207">
        <f>S1207*H1207</f>
        <v>0</v>
      </c>
      <c r="U1207" s="38"/>
      <c r="V1207" s="38"/>
      <c r="W1207" s="38"/>
      <c r="X1207" s="38"/>
      <c r="Y1207" s="38"/>
      <c r="Z1207" s="38"/>
      <c r="AA1207" s="38"/>
      <c r="AB1207" s="38"/>
      <c r="AC1207" s="38"/>
      <c r="AD1207" s="38"/>
      <c r="AE1207" s="38"/>
      <c r="AR1207" s="208" t="s">
        <v>243</v>
      </c>
      <c r="AT1207" s="208" t="s">
        <v>169</v>
      </c>
      <c r="AU1207" s="208" t="s">
        <v>90</v>
      </c>
      <c r="AY1207" s="19" t="s">
        <v>166</v>
      </c>
      <c r="BE1207" s="209">
        <f>IF(N1207="základní",J1207,0)</f>
        <v>0</v>
      </c>
      <c r="BF1207" s="209">
        <f>IF(N1207="snížená",J1207,0)</f>
        <v>0</v>
      </c>
      <c r="BG1207" s="209">
        <f>IF(N1207="zákl. přenesená",J1207,0)</f>
        <v>0</v>
      </c>
      <c r="BH1207" s="209">
        <f>IF(N1207="sníž. přenesená",J1207,0)</f>
        <v>0</v>
      </c>
      <c r="BI1207" s="209">
        <f>IF(N1207="nulová",J1207,0)</f>
        <v>0</v>
      </c>
      <c r="BJ1207" s="19" t="s">
        <v>88</v>
      </c>
      <c r="BK1207" s="209">
        <f>ROUND(I1207*H1207,2)</f>
        <v>0</v>
      </c>
      <c r="BL1207" s="19" t="s">
        <v>243</v>
      </c>
      <c r="BM1207" s="208" t="s">
        <v>1794</v>
      </c>
    </row>
    <row r="1208" spans="1:47" s="2" customFormat="1" ht="12">
      <c r="A1208" s="38"/>
      <c r="B1208" s="39"/>
      <c r="C1208" s="38"/>
      <c r="D1208" s="210" t="s">
        <v>174</v>
      </c>
      <c r="E1208" s="38"/>
      <c r="F1208" s="211" t="s">
        <v>1795</v>
      </c>
      <c r="G1208" s="38"/>
      <c r="H1208" s="38"/>
      <c r="I1208" s="132"/>
      <c r="J1208" s="38"/>
      <c r="K1208" s="38"/>
      <c r="L1208" s="39"/>
      <c r="M1208" s="212"/>
      <c r="N1208" s="213"/>
      <c r="O1208" s="77"/>
      <c r="P1208" s="77"/>
      <c r="Q1208" s="77"/>
      <c r="R1208" s="77"/>
      <c r="S1208" s="77"/>
      <c r="T1208" s="78"/>
      <c r="U1208" s="38"/>
      <c r="V1208" s="38"/>
      <c r="W1208" s="38"/>
      <c r="X1208" s="38"/>
      <c r="Y1208" s="38"/>
      <c r="Z1208" s="38"/>
      <c r="AA1208" s="38"/>
      <c r="AB1208" s="38"/>
      <c r="AC1208" s="38"/>
      <c r="AD1208" s="38"/>
      <c r="AE1208" s="38"/>
      <c r="AT1208" s="19" t="s">
        <v>174</v>
      </c>
      <c r="AU1208" s="19" t="s">
        <v>90</v>
      </c>
    </row>
    <row r="1209" spans="1:51" s="13" customFormat="1" ht="12">
      <c r="A1209" s="13"/>
      <c r="B1209" s="219"/>
      <c r="C1209" s="13"/>
      <c r="D1209" s="210" t="s">
        <v>283</v>
      </c>
      <c r="E1209" s="220" t="s">
        <v>1</v>
      </c>
      <c r="F1209" s="221" t="s">
        <v>314</v>
      </c>
      <c r="G1209" s="13"/>
      <c r="H1209" s="220" t="s">
        <v>1</v>
      </c>
      <c r="I1209" s="222"/>
      <c r="J1209" s="13"/>
      <c r="K1209" s="13"/>
      <c r="L1209" s="219"/>
      <c r="M1209" s="223"/>
      <c r="N1209" s="224"/>
      <c r="O1209" s="224"/>
      <c r="P1209" s="224"/>
      <c r="Q1209" s="224"/>
      <c r="R1209" s="224"/>
      <c r="S1209" s="224"/>
      <c r="T1209" s="225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20" t="s">
        <v>283</v>
      </c>
      <c r="AU1209" s="220" t="s">
        <v>90</v>
      </c>
      <c r="AV1209" s="13" t="s">
        <v>88</v>
      </c>
      <c r="AW1209" s="13" t="s">
        <v>36</v>
      </c>
      <c r="AX1209" s="13" t="s">
        <v>81</v>
      </c>
      <c r="AY1209" s="220" t="s">
        <v>166</v>
      </c>
    </row>
    <row r="1210" spans="1:51" s="14" customFormat="1" ht="12">
      <c r="A1210" s="14"/>
      <c r="B1210" s="226"/>
      <c r="C1210" s="14"/>
      <c r="D1210" s="210" t="s">
        <v>283</v>
      </c>
      <c r="E1210" s="227" t="s">
        <v>1</v>
      </c>
      <c r="F1210" s="228" t="s">
        <v>1188</v>
      </c>
      <c r="G1210" s="14"/>
      <c r="H1210" s="229">
        <v>120.12</v>
      </c>
      <c r="I1210" s="230"/>
      <c r="J1210" s="14"/>
      <c r="K1210" s="14"/>
      <c r="L1210" s="226"/>
      <c r="M1210" s="231"/>
      <c r="N1210" s="232"/>
      <c r="O1210" s="232"/>
      <c r="P1210" s="232"/>
      <c r="Q1210" s="232"/>
      <c r="R1210" s="232"/>
      <c r="S1210" s="232"/>
      <c r="T1210" s="233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T1210" s="227" t="s">
        <v>283</v>
      </c>
      <c r="AU1210" s="227" t="s">
        <v>90</v>
      </c>
      <c r="AV1210" s="14" t="s">
        <v>90</v>
      </c>
      <c r="AW1210" s="14" t="s">
        <v>36</v>
      </c>
      <c r="AX1210" s="14" t="s">
        <v>81</v>
      </c>
      <c r="AY1210" s="227" t="s">
        <v>166</v>
      </c>
    </row>
    <row r="1211" spans="1:51" s="14" customFormat="1" ht="12">
      <c r="A1211" s="14"/>
      <c r="B1211" s="226"/>
      <c r="C1211" s="14"/>
      <c r="D1211" s="210" t="s">
        <v>283</v>
      </c>
      <c r="E1211" s="227" t="s">
        <v>1</v>
      </c>
      <c r="F1211" s="228" t="s">
        <v>1796</v>
      </c>
      <c r="G1211" s="14"/>
      <c r="H1211" s="229">
        <v>141.3</v>
      </c>
      <c r="I1211" s="230"/>
      <c r="J1211" s="14"/>
      <c r="K1211" s="14"/>
      <c r="L1211" s="226"/>
      <c r="M1211" s="231"/>
      <c r="N1211" s="232"/>
      <c r="O1211" s="232"/>
      <c r="P1211" s="232"/>
      <c r="Q1211" s="232"/>
      <c r="R1211" s="232"/>
      <c r="S1211" s="232"/>
      <c r="T1211" s="233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T1211" s="227" t="s">
        <v>283</v>
      </c>
      <c r="AU1211" s="227" t="s">
        <v>90</v>
      </c>
      <c r="AV1211" s="14" t="s">
        <v>90</v>
      </c>
      <c r="AW1211" s="14" t="s">
        <v>36</v>
      </c>
      <c r="AX1211" s="14" t="s">
        <v>81</v>
      </c>
      <c r="AY1211" s="227" t="s">
        <v>166</v>
      </c>
    </row>
    <row r="1212" spans="1:51" s="13" customFormat="1" ht="12">
      <c r="A1212" s="13"/>
      <c r="B1212" s="219"/>
      <c r="C1212" s="13"/>
      <c r="D1212" s="210" t="s">
        <v>283</v>
      </c>
      <c r="E1212" s="220" t="s">
        <v>1</v>
      </c>
      <c r="F1212" s="221" t="s">
        <v>417</v>
      </c>
      <c r="G1212" s="13"/>
      <c r="H1212" s="220" t="s">
        <v>1</v>
      </c>
      <c r="I1212" s="222"/>
      <c r="J1212" s="13"/>
      <c r="K1212" s="13"/>
      <c r="L1212" s="219"/>
      <c r="M1212" s="223"/>
      <c r="N1212" s="224"/>
      <c r="O1212" s="224"/>
      <c r="P1212" s="224"/>
      <c r="Q1212" s="224"/>
      <c r="R1212" s="224"/>
      <c r="S1212" s="224"/>
      <c r="T1212" s="225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20" t="s">
        <v>283</v>
      </c>
      <c r="AU1212" s="220" t="s">
        <v>90</v>
      </c>
      <c r="AV1212" s="13" t="s">
        <v>88</v>
      </c>
      <c r="AW1212" s="13" t="s">
        <v>36</v>
      </c>
      <c r="AX1212" s="13" t="s">
        <v>81</v>
      </c>
      <c r="AY1212" s="220" t="s">
        <v>166</v>
      </c>
    </row>
    <row r="1213" spans="1:51" s="14" customFormat="1" ht="12">
      <c r="A1213" s="14"/>
      <c r="B1213" s="226"/>
      <c r="C1213" s="14"/>
      <c r="D1213" s="210" t="s">
        <v>283</v>
      </c>
      <c r="E1213" s="227" t="s">
        <v>1</v>
      </c>
      <c r="F1213" s="228" t="s">
        <v>1797</v>
      </c>
      <c r="G1213" s="14"/>
      <c r="H1213" s="229">
        <v>4.85</v>
      </c>
      <c r="I1213" s="230"/>
      <c r="J1213" s="14"/>
      <c r="K1213" s="14"/>
      <c r="L1213" s="226"/>
      <c r="M1213" s="231"/>
      <c r="N1213" s="232"/>
      <c r="O1213" s="232"/>
      <c r="P1213" s="232"/>
      <c r="Q1213" s="232"/>
      <c r="R1213" s="232"/>
      <c r="S1213" s="232"/>
      <c r="T1213" s="233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T1213" s="227" t="s">
        <v>283</v>
      </c>
      <c r="AU1213" s="227" t="s">
        <v>90</v>
      </c>
      <c r="AV1213" s="14" t="s">
        <v>90</v>
      </c>
      <c r="AW1213" s="14" t="s">
        <v>36</v>
      </c>
      <c r="AX1213" s="14" t="s">
        <v>81</v>
      </c>
      <c r="AY1213" s="227" t="s">
        <v>166</v>
      </c>
    </row>
    <row r="1214" spans="1:51" s="14" customFormat="1" ht="12">
      <c r="A1214" s="14"/>
      <c r="B1214" s="226"/>
      <c r="C1214" s="14"/>
      <c r="D1214" s="210" t="s">
        <v>283</v>
      </c>
      <c r="E1214" s="227" t="s">
        <v>1</v>
      </c>
      <c r="F1214" s="228" t="s">
        <v>1798</v>
      </c>
      <c r="G1214" s="14"/>
      <c r="H1214" s="229">
        <v>20.608</v>
      </c>
      <c r="I1214" s="230"/>
      <c r="J1214" s="14"/>
      <c r="K1214" s="14"/>
      <c r="L1214" s="226"/>
      <c r="M1214" s="231"/>
      <c r="N1214" s="232"/>
      <c r="O1214" s="232"/>
      <c r="P1214" s="232"/>
      <c r="Q1214" s="232"/>
      <c r="R1214" s="232"/>
      <c r="S1214" s="232"/>
      <c r="T1214" s="233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27" t="s">
        <v>283</v>
      </c>
      <c r="AU1214" s="227" t="s">
        <v>90</v>
      </c>
      <c r="AV1214" s="14" t="s">
        <v>90</v>
      </c>
      <c r="AW1214" s="14" t="s">
        <v>36</v>
      </c>
      <c r="AX1214" s="14" t="s">
        <v>81</v>
      </c>
      <c r="AY1214" s="227" t="s">
        <v>166</v>
      </c>
    </row>
    <row r="1215" spans="1:51" s="13" customFormat="1" ht="12">
      <c r="A1215" s="13"/>
      <c r="B1215" s="219"/>
      <c r="C1215" s="13"/>
      <c r="D1215" s="210" t="s">
        <v>283</v>
      </c>
      <c r="E1215" s="220" t="s">
        <v>1</v>
      </c>
      <c r="F1215" s="221" t="s">
        <v>352</v>
      </c>
      <c r="G1215" s="13"/>
      <c r="H1215" s="220" t="s">
        <v>1</v>
      </c>
      <c r="I1215" s="222"/>
      <c r="J1215" s="13"/>
      <c r="K1215" s="13"/>
      <c r="L1215" s="219"/>
      <c r="M1215" s="223"/>
      <c r="N1215" s="224"/>
      <c r="O1215" s="224"/>
      <c r="P1215" s="224"/>
      <c r="Q1215" s="224"/>
      <c r="R1215" s="224"/>
      <c r="S1215" s="224"/>
      <c r="T1215" s="225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20" t="s">
        <v>283</v>
      </c>
      <c r="AU1215" s="220" t="s">
        <v>90</v>
      </c>
      <c r="AV1215" s="13" t="s">
        <v>88</v>
      </c>
      <c r="AW1215" s="13" t="s">
        <v>36</v>
      </c>
      <c r="AX1215" s="13" t="s">
        <v>81</v>
      </c>
      <c r="AY1215" s="220" t="s">
        <v>166</v>
      </c>
    </row>
    <row r="1216" spans="1:51" s="14" customFormat="1" ht="12">
      <c r="A1216" s="14"/>
      <c r="B1216" s="226"/>
      <c r="C1216" s="14"/>
      <c r="D1216" s="210" t="s">
        <v>283</v>
      </c>
      <c r="E1216" s="227" t="s">
        <v>1</v>
      </c>
      <c r="F1216" s="228" t="s">
        <v>1799</v>
      </c>
      <c r="G1216" s="14"/>
      <c r="H1216" s="229">
        <v>4.07</v>
      </c>
      <c r="I1216" s="230"/>
      <c r="J1216" s="14"/>
      <c r="K1216" s="14"/>
      <c r="L1216" s="226"/>
      <c r="M1216" s="231"/>
      <c r="N1216" s="232"/>
      <c r="O1216" s="232"/>
      <c r="P1216" s="232"/>
      <c r="Q1216" s="232"/>
      <c r="R1216" s="232"/>
      <c r="S1216" s="232"/>
      <c r="T1216" s="233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T1216" s="227" t="s">
        <v>283</v>
      </c>
      <c r="AU1216" s="227" t="s">
        <v>90</v>
      </c>
      <c r="AV1216" s="14" t="s">
        <v>90</v>
      </c>
      <c r="AW1216" s="14" t="s">
        <v>36</v>
      </c>
      <c r="AX1216" s="14" t="s">
        <v>81</v>
      </c>
      <c r="AY1216" s="227" t="s">
        <v>166</v>
      </c>
    </row>
    <row r="1217" spans="1:51" s="14" customFormat="1" ht="12">
      <c r="A1217" s="14"/>
      <c r="B1217" s="226"/>
      <c r="C1217" s="14"/>
      <c r="D1217" s="210" t="s">
        <v>283</v>
      </c>
      <c r="E1217" s="227" t="s">
        <v>1</v>
      </c>
      <c r="F1217" s="228" t="s">
        <v>1800</v>
      </c>
      <c r="G1217" s="14"/>
      <c r="H1217" s="229">
        <v>4.46</v>
      </c>
      <c r="I1217" s="230"/>
      <c r="J1217" s="14"/>
      <c r="K1217" s="14"/>
      <c r="L1217" s="226"/>
      <c r="M1217" s="231"/>
      <c r="N1217" s="232"/>
      <c r="O1217" s="232"/>
      <c r="P1217" s="232"/>
      <c r="Q1217" s="232"/>
      <c r="R1217" s="232"/>
      <c r="S1217" s="232"/>
      <c r="T1217" s="233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T1217" s="227" t="s">
        <v>283</v>
      </c>
      <c r="AU1217" s="227" t="s">
        <v>90</v>
      </c>
      <c r="AV1217" s="14" t="s">
        <v>90</v>
      </c>
      <c r="AW1217" s="14" t="s">
        <v>36</v>
      </c>
      <c r="AX1217" s="14" t="s">
        <v>81</v>
      </c>
      <c r="AY1217" s="227" t="s">
        <v>166</v>
      </c>
    </row>
    <row r="1218" spans="1:51" s="13" customFormat="1" ht="12">
      <c r="A1218" s="13"/>
      <c r="B1218" s="219"/>
      <c r="C1218" s="13"/>
      <c r="D1218" s="210" t="s">
        <v>283</v>
      </c>
      <c r="E1218" s="220" t="s">
        <v>1</v>
      </c>
      <c r="F1218" s="221" t="s">
        <v>419</v>
      </c>
      <c r="G1218" s="13"/>
      <c r="H1218" s="220" t="s">
        <v>1</v>
      </c>
      <c r="I1218" s="222"/>
      <c r="J1218" s="13"/>
      <c r="K1218" s="13"/>
      <c r="L1218" s="219"/>
      <c r="M1218" s="223"/>
      <c r="N1218" s="224"/>
      <c r="O1218" s="224"/>
      <c r="P1218" s="224"/>
      <c r="Q1218" s="224"/>
      <c r="R1218" s="224"/>
      <c r="S1218" s="224"/>
      <c r="T1218" s="225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20" t="s">
        <v>283</v>
      </c>
      <c r="AU1218" s="220" t="s">
        <v>90</v>
      </c>
      <c r="AV1218" s="13" t="s">
        <v>88</v>
      </c>
      <c r="AW1218" s="13" t="s">
        <v>36</v>
      </c>
      <c r="AX1218" s="13" t="s">
        <v>81</v>
      </c>
      <c r="AY1218" s="220" t="s">
        <v>166</v>
      </c>
    </row>
    <row r="1219" spans="1:51" s="14" customFormat="1" ht="12">
      <c r="A1219" s="14"/>
      <c r="B1219" s="226"/>
      <c r="C1219" s="14"/>
      <c r="D1219" s="210" t="s">
        <v>283</v>
      </c>
      <c r="E1219" s="227" t="s">
        <v>1</v>
      </c>
      <c r="F1219" s="228" t="s">
        <v>1801</v>
      </c>
      <c r="G1219" s="14"/>
      <c r="H1219" s="229">
        <v>11.47</v>
      </c>
      <c r="I1219" s="230"/>
      <c r="J1219" s="14"/>
      <c r="K1219" s="14"/>
      <c r="L1219" s="226"/>
      <c r="M1219" s="231"/>
      <c r="N1219" s="232"/>
      <c r="O1219" s="232"/>
      <c r="P1219" s="232"/>
      <c r="Q1219" s="232"/>
      <c r="R1219" s="232"/>
      <c r="S1219" s="232"/>
      <c r="T1219" s="233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T1219" s="227" t="s">
        <v>283</v>
      </c>
      <c r="AU1219" s="227" t="s">
        <v>90</v>
      </c>
      <c r="AV1219" s="14" t="s">
        <v>90</v>
      </c>
      <c r="AW1219" s="14" t="s">
        <v>36</v>
      </c>
      <c r="AX1219" s="14" t="s">
        <v>81</v>
      </c>
      <c r="AY1219" s="227" t="s">
        <v>166</v>
      </c>
    </row>
    <row r="1220" spans="1:51" s="14" customFormat="1" ht="12">
      <c r="A1220" s="14"/>
      <c r="B1220" s="226"/>
      <c r="C1220" s="14"/>
      <c r="D1220" s="210" t="s">
        <v>283</v>
      </c>
      <c r="E1220" s="227" t="s">
        <v>1</v>
      </c>
      <c r="F1220" s="228" t="s">
        <v>1802</v>
      </c>
      <c r="G1220" s="14"/>
      <c r="H1220" s="229">
        <v>35.65</v>
      </c>
      <c r="I1220" s="230"/>
      <c r="J1220" s="14"/>
      <c r="K1220" s="14"/>
      <c r="L1220" s="226"/>
      <c r="M1220" s="231"/>
      <c r="N1220" s="232"/>
      <c r="O1220" s="232"/>
      <c r="P1220" s="232"/>
      <c r="Q1220" s="232"/>
      <c r="R1220" s="232"/>
      <c r="S1220" s="232"/>
      <c r="T1220" s="233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T1220" s="227" t="s">
        <v>283</v>
      </c>
      <c r="AU1220" s="227" t="s">
        <v>90</v>
      </c>
      <c r="AV1220" s="14" t="s">
        <v>90</v>
      </c>
      <c r="AW1220" s="14" t="s">
        <v>36</v>
      </c>
      <c r="AX1220" s="14" t="s">
        <v>81</v>
      </c>
      <c r="AY1220" s="227" t="s">
        <v>166</v>
      </c>
    </row>
    <row r="1221" spans="1:51" s="13" customFormat="1" ht="12">
      <c r="A1221" s="13"/>
      <c r="B1221" s="219"/>
      <c r="C1221" s="13"/>
      <c r="D1221" s="210" t="s">
        <v>283</v>
      </c>
      <c r="E1221" s="220" t="s">
        <v>1</v>
      </c>
      <c r="F1221" s="221" t="s">
        <v>367</v>
      </c>
      <c r="G1221" s="13"/>
      <c r="H1221" s="220" t="s">
        <v>1</v>
      </c>
      <c r="I1221" s="222"/>
      <c r="J1221" s="13"/>
      <c r="K1221" s="13"/>
      <c r="L1221" s="219"/>
      <c r="M1221" s="223"/>
      <c r="N1221" s="224"/>
      <c r="O1221" s="224"/>
      <c r="P1221" s="224"/>
      <c r="Q1221" s="224"/>
      <c r="R1221" s="224"/>
      <c r="S1221" s="224"/>
      <c r="T1221" s="225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20" t="s">
        <v>283</v>
      </c>
      <c r="AU1221" s="220" t="s">
        <v>90</v>
      </c>
      <c r="AV1221" s="13" t="s">
        <v>88</v>
      </c>
      <c r="AW1221" s="13" t="s">
        <v>36</v>
      </c>
      <c r="AX1221" s="13" t="s">
        <v>81</v>
      </c>
      <c r="AY1221" s="220" t="s">
        <v>166</v>
      </c>
    </row>
    <row r="1222" spans="1:51" s="14" customFormat="1" ht="12">
      <c r="A1222" s="14"/>
      <c r="B1222" s="226"/>
      <c r="C1222" s="14"/>
      <c r="D1222" s="210" t="s">
        <v>283</v>
      </c>
      <c r="E1222" s="227" t="s">
        <v>1</v>
      </c>
      <c r="F1222" s="228" t="s">
        <v>1803</v>
      </c>
      <c r="G1222" s="14"/>
      <c r="H1222" s="229">
        <v>1.55</v>
      </c>
      <c r="I1222" s="230"/>
      <c r="J1222" s="14"/>
      <c r="K1222" s="14"/>
      <c r="L1222" s="226"/>
      <c r="M1222" s="231"/>
      <c r="N1222" s="232"/>
      <c r="O1222" s="232"/>
      <c r="P1222" s="232"/>
      <c r="Q1222" s="232"/>
      <c r="R1222" s="232"/>
      <c r="S1222" s="232"/>
      <c r="T1222" s="233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27" t="s">
        <v>283</v>
      </c>
      <c r="AU1222" s="227" t="s">
        <v>90</v>
      </c>
      <c r="AV1222" s="14" t="s">
        <v>90</v>
      </c>
      <c r="AW1222" s="14" t="s">
        <v>36</v>
      </c>
      <c r="AX1222" s="14" t="s">
        <v>81</v>
      </c>
      <c r="AY1222" s="227" t="s">
        <v>166</v>
      </c>
    </row>
    <row r="1223" spans="1:51" s="14" customFormat="1" ht="12">
      <c r="A1223" s="14"/>
      <c r="B1223" s="226"/>
      <c r="C1223" s="14"/>
      <c r="D1223" s="210" t="s">
        <v>283</v>
      </c>
      <c r="E1223" s="227" t="s">
        <v>1</v>
      </c>
      <c r="F1223" s="228" t="s">
        <v>1804</v>
      </c>
      <c r="G1223" s="14"/>
      <c r="H1223" s="229">
        <v>11.04</v>
      </c>
      <c r="I1223" s="230"/>
      <c r="J1223" s="14"/>
      <c r="K1223" s="14"/>
      <c r="L1223" s="226"/>
      <c r="M1223" s="231"/>
      <c r="N1223" s="232"/>
      <c r="O1223" s="232"/>
      <c r="P1223" s="232"/>
      <c r="Q1223" s="232"/>
      <c r="R1223" s="232"/>
      <c r="S1223" s="232"/>
      <c r="T1223" s="233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27" t="s">
        <v>283</v>
      </c>
      <c r="AU1223" s="227" t="s">
        <v>90</v>
      </c>
      <c r="AV1223" s="14" t="s">
        <v>90</v>
      </c>
      <c r="AW1223" s="14" t="s">
        <v>36</v>
      </c>
      <c r="AX1223" s="14" t="s">
        <v>81</v>
      </c>
      <c r="AY1223" s="227" t="s">
        <v>166</v>
      </c>
    </row>
    <row r="1224" spans="1:51" s="13" customFormat="1" ht="12">
      <c r="A1224" s="13"/>
      <c r="B1224" s="219"/>
      <c r="C1224" s="13"/>
      <c r="D1224" s="210" t="s">
        <v>283</v>
      </c>
      <c r="E1224" s="220" t="s">
        <v>1</v>
      </c>
      <c r="F1224" s="221" t="s">
        <v>407</v>
      </c>
      <c r="G1224" s="13"/>
      <c r="H1224" s="220" t="s">
        <v>1</v>
      </c>
      <c r="I1224" s="222"/>
      <c r="J1224" s="13"/>
      <c r="K1224" s="13"/>
      <c r="L1224" s="219"/>
      <c r="M1224" s="223"/>
      <c r="N1224" s="224"/>
      <c r="O1224" s="224"/>
      <c r="P1224" s="224"/>
      <c r="Q1224" s="224"/>
      <c r="R1224" s="224"/>
      <c r="S1224" s="224"/>
      <c r="T1224" s="225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20" t="s">
        <v>283</v>
      </c>
      <c r="AU1224" s="220" t="s">
        <v>90</v>
      </c>
      <c r="AV1224" s="13" t="s">
        <v>88</v>
      </c>
      <c r="AW1224" s="13" t="s">
        <v>36</v>
      </c>
      <c r="AX1224" s="13" t="s">
        <v>81</v>
      </c>
      <c r="AY1224" s="220" t="s">
        <v>166</v>
      </c>
    </row>
    <row r="1225" spans="1:51" s="14" customFormat="1" ht="12">
      <c r="A1225" s="14"/>
      <c r="B1225" s="226"/>
      <c r="C1225" s="14"/>
      <c r="D1225" s="210" t="s">
        <v>283</v>
      </c>
      <c r="E1225" s="227" t="s">
        <v>1</v>
      </c>
      <c r="F1225" s="228" t="s">
        <v>1803</v>
      </c>
      <c r="G1225" s="14"/>
      <c r="H1225" s="229">
        <v>1.55</v>
      </c>
      <c r="I1225" s="230"/>
      <c r="J1225" s="14"/>
      <c r="K1225" s="14"/>
      <c r="L1225" s="226"/>
      <c r="M1225" s="231"/>
      <c r="N1225" s="232"/>
      <c r="O1225" s="232"/>
      <c r="P1225" s="232"/>
      <c r="Q1225" s="232"/>
      <c r="R1225" s="232"/>
      <c r="S1225" s="232"/>
      <c r="T1225" s="233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T1225" s="227" t="s">
        <v>283</v>
      </c>
      <c r="AU1225" s="227" t="s">
        <v>90</v>
      </c>
      <c r="AV1225" s="14" t="s">
        <v>90</v>
      </c>
      <c r="AW1225" s="14" t="s">
        <v>36</v>
      </c>
      <c r="AX1225" s="14" t="s">
        <v>81</v>
      </c>
      <c r="AY1225" s="227" t="s">
        <v>166</v>
      </c>
    </row>
    <row r="1226" spans="1:51" s="14" customFormat="1" ht="12">
      <c r="A1226" s="14"/>
      <c r="B1226" s="226"/>
      <c r="C1226" s="14"/>
      <c r="D1226" s="210" t="s">
        <v>283</v>
      </c>
      <c r="E1226" s="227" t="s">
        <v>1</v>
      </c>
      <c r="F1226" s="228" t="s">
        <v>1804</v>
      </c>
      <c r="G1226" s="14"/>
      <c r="H1226" s="229">
        <v>11.04</v>
      </c>
      <c r="I1226" s="230"/>
      <c r="J1226" s="14"/>
      <c r="K1226" s="14"/>
      <c r="L1226" s="226"/>
      <c r="M1226" s="231"/>
      <c r="N1226" s="232"/>
      <c r="O1226" s="232"/>
      <c r="P1226" s="232"/>
      <c r="Q1226" s="232"/>
      <c r="R1226" s="232"/>
      <c r="S1226" s="232"/>
      <c r="T1226" s="233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T1226" s="227" t="s">
        <v>283</v>
      </c>
      <c r="AU1226" s="227" t="s">
        <v>90</v>
      </c>
      <c r="AV1226" s="14" t="s">
        <v>90</v>
      </c>
      <c r="AW1226" s="14" t="s">
        <v>36</v>
      </c>
      <c r="AX1226" s="14" t="s">
        <v>81</v>
      </c>
      <c r="AY1226" s="227" t="s">
        <v>166</v>
      </c>
    </row>
    <row r="1227" spans="1:51" s="13" customFormat="1" ht="12">
      <c r="A1227" s="13"/>
      <c r="B1227" s="219"/>
      <c r="C1227" s="13"/>
      <c r="D1227" s="210" t="s">
        <v>283</v>
      </c>
      <c r="E1227" s="220" t="s">
        <v>1</v>
      </c>
      <c r="F1227" s="221" t="s">
        <v>421</v>
      </c>
      <c r="G1227" s="13"/>
      <c r="H1227" s="220" t="s">
        <v>1</v>
      </c>
      <c r="I1227" s="222"/>
      <c r="J1227" s="13"/>
      <c r="K1227" s="13"/>
      <c r="L1227" s="219"/>
      <c r="M1227" s="223"/>
      <c r="N1227" s="224"/>
      <c r="O1227" s="224"/>
      <c r="P1227" s="224"/>
      <c r="Q1227" s="224"/>
      <c r="R1227" s="224"/>
      <c r="S1227" s="224"/>
      <c r="T1227" s="225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20" t="s">
        <v>283</v>
      </c>
      <c r="AU1227" s="220" t="s">
        <v>90</v>
      </c>
      <c r="AV1227" s="13" t="s">
        <v>88</v>
      </c>
      <c r="AW1227" s="13" t="s">
        <v>36</v>
      </c>
      <c r="AX1227" s="13" t="s">
        <v>81</v>
      </c>
      <c r="AY1227" s="220" t="s">
        <v>166</v>
      </c>
    </row>
    <row r="1228" spans="1:51" s="14" customFormat="1" ht="12">
      <c r="A1228" s="14"/>
      <c r="B1228" s="226"/>
      <c r="C1228" s="14"/>
      <c r="D1228" s="210" t="s">
        <v>283</v>
      </c>
      <c r="E1228" s="227" t="s">
        <v>1</v>
      </c>
      <c r="F1228" s="228" t="s">
        <v>1805</v>
      </c>
      <c r="G1228" s="14"/>
      <c r="H1228" s="229">
        <v>4.29</v>
      </c>
      <c r="I1228" s="230"/>
      <c r="J1228" s="14"/>
      <c r="K1228" s="14"/>
      <c r="L1228" s="226"/>
      <c r="M1228" s="231"/>
      <c r="N1228" s="232"/>
      <c r="O1228" s="232"/>
      <c r="P1228" s="232"/>
      <c r="Q1228" s="232"/>
      <c r="R1228" s="232"/>
      <c r="S1228" s="232"/>
      <c r="T1228" s="233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27" t="s">
        <v>283</v>
      </c>
      <c r="AU1228" s="227" t="s">
        <v>90</v>
      </c>
      <c r="AV1228" s="14" t="s">
        <v>90</v>
      </c>
      <c r="AW1228" s="14" t="s">
        <v>36</v>
      </c>
      <c r="AX1228" s="14" t="s">
        <v>81</v>
      </c>
      <c r="AY1228" s="227" t="s">
        <v>166</v>
      </c>
    </row>
    <row r="1229" spans="1:51" s="14" customFormat="1" ht="12">
      <c r="A1229" s="14"/>
      <c r="B1229" s="226"/>
      <c r="C1229" s="14"/>
      <c r="D1229" s="210" t="s">
        <v>283</v>
      </c>
      <c r="E1229" s="227" t="s">
        <v>1</v>
      </c>
      <c r="F1229" s="228" t="s">
        <v>1806</v>
      </c>
      <c r="G1229" s="14"/>
      <c r="H1229" s="229">
        <v>20.47</v>
      </c>
      <c r="I1229" s="230"/>
      <c r="J1229" s="14"/>
      <c r="K1229" s="14"/>
      <c r="L1229" s="226"/>
      <c r="M1229" s="231"/>
      <c r="N1229" s="232"/>
      <c r="O1229" s="232"/>
      <c r="P1229" s="232"/>
      <c r="Q1229" s="232"/>
      <c r="R1229" s="232"/>
      <c r="S1229" s="232"/>
      <c r="T1229" s="233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227" t="s">
        <v>283</v>
      </c>
      <c r="AU1229" s="227" t="s">
        <v>90</v>
      </c>
      <c r="AV1229" s="14" t="s">
        <v>90</v>
      </c>
      <c r="AW1229" s="14" t="s">
        <v>36</v>
      </c>
      <c r="AX1229" s="14" t="s">
        <v>81</v>
      </c>
      <c r="AY1229" s="227" t="s">
        <v>166</v>
      </c>
    </row>
    <row r="1230" spans="1:51" s="13" customFormat="1" ht="12">
      <c r="A1230" s="13"/>
      <c r="B1230" s="219"/>
      <c r="C1230" s="13"/>
      <c r="D1230" s="210" t="s">
        <v>283</v>
      </c>
      <c r="E1230" s="220" t="s">
        <v>1</v>
      </c>
      <c r="F1230" s="221" t="s">
        <v>325</v>
      </c>
      <c r="G1230" s="13"/>
      <c r="H1230" s="220" t="s">
        <v>1</v>
      </c>
      <c r="I1230" s="222"/>
      <c r="J1230" s="13"/>
      <c r="K1230" s="13"/>
      <c r="L1230" s="219"/>
      <c r="M1230" s="223"/>
      <c r="N1230" s="224"/>
      <c r="O1230" s="224"/>
      <c r="P1230" s="224"/>
      <c r="Q1230" s="224"/>
      <c r="R1230" s="224"/>
      <c r="S1230" s="224"/>
      <c r="T1230" s="225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20" t="s">
        <v>283</v>
      </c>
      <c r="AU1230" s="220" t="s">
        <v>90</v>
      </c>
      <c r="AV1230" s="13" t="s">
        <v>88</v>
      </c>
      <c r="AW1230" s="13" t="s">
        <v>36</v>
      </c>
      <c r="AX1230" s="13" t="s">
        <v>81</v>
      </c>
      <c r="AY1230" s="220" t="s">
        <v>166</v>
      </c>
    </row>
    <row r="1231" spans="1:51" s="14" customFormat="1" ht="12">
      <c r="A1231" s="14"/>
      <c r="B1231" s="226"/>
      <c r="C1231" s="14"/>
      <c r="D1231" s="210" t="s">
        <v>283</v>
      </c>
      <c r="E1231" s="227" t="s">
        <v>1</v>
      </c>
      <c r="F1231" s="228" t="s">
        <v>1807</v>
      </c>
      <c r="G1231" s="14"/>
      <c r="H1231" s="229">
        <v>6.71</v>
      </c>
      <c r="I1231" s="230"/>
      <c r="J1231" s="14"/>
      <c r="K1231" s="14"/>
      <c r="L1231" s="226"/>
      <c r="M1231" s="231"/>
      <c r="N1231" s="232"/>
      <c r="O1231" s="232"/>
      <c r="P1231" s="232"/>
      <c r="Q1231" s="232"/>
      <c r="R1231" s="232"/>
      <c r="S1231" s="232"/>
      <c r="T1231" s="233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T1231" s="227" t="s">
        <v>283</v>
      </c>
      <c r="AU1231" s="227" t="s">
        <v>90</v>
      </c>
      <c r="AV1231" s="14" t="s">
        <v>90</v>
      </c>
      <c r="AW1231" s="14" t="s">
        <v>36</v>
      </c>
      <c r="AX1231" s="14" t="s">
        <v>81</v>
      </c>
      <c r="AY1231" s="227" t="s">
        <v>166</v>
      </c>
    </row>
    <row r="1232" spans="1:51" s="14" customFormat="1" ht="12">
      <c r="A1232" s="14"/>
      <c r="B1232" s="226"/>
      <c r="C1232" s="14"/>
      <c r="D1232" s="210" t="s">
        <v>283</v>
      </c>
      <c r="E1232" s="227" t="s">
        <v>1</v>
      </c>
      <c r="F1232" s="228" t="s">
        <v>1808</v>
      </c>
      <c r="G1232" s="14"/>
      <c r="H1232" s="229">
        <v>26.22</v>
      </c>
      <c r="I1232" s="230"/>
      <c r="J1232" s="14"/>
      <c r="K1232" s="14"/>
      <c r="L1232" s="226"/>
      <c r="M1232" s="231"/>
      <c r="N1232" s="232"/>
      <c r="O1232" s="232"/>
      <c r="P1232" s="232"/>
      <c r="Q1232" s="232"/>
      <c r="R1232" s="232"/>
      <c r="S1232" s="232"/>
      <c r="T1232" s="233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27" t="s">
        <v>283</v>
      </c>
      <c r="AU1232" s="227" t="s">
        <v>90</v>
      </c>
      <c r="AV1232" s="14" t="s">
        <v>90</v>
      </c>
      <c r="AW1232" s="14" t="s">
        <v>36</v>
      </c>
      <c r="AX1232" s="14" t="s">
        <v>81</v>
      </c>
      <c r="AY1232" s="227" t="s">
        <v>166</v>
      </c>
    </row>
    <row r="1233" spans="1:51" s="13" customFormat="1" ht="12">
      <c r="A1233" s="13"/>
      <c r="B1233" s="219"/>
      <c r="C1233" s="13"/>
      <c r="D1233" s="210" t="s">
        <v>283</v>
      </c>
      <c r="E1233" s="220" t="s">
        <v>1</v>
      </c>
      <c r="F1233" s="221" t="s">
        <v>1004</v>
      </c>
      <c r="G1233" s="13"/>
      <c r="H1233" s="220" t="s">
        <v>1</v>
      </c>
      <c r="I1233" s="222"/>
      <c r="J1233" s="13"/>
      <c r="K1233" s="13"/>
      <c r="L1233" s="219"/>
      <c r="M1233" s="223"/>
      <c r="N1233" s="224"/>
      <c r="O1233" s="224"/>
      <c r="P1233" s="224"/>
      <c r="Q1233" s="224"/>
      <c r="R1233" s="224"/>
      <c r="S1233" s="224"/>
      <c r="T1233" s="225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20" t="s">
        <v>283</v>
      </c>
      <c r="AU1233" s="220" t="s">
        <v>90</v>
      </c>
      <c r="AV1233" s="13" t="s">
        <v>88</v>
      </c>
      <c r="AW1233" s="13" t="s">
        <v>36</v>
      </c>
      <c r="AX1233" s="13" t="s">
        <v>81</v>
      </c>
      <c r="AY1233" s="220" t="s">
        <v>166</v>
      </c>
    </row>
    <row r="1234" spans="1:51" s="14" customFormat="1" ht="12">
      <c r="A1234" s="14"/>
      <c r="B1234" s="226"/>
      <c r="C1234" s="14"/>
      <c r="D1234" s="210" t="s">
        <v>283</v>
      </c>
      <c r="E1234" s="227" t="s">
        <v>1</v>
      </c>
      <c r="F1234" s="228" t="s">
        <v>1809</v>
      </c>
      <c r="G1234" s="14"/>
      <c r="H1234" s="229">
        <v>1.42</v>
      </c>
      <c r="I1234" s="230"/>
      <c r="J1234" s="14"/>
      <c r="K1234" s="14"/>
      <c r="L1234" s="226"/>
      <c r="M1234" s="231"/>
      <c r="N1234" s="232"/>
      <c r="O1234" s="232"/>
      <c r="P1234" s="232"/>
      <c r="Q1234" s="232"/>
      <c r="R1234" s="232"/>
      <c r="S1234" s="232"/>
      <c r="T1234" s="233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T1234" s="227" t="s">
        <v>283</v>
      </c>
      <c r="AU1234" s="227" t="s">
        <v>90</v>
      </c>
      <c r="AV1234" s="14" t="s">
        <v>90</v>
      </c>
      <c r="AW1234" s="14" t="s">
        <v>36</v>
      </c>
      <c r="AX1234" s="14" t="s">
        <v>81</v>
      </c>
      <c r="AY1234" s="227" t="s">
        <v>166</v>
      </c>
    </row>
    <row r="1235" spans="1:51" s="14" customFormat="1" ht="12">
      <c r="A1235" s="14"/>
      <c r="B1235" s="226"/>
      <c r="C1235" s="14"/>
      <c r="D1235" s="210" t="s">
        <v>283</v>
      </c>
      <c r="E1235" s="227" t="s">
        <v>1</v>
      </c>
      <c r="F1235" s="228" t="s">
        <v>1804</v>
      </c>
      <c r="G1235" s="14"/>
      <c r="H1235" s="229">
        <v>11.04</v>
      </c>
      <c r="I1235" s="230"/>
      <c r="J1235" s="14"/>
      <c r="K1235" s="14"/>
      <c r="L1235" s="226"/>
      <c r="M1235" s="231"/>
      <c r="N1235" s="232"/>
      <c r="O1235" s="232"/>
      <c r="P1235" s="232"/>
      <c r="Q1235" s="232"/>
      <c r="R1235" s="232"/>
      <c r="S1235" s="232"/>
      <c r="T1235" s="233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27" t="s">
        <v>283</v>
      </c>
      <c r="AU1235" s="227" t="s">
        <v>90</v>
      </c>
      <c r="AV1235" s="14" t="s">
        <v>90</v>
      </c>
      <c r="AW1235" s="14" t="s">
        <v>36</v>
      </c>
      <c r="AX1235" s="14" t="s">
        <v>81</v>
      </c>
      <c r="AY1235" s="227" t="s">
        <v>166</v>
      </c>
    </row>
    <row r="1236" spans="1:51" s="13" customFormat="1" ht="12">
      <c r="A1236" s="13"/>
      <c r="B1236" s="219"/>
      <c r="C1236" s="13"/>
      <c r="D1236" s="210" t="s">
        <v>283</v>
      </c>
      <c r="E1236" s="220" t="s">
        <v>1</v>
      </c>
      <c r="F1236" s="221" t="s">
        <v>1005</v>
      </c>
      <c r="G1236" s="13"/>
      <c r="H1236" s="220" t="s">
        <v>1</v>
      </c>
      <c r="I1236" s="222"/>
      <c r="J1236" s="13"/>
      <c r="K1236" s="13"/>
      <c r="L1236" s="219"/>
      <c r="M1236" s="223"/>
      <c r="N1236" s="224"/>
      <c r="O1236" s="224"/>
      <c r="P1236" s="224"/>
      <c r="Q1236" s="224"/>
      <c r="R1236" s="224"/>
      <c r="S1236" s="224"/>
      <c r="T1236" s="225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20" t="s">
        <v>283</v>
      </c>
      <c r="AU1236" s="220" t="s">
        <v>90</v>
      </c>
      <c r="AV1236" s="13" t="s">
        <v>88</v>
      </c>
      <c r="AW1236" s="13" t="s">
        <v>36</v>
      </c>
      <c r="AX1236" s="13" t="s">
        <v>81</v>
      </c>
      <c r="AY1236" s="220" t="s">
        <v>166</v>
      </c>
    </row>
    <row r="1237" spans="1:51" s="14" customFormat="1" ht="12">
      <c r="A1237" s="14"/>
      <c r="B1237" s="226"/>
      <c r="C1237" s="14"/>
      <c r="D1237" s="210" t="s">
        <v>283</v>
      </c>
      <c r="E1237" s="227" t="s">
        <v>1</v>
      </c>
      <c r="F1237" s="228" t="s">
        <v>1810</v>
      </c>
      <c r="G1237" s="14"/>
      <c r="H1237" s="229">
        <v>1.33</v>
      </c>
      <c r="I1237" s="230"/>
      <c r="J1237" s="14"/>
      <c r="K1237" s="14"/>
      <c r="L1237" s="226"/>
      <c r="M1237" s="231"/>
      <c r="N1237" s="232"/>
      <c r="O1237" s="232"/>
      <c r="P1237" s="232"/>
      <c r="Q1237" s="232"/>
      <c r="R1237" s="232"/>
      <c r="S1237" s="232"/>
      <c r="T1237" s="233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T1237" s="227" t="s">
        <v>283</v>
      </c>
      <c r="AU1237" s="227" t="s">
        <v>90</v>
      </c>
      <c r="AV1237" s="14" t="s">
        <v>90</v>
      </c>
      <c r="AW1237" s="14" t="s">
        <v>36</v>
      </c>
      <c r="AX1237" s="14" t="s">
        <v>81</v>
      </c>
      <c r="AY1237" s="227" t="s">
        <v>166</v>
      </c>
    </row>
    <row r="1238" spans="1:51" s="14" customFormat="1" ht="12">
      <c r="A1238" s="14"/>
      <c r="B1238" s="226"/>
      <c r="C1238" s="14"/>
      <c r="D1238" s="210" t="s">
        <v>283</v>
      </c>
      <c r="E1238" s="227" t="s">
        <v>1</v>
      </c>
      <c r="F1238" s="228" t="s">
        <v>1811</v>
      </c>
      <c r="G1238" s="14"/>
      <c r="H1238" s="229">
        <v>10.58</v>
      </c>
      <c r="I1238" s="230"/>
      <c r="J1238" s="14"/>
      <c r="K1238" s="14"/>
      <c r="L1238" s="226"/>
      <c r="M1238" s="231"/>
      <c r="N1238" s="232"/>
      <c r="O1238" s="232"/>
      <c r="P1238" s="232"/>
      <c r="Q1238" s="232"/>
      <c r="R1238" s="232"/>
      <c r="S1238" s="232"/>
      <c r="T1238" s="233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27" t="s">
        <v>283</v>
      </c>
      <c r="AU1238" s="227" t="s">
        <v>90</v>
      </c>
      <c r="AV1238" s="14" t="s">
        <v>90</v>
      </c>
      <c r="AW1238" s="14" t="s">
        <v>36</v>
      </c>
      <c r="AX1238" s="14" t="s">
        <v>81</v>
      </c>
      <c r="AY1238" s="227" t="s">
        <v>166</v>
      </c>
    </row>
    <row r="1239" spans="1:51" s="13" customFormat="1" ht="12">
      <c r="A1239" s="13"/>
      <c r="B1239" s="219"/>
      <c r="C1239" s="13"/>
      <c r="D1239" s="210" t="s">
        <v>283</v>
      </c>
      <c r="E1239" s="220" t="s">
        <v>1</v>
      </c>
      <c r="F1239" s="221" t="s">
        <v>1064</v>
      </c>
      <c r="G1239" s="13"/>
      <c r="H1239" s="220" t="s">
        <v>1</v>
      </c>
      <c r="I1239" s="222"/>
      <c r="J1239" s="13"/>
      <c r="K1239" s="13"/>
      <c r="L1239" s="219"/>
      <c r="M1239" s="223"/>
      <c r="N1239" s="224"/>
      <c r="O1239" s="224"/>
      <c r="P1239" s="224"/>
      <c r="Q1239" s="224"/>
      <c r="R1239" s="224"/>
      <c r="S1239" s="224"/>
      <c r="T1239" s="225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T1239" s="220" t="s">
        <v>283</v>
      </c>
      <c r="AU1239" s="220" t="s">
        <v>90</v>
      </c>
      <c r="AV1239" s="13" t="s">
        <v>88</v>
      </c>
      <c r="AW1239" s="13" t="s">
        <v>36</v>
      </c>
      <c r="AX1239" s="13" t="s">
        <v>81</v>
      </c>
      <c r="AY1239" s="220" t="s">
        <v>166</v>
      </c>
    </row>
    <row r="1240" spans="1:51" s="14" customFormat="1" ht="12">
      <c r="A1240" s="14"/>
      <c r="B1240" s="226"/>
      <c r="C1240" s="14"/>
      <c r="D1240" s="210" t="s">
        <v>283</v>
      </c>
      <c r="E1240" s="227" t="s">
        <v>1</v>
      </c>
      <c r="F1240" s="228" t="s">
        <v>1812</v>
      </c>
      <c r="G1240" s="14"/>
      <c r="H1240" s="229">
        <v>1.46</v>
      </c>
      <c r="I1240" s="230"/>
      <c r="J1240" s="14"/>
      <c r="K1240" s="14"/>
      <c r="L1240" s="226"/>
      <c r="M1240" s="231"/>
      <c r="N1240" s="232"/>
      <c r="O1240" s="232"/>
      <c r="P1240" s="232"/>
      <c r="Q1240" s="232"/>
      <c r="R1240" s="232"/>
      <c r="S1240" s="232"/>
      <c r="T1240" s="233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T1240" s="227" t="s">
        <v>283</v>
      </c>
      <c r="AU1240" s="227" t="s">
        <v>90</v>
      </c>
      <c r="AV1240" s="14" t="s">
        <v>90</v>
      </c>
      <c r="AW1240" s="14" t="s">
        <v>36</v>
      </c>
      <c r="AX1240" s="14" t="s">
        <v>81</v>
      </c>
      <c r="AY1240" s="227" t="s">
        <v>166</v>
      </c>
    </row>
    <row r="1241" spans="1:51" s="14" customFormat="1" ht="12">
      <c r="A1241" s="14"/>
      <c r="B1241" s="226"/>
      <c r="C1241" s="14"/>
      <c r="D1241" s="210" t="s">
        <v>283</v>
      </c>
      <c r="E1241" s="227" t="s">
        <v>1</v>
      </c>
      <c r="F1241" s="228" t="s">
        <v>1813</v>
      </c>
      <c r="G1241" s="14"/>
      <c r="H1241" s="229">
        <v>11.27</v>
      </c>
      <c r="I1241" s="230"/>
      <c r="J1241" s="14"/>
      <c r="K1241" s="14"/>
      <c r="L1241" s="226"/>
      <c r="M1241" s="231"/>
      <c r="N1241" s="232"/>
      <c r="O1241" s="232"/>
      <c r="P1241" s="232"/>
      <c r="Q1241" s="232"/>
      <c r="R1241" s="232"/>
      <c r="S1241" s="232"/>
      <c r="T1241" s="233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T1241" s="227" t="s">
        <v>283</v>
      </c>
      <c r="AU1241" s="227" t="s">
        <v>90</v>
      </c>
      <c r="AV1241" s="14" t="s">
        <v>90</v>
      </c>
      <c r="AW1241" s="14" t="s">
        <v>36</v>
      </c>
      <c r="AX1241" s="14" t="s">
        <v>81</v>
      </c>
      <c r="AY1241" s="227" t="s">
        <v>166</v>
      </c>
    </row>
    <row r="1242" spans="1:51" s="13" customFormat="1" ht="12">
      <c r="A1242" s="13"/>
      <c r="B1242" s="219"/>
      <c r="C1242" s="13"/>
      <c r="D1242" s="210" t="s">
        <v>283</v>
      </c>
      <c r="E1242" s="220" t="s">
        <v>1</v>
      </c>
      <c r="F1242" s="221" t="s">
        <v>1065</v>
      </c>
      <c r="G1242" s="13"/>
      <c r="H1242" s="220" t="s">
        <v>1</v>
      </c>
      <c r="I1242" s="222"/>
      <c r="J1242" s="13"/>
      <c r="K1242" s="13"/>
      <c r="L1242" s="219"/>
      <c r="M1242" s="223"/>
      <c r="N1242" s="224"/>
      <c r="O1242" s="224"/>
      <c r="P1242" s="224"/>
      <c r="Q1242" s="224"/>
      <c r="R1242" s="224"/>
      <c r="S1242" s="224"/>
      <c r="T1242" s="225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20" t="s">
        <v>283</v>
      </c>
      <c r="AU1242" s="220" t="s">
        <v>90</v>
      </c>
      <c r="AV1242" s="13" t="s">
        <v>88</v>
      </c>
      <c r="AW1242" s="13" t="s">
        <v>36</v>
      </c>
      <c r="AX1242" s="13" t="s">
        <v>81</v>
      </c>
      <c r="AY1242" s="220" t="s">
        <v>166</v>
      </c>
    </row>
    <row r="1243" spans="1:51" s="14" customFormat="1" ht="12">
      <c r="A1243" s="14"/>
      <c r="B1243" s="226"/>
      <c r="C1243" s="14"/>
      <c r="D1243" s="210" t="s">
        <v>283</v>
      </c>
      <c r="E1243" s="227" t="s">
        <v>1</v>
      </c>
      <c r="F1243" s="228" t="s">
        <v>1814</v>
      </c>
      <c r="G1243" s="14"/>
      <c r="H1243" s="229">
        <v>3.29</v>
      </c>
      <c r="I1243" s="230"/>
      <c r="J1243" s="14"/>
      <c r="K1243" s="14"/>
      <c r="L1243" s="226"/>
      <c r="M1243" s="231"/>
      <c r="N1243" s="232"/>
      <c r="O1243" s="232"/>
      <c r="P1243" s="232"/>
      <c r="Q1243" s="232"/>
      <c r="R1243" s="232"/>
      <c r="S1243" s="232"/>
      <c r="T1243" s="233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T1243" s="227" t="s">
        <v>283</v>
      </c>
      <c r="AU1243" s="227" t="s">
        <v>90</v>
      </c>
      <c r="AV1243" s="14" t="s">
        <v>90</v>
      </c>
      <c r="AW1243" s="14" t="s">
        <v>36</v>
      </c>
      <c r="AX1243" s="14" t="s">
        <v>81</v>
      </c>
      <c r="AY1243" s="227" t="s">
        <v>166</v>
      </c>
    </row>
    <row r="1244" spans="1:51" s="14" customFormat="1" ht="12">
      <c r="A1244" s="14"/>
      <c r="B1244" s="226"/>
      <c r="C1244" s="14"/>
      <c r="D1244" s="210" t="s">
        <v>283</v>
      </c>
      <c r="E1244" s="227" t="s">
        <v>1</v>
      </c>
      <c r="F1244" s="228" t="s">
        <v>1815</v>
      </c>
      <c r="G1244" s="14"/>
      <c r="H1244" s="229">
        <v>18.538</v>
      </c>
      <c r="I1244" s="230"/>
      <c r="J1244" s="14"/>
      <c r="K1244" s="14"/>
      <c r="L1244" s="226"/>
      <c r="M1244" s="231"/>
      <c r="N1244" s="232"/>
      <c r="O1244" s="232"/>
      <c r="P1244" s="232"/>
      <c r="Q1244" s="232"/>
      <c r="R1244" s="232"/>
      <c r="S1244" s="232"/>
      <c r="T1244" s="233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T1244" s="227" t="s">
        <v>283</v>
      </c>
      <c r="AU1244" s="227" t="s">
        <v>90</v>
      </c>
      <c r="AV1244" s="14" t="s">
        <v>90</v>
      </c>
      <c r="AW1244" s="14" t="s">
        <v>36</v>
      </c>
      <c r="AX1244" s="14" t="s">
        <v>81</v>
      </c>
      <c r="AY1244" s="227" t="s">
        <v>166</v>
      </c>
    </row>
    <row r="1245" spans="1:51" s="15" customFormat="1" ht="12">
      <c r="A1245" s="15"/>
      <c r="B1245" s="234"/>
      <c r="C1245" s="15"/>
      <c r="D1245" s="210" t="s">
        <v>283</v>
      </c>
      <c r="E1245" s="235" t="s">
        <v>1</v>
      </c>
      <c r="F1245" s="236" t="s">
        <v>286</v>
      </c>
      <c r="G1245" s="15"/>
      <c r="H1245" s="237">
        <v>484.326</v>
      </c>
      <c r="I1245" s="238"/>
      <c r="J1245" s="15"/>
      <c r="K1245" s="15"/>
      <c r="L1245" s="234"/>
      <c r="M1245" s="239"/>
      <c r="N1245" s="240"/>
      <c r="O1245" s="240"/>
      <c r="P1245" s="240"/>
      <c r="Q1245" s="240"/>
      <c r="R1245" s="240"/>
      <c r="S1245" s="240"/>
      <c r="T1245" s="241"/>
      <c r="U1245" s="15"/>
      <c r="V1245" s="15"/>
      <c r="W1245" s="15"/>
      <c r="X1245" s="15"/>
      <c r="Y1245" s="15"/>
      <c r="Z1245" s="15"/>
      <c r="AA1245" s="15"/>
      <c r="AB1245" s="15"/>
      <c r="AC1245" s="15"/>
      <c r="AD1245" s="15"/>
      <c r="AE1245" s="15"/>
      <c r="AT1245" s="235" t="s">
        <v>283</v>
      </c>
      <c r="AU1245" s="235" t="s">
        <v>90</v>
      </c>
      <c r="AV1245" s="15" t="s">
        <v>165</v>
      </c>
      <c r="AW1245" s="15" t="s">
        <v>36</v>
      </c>
      <c r="AX1245" s="15" t="s">
        <v>88</v>
      </c>
      <c r="AY1245" s="235" t="s">
        <v>166</v>
      </c>
    </row>
    <row r="1246" spans="1:65" s="2" customFormat="1" ht="21.75" customHeight="1">
      <c r="A1246" s="38"/>
      <c r="B1246" s="196"/>
      <c r="C1246" s="197" t="s">
        <v>1816</v>
      </c>
      <c r="D1246" s="197" t="s">
        <v>169</v>
      </c>
      <c r="E1246" s="198" t="s">
        <v>1817</v>
      </c>
      <c r="F1246" s="199" t="s">
        <v>1818</v>
      </c>
      <c r="G1246" s="200" t="s">
        <v>301</v>
      </c>
      <c r="H1246" s="201">
        <v>422.866</v>
      </c>
      <c r="I1246" s="202"/>
      <c r="J1246" s="203">
        <f>ROUND(I1246*H1246,2)</f>
        <v>0</v>
      </c>
      <c r="K1246" s="199" t="s">
        <v>280</v>
      </c>
      <c r="L1246" s="39"/>
      <c r="M1246" s="204" t="s">
        <v>1</v>
      </c>
      <c r="N1246" s="205" t="s">
        <v>46</v>
      </c>
      <c r="O1246" s="77"/>
      <c r="P1246" s="206">
        <f>O1246*H1246</f>
        <v>0</v>
      </c>
      <c r="Q1246" s="206">
        <v>0.0002</v>
      </c>
      <c r="R1246" s="206">
        <f>Q1246*H1246</f>
        <v>0.0845732</v>
      </c>
      <c r="S1246" s="206">
        <v>0</v>
      </c>
      <c r="T1246" s="207">
        <f>S1246*H1246</f>
        <v>0</v>
      </c>
      <c r="U1246" s="38"/>
      <c r="V1246" s="38"/>
      <c r="W1246" s="38"/>
      <c r="X1246" s="38"/>
      <c r="Y1246" s="38"/>
      <c r="Z1246" s="38"/>
      <c r="AA1246" s="38"/>
      <c r="AB1246" s="38"/>
      <c r="AC1246" s="38"/>
      <c r="AD1246" s="38"/>
      <c r="AE1246" s="38"/>
      <c r="AR1246" s="208" t="s">
        <v>243</v>
      </c>
      <c r="AT1246" s="208" t="s">
        <v>169</v>
      </c>
      <c r="AU1246" s="208" t="s">
        <v>90</v>
      </c>
      <c r="AY1246" s="19" t="s">
        <v>166</v>
      </c>
      <c r="BE1246" s="209">
        <f>IF(N1246="základní",J1246,0)</f>
        <v>0</v>
      </c>
      <c r="BF1246" s="209">
        <f>IF(N1246="snížená",J1246,0)</f>
        <v>0</v>
      </c>
      <c r="BG1246" s="209">
        <f>IF(N1246="zákl. přenesená",J1246,0)</f>
        <v>0</v>
      </c>
      <c r="BH1246" s="209">
        <f>IF(N1246="sníž. přenesená",J1246,0)</f>
        <v>0</v>
      </c>
      <c r="BI1246" s="209">
        <f>IF(N1246="nulová",J1246,0)</f>
        <v>0</v>
      </c>
      <c r="BJ1246" s="19" t="s">
        <v>88</v>
      </c>
      <c r="BK1246" s="209">
        <f>ROUND(I1246*H1246,2)</f>
        <v>0</v>
      </c>
      <c r="BL1246" s="19" t="s">
        <v>243</v>
      </c>
      <c r="BM1246" s="208" t="s">
        <v>1819</v>
      </c>
    </row>
    <row r="1247" spans="1:47" s="2" customFormat="1" ht="12">
      <c r="A1247" s="38"/>
      <c r="B1247" s="39"/>
      <c r="C1247" s="38"/>
      <c r="D1247" s="210" t="s">
        <v>174</v>
      </c>
      <c r="E1247" s="38"/>
      <c r="F1247" s="211" t="s">
        <v>1820</v>
      </c>
      <c r="G1247" s="38"/>
      <c r="H1247" s="38"/>
      <c r="I1247" s="132"/>
      <c r="J1247" s="38"/>
      <c r="K1247" s="38"/>
      <c r="L1247" s="39"/>
      <c r="M1247" s="212"/>
      <c r="N1247" s="213"/>
      <c r="O1247" s="77"/>
      <c r="P1247" s="77"/>
      <c r="Q1247" s="77"/>
      <c r="R1247" s="77"/>
      <c r="S1247" s="77"/>
      <c r="T1247" s="78"/>
      <c r="U1247" s="38"/>
      <c r="V1247" s="38"/>
      <c r="W1247" s="38"/>
      <c r="X1247" s="38"/>
      <c r="Y1247" s="38"/>
      <c r="Z1247" s="38"/>
      <c r="AA1247" s="38"/>
      <c r="AB1247" s="38"/>
      <c r="AC1247" s="38"/>
      <c r="AD1247" s="38"/>
      <c r="AE1247" s="38"/>
      <c r="AT1247" s="19" t="s">
        <v>174</v>
      </c>
      <c r="AU1247" s="19" t="s">
        <v>90</v>
      </c>
    </row>
    <row r="1248" spans="1:51" s="13" customFormat="1" ht="12">
      <c r="A1248" s="13"/>
      <c r="B1248" s="219"/>
      <c r="C1248" s="13"/>
      <c r="D1248" s="210" t="s">
        <v>283</v>
      </c>
      <c r="E1248" s="220" t="s">
        <v>1</v>
      </c>
      <c r="F1248" s="221" t="s">
        <v>338</v>
      </c>
      <c r="G1248" s="13"/>
      <c r="H1248" s="220" t="s">
        <v>1</v>
      </c>
      <c r="I1248" s="222"/>
      <c r="J1248" s="13"/>
      <c r="K1248" s="13"/>
      <c r="L1248" s="219"/>
      <c r="M1248" s="223"/>
      <c r="N1248" s="224"/>
      <c r="O1248" s="224"/>
      <c r="P1248" s="224"/>
      <c r="Q1248" s="224"/>
      <c r="R1248" s="224"/>
      <c r="S1248" s="224"/>
      <c r="T1248" s="225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20" t="s">
        <v>283</v>
      </c>
      <c r="AU1248" s="220" t="s">
        <v>90</v>
      </c>
      <c r="AV1248" s="13" t="s">
        <v>88</v>
      </c>
      <c r="AW1248" s="13" t="s">
        <v>36</v>
      </c>
      <c r="AX1248" s="13" t="s">
        <v>81</v>
      </c>
      <c r="AY1248" s="220" t="s">
        <v>166</v>
      </c>
    </row>
    <row r="1249" spans="1:51" s="14" customFormat="1" ht="12">
      <c r="A1249" s="14"/>
      <c r="B1249" s="226"/>
      <c r="C1249" s="14"/>
      <c r="D1249" s="210" t="s">
        <v>283</v>
      </c>
      <c r="E1249" s="227" t="s">
        <v>1</v>
      </c>
      <c r="F1249" s="228" t="s">
        <v>1186</v>
      </c>
      <c r="G1249" s="14"/>
      <c r="H1249" s="229">
        <v>21.08</v>
      </c>
      <c r="I1249" s="230"/>
      <c r="J1249" s="14"/>
      <c r="K1249" s="14"/>
      <c r="L1249" s="226"/>
      <c r="M1249" s="231"/>
      <c r="N1249" s="232"/>
      <c r="O1249" s="232"/>
      <c r="P1249" s="232"/>
      <c r="Q1249" s="232"/>
      <c r="R1249" s="232"/>
      <c r="S1249" s="232"/>
      <c r="T1249" s="233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T1249" s="227" t="s">
        <v>283</v>
      </c>
      <c r="AU1249" s="227" t="s">
        <v>90</v>
      </c>
      <c r="AV1249" s="14" t="s">
        <v>90</v>
      </c>
      <c r="AW1249" s="14" t="s">
        <v>36</v>
      </c>
      <c r="AX1249" s="14" t="s">
        <v>81</v>
      </c>
      <c r="AY1249" s="227" t="s">
        <v>166</v>
      </c>
    </row>
    <row r="1250" spans="1:51" s="14" customFormat="1" ht="12">
      <c r="A1250" s="14"/>
      <c r="B1250" s="226"/>
      <c r="C1250" s="14"/>
      <c r="D1250" s="210" t="s">
        <v>283</v>
      </c>
      <c r="E1250" s="227" t="s">
        <v>1</v>
      </c>
      <c r="F1250" s="228" t="s">
        <v>1821</v>
      </c>
      <c r="G1250" s="14"/>
      <c r="H1250" s="229">
        <v>151.96</v>
      </c>
      <c r="I1250" s="230"/>
      <c r="J1250" s="14"/>
      <c r="K1250" s="14"/>
      <c r="L1250" s="226"/>
      <c r="M1250" s="231"/>
      <c r="N1250" s="232"/>
      <c r="O1250" s="232"/>
      <c r="P1250" s="232"/>
      <c r="Q1250" s="232"/>
      <c r="R1250" s="232"/>
      <c r="S1250" s="232"/>
      <c r="T1250" s="233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227" t="s">
        <v>283</v>
      </c>
      <c r="AU1250" s="227" t="s">
        <v>90</v>
      </c>
      <c r="AV1250" s="14" t="s">
        <v>90</v>
      </c>
      <c r="AW1250" s="14" t="s">
        <v>36</v>
      </c>
      <c r="AX1250" s="14" t="s">
        <v>81</v>
      </c>
      <c r="AY1250" s="227" t="s">
        <v>166</v>
      </c>
    </row>
    <row r="1251" spans="1:51" s="13" customFormat="1" ht="12">
      <c r="A1251" s="13"/>
      <c r="B1251" s="219"/>
      <c r="C1251" s="13"/>
      <c r="D1251" s="210" t="s">
        <v>283</v>
      </c>
      <c r="E1251" s="220" t="s">
        <v>1</v>
      </c>
      <c r="F1251" s="221" t="s">
        <v>1012</v>
      </c>
      <c r="G1251" s="13"/>
      <c r="H1251" s="220" t="s">
        <v>1</v>
      </c>
      <c r="I1251" s="222"/>
      <c r="J1251" s="13"/>
      <c r="K1251" s="13"/>
      <c r="L1251" s="219"/>
      <c r="M1251" s="223"/>
      <c r="N1251" s="224"/>
      <c r="O1251" s="224"/>
      <c r="P1251" s="224"/>
      <c r="Q1251" s="224"/>
      <c r="R1251" s="224"/>
      <c r="S1251" s="224"/>
      <c r="T1251" s="225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20" t="s">
        <v>283</v>
      </c>
      <c r="AU1251" s="220" t="s">
        <v>90</v>
      </c>
      <c r="AV1251" s="13" t="s">
        <v>88</v>
      </c>
      <c r="AW1251" s="13" t="s">
        <v>36</v>
      </c>
      <c r="AX1251" s="13" t="s">
        <v>81</v>
      </c>
      <c r="AY1251" s="220" t="s">
        <v>166</v>
      </c>
    </row>
    <row r="1252" spans="1:51" s="14" customFormat="1" ht="12">
      <c r="A1252" s="14"/>
      <c r="B1252" s="226"/>
      <c r="C1252" s="14"/>
      <c r="D1252" s="210" t="s">
        <v>283</v>
      </c>
      <c r="E1252" s="227" t="s">
        <v>1</v>
      </c>
      <c r="F1252" s="228" t="s">
        <v>1187</v>
      </c>
      <c r="G1252" s="14"/>
      <c r="H1252" s="229">
        <v>13.78</v>
      </c>
      <c r="I1252" s="230"/>
      <c r="J1252" s="14"/>
      <c r="K1252" s="14"/>
      <c r="L1252" s="226"/>
      <c r="M1252" s="231"/>
      <c r="N1252" s="232"/>
      <c r="O1252" s="232"/>
      <c r="P1252" s="232"/>
      <c r="Q1252" s="232"/>
      <c r="R1252" s="232"/>
      <c r="S1252" s="232"/>
      <c r="T1252" s="233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227" t="s">
        <v>283</v>
      </c>
      <c r="AU1252" s="227" t="s">
        <v>90</v>
      </c>
      <c r="AV1252" s="14" t="s">
        <v>90</v>
      </c>
      <c r="AW1252" s="14" t="s">
        <v>36</v>
      </c>
      <c r="AX1252" s="14" t="s">
        <v>81</v>
      </c>
      <c r="AY1252" s="227" t="s">
        <v>166</v>
      </c>
    </row>
    <row r="1253" spans="1:51" s="14" customFormat="1" ht="12">
      <c r="A1253" s="14"/>
      <c r="B1253" s="226"/>
      <c r="C1253" s="14"/>
      <c r="D1253" s="210" t="s">
        <v>283</v>
      </c>
      <c r="E1253" s="227" t="s">
        <v>1</v>
      </c>
      <c r="F1253" s="228" t="s">
        <v>1822</v>
      </c>
      <c r="G1253" s="14"/>
      <c r="H1253" s="229">
        <v>78.846</v>
      </c>
      <c r="I1253" s="230"/>
      <c r="J1253" s="14"/>
      <c r="K1253" s="14"/>
      <c r="L1253" s="226"/>
      <c r="M1253" s="231"/>
      <c r="N1253" s="232"/>
      <c r="O1253" s="232"/>
      <c r="P1253" s="232"/>
      <c r="Q1253" s="232"/>
      <c r="R1253" s="232"/>
      <c r="S1253" s="232"/>
      <c r="T1253" s="233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27" t="s">
        <v>283</v>
      </c>
      <c r="AU1253" s="227" t="s">
        <v>90</v>
      </c>
      <c r="AV1253" s="14" t="s">
        <v>90</v>
      </c>
      <c r="AW1253" s="14" t="s">
        <v>36</v>
      </c>
      <c r="AX1253" s="14" t="s">
        <v>81</v>
      </c>
      <c r="AY1253" s="227" t="s">
        <v>166</v>
      </c>
    </row>
    <row r="1254" spans="1:51" s="13" customFormat="1" ht="12">
      <c r="A1254" s="13"/>
      <c r="B1254" s="219"/>
      <c r="C1254" s="13"/>
      <c r="D1254" s="210" t="s">
        <v>283</v>
      </c>
      <c r="E1254" s="220" t="s">
        <v>1</v>
      </c>
      <c r="F1254" s="221" t="s">
        <v>1158</v>
      </c>
      <c r="G1254" s="13"/>
      <c r="H1254" s="220" t="s">
        <v>1</v>
      </c>
      <c r="I1254" s="222"/>
      <c r="J1254" s="13"/>
      <c r="K1254" s="13"/>
      <c r="L1254" s="219"/>
      <c r="M1254" s="223"/>
      <c r="N1254" s="224"/>
      <c r="O1254" s="224"/>
      <c r="P1254" s="224"/>
      <c r="Q1254" s="224"/>
      <c r="R1254" s="224"/>
      <c r="S1254" s="224"/>
      <c r="T1254" s="225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20" t="s">
        <v>283</v>
      </c>
      <c r="AU1254" s="220" t="s">
        <v>90</v>
      </c>
      <c r="AV1254" s="13" t="s">
        <v>88</v>
      </c>
      <c r="AW1254" s="13" t="s">
        <v>36</v>
      </c>
      <c r="AX1254" s="13" t="s">
        <v>81</v>
      </c>
      <c r="AY1254" s="220" t="s">
        <v>166</v>
      </c>
    </row>
    <row r="1255" spans="1:51" s="14" customFormat="1" ht="12">
      <c r="A1255" s="14"/>
      <c r="B1255" s="226"/>
      <c r="C1255" s="14"/>
      <c r="D1255" s="210" t="s">
        <v>283</v>
      </c>
      <c r="E1255" s="227" t="s">
        <v>1</v>
      </c>
      <c r="F1255" s="228" t="s">
        <v>1525</v>
      </c>
      <c r="G1255" s="14"/>
      <c r="H1255" s="229">
        <v>27.66</v>
      </c>
      <c r="I1255" s="230"/>
      <c r="J1255" s="14"/>
      <c r="K1255" s="14"/>
      <c r="L1255" s="226"/>
      <c r="M1255" s="231"/>
      <c r="N1255" s="232"/>
      <c r="O1255" s="232"/>
      <c r="P1255" s="232"/>
      <c r="Q1255" s="232"/>
      <c r="R1255" s="232"/>
      <c r="S1255" s="232"/>
      <c r="T1255" s="233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T1255" s="227" t="s">
        <v>283</v>
      </c>
      <c r="AU1255" s="227" t="s">
        <v>90</v>
      </c>
      <c r="AV1255" s="14" t="s">
        <v>90</v>
      </c>
      <c r="AW1255" s="14" t="s">
        <v>36</v>
      </c>
      <c r="AX1255" s="14" t="s">
        <v>81</v>
      </c>
      <c r="AY1255" s="227" t="s">
        <v>166</v>
      </c>
    </row>
    <row r="1256" spans="1:51" s="14" customFormat="1" ht="12">
      <c r="A1256" s="14"/>
      <c r="B1256" s="226"/>
      <c r="C1256" s="14"/>
      <c r="D1256" s="210" t="s">
        <v>283</v>
      </c>
      <c r="E1256" s="227" t="s">
        <v>1</v>
      </c>
      <c r="F1256" s="228" t="s">
        <v>1823</v>
      </c>
      <c r="G1256" s="14"/>
      <c r="H1256" s="229">
        <v>129.54</v>
      </c>
      <c r="I1256" s="230"/>
      <c r="J1256" s="14"/>
      <c r="K1256" s="14"/>
      <c r="L1256" s="226"/>
      <c r="M1256" s="231"/>
      <c r="N1256" s="232"/>
      <c r="O1256" s="232"/>
      <c r="P1256" s="232"/>
      <c r="Q1256" s="232"/>
      <c r="R1256" s="232"/>
      <c r="S1256" s="232"/>
      <c r="T1256" s="233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T1256" s="227" t="s">
        <v>283</v>
      </c>
      <c r="AU1256" s="227" t="s">
        <v>90</v>
      </c>
      <c r="AV1256" s="14" t="s">
        <v>90</v>
      </c>
      <c r="AW1256" s="14" t="s">
        <v>36</v>
      </c>
      <c r="AX1256" s="14" t="s">
        <v>81</v>
      </c>
      <c r="AY1256" s="227" t="s">
        <v>166</v>
      </c>
    </row>
    <row r="1257" spans="1:51" s="15" customFormat="1" ht="12">
      <c r="A1257" s="15"/>
      <c r="B1257" s="234"/>
      <c r="C1257" s="15"/>
      <c r="D1257" s="210" t="s">
        <v>283</v>
      </c>
      <c r="E1257" s="235" t="s">
        <v>1</v>
      </c>
      <c r="F1257" s="236" t="s">
        <v>286</v>
      </c>
      <c r="G1257" s="15"/>
      <c r="H1257" s="237">
        <v>422.866</v>
      </c>
      <c r="I1257" s="238"/>
      <c r="J1257" s="15"/>
      <c r="K1257" s="15"/>
      <c r="L1257" s="234"/>
      <c r="M1257" s="239"/>
      <c r="N1257" s="240"/>
      <c r="O1257" s="240"/>
      <c r="P1257" s="240"/>
      <c r="Q1257" s="240"/>
      <c r="R1257" s="240"/>
      <c r="S1257" s="240"/>
      <c r="T1257" s="241"/>
      <c r="U1257" s="15"/>
      <c r="V1257" s="15"/>
      <c r="W1257" s="15"/>
      <c r="X1257" s="15"/>
      <c r="Y1257" s="15"/>
      <c r="Z1257" s="15"/>
      <c r="AA1257" s="15"/>
      <c r="AB1257" s="15"/>
      <c r="AC1257" s="15"/>
      <c r="AD1257" s="15"/>
      <c r="AE1257" s="15"/>
      <c r="AT1257" s="235" t="s">
        <v>283</v>
      </c>
      <c r="AU1257" s="235" t="s">
        <v>90</v>
      </c>
      <c r="AV1257" s="15" t="s">
        <v>165</v>
      </c>
      <c r="AW1257" s="15" t="s">
        <v>36</v>
      </c>
      <c r="AX1257" s="15" t="s">
        <v>88</v>
      </c>
      <c r="AY1257" s="235" t="s">
        <v>166</v>
      </c>
    </row>
    <row r="1258" spans="1:65" s="2" customFormat="1" ht="21.75" customHeight="1">
      <c r="A1258" s="38"/>
      <c r="B1258" s="196"/>
      <c r="C1258" s="197" t="s">
        <v>1824</v>
      </c>
      <c r="D1258" s="197" t="s">
        <v>169</v>
      </c>
      <c r="E1258" s="198" t="s">
        <v>1825</v>
      </c>
      <c r="F1258" s="199" t="s">
        <v>1826</v>
      </c>
      <c r="G1258" s="200" t="s">
        <v>301</v>
      </c>
      <c r="H1258" s="201">
        <v>192.28</v>
      </c>
      <c r="I1258" s="202"/>
      <c r="J1258" s="203">
        <f>ROUND(I1258*H1258,2)</f>
        <v>0</v>
      </c>
      <c r="K1258" s="199" t="s">
        <v>280</v>
      </c>
      <c r="L1258" s="39"/>
      <c r="M1258" s="204" t="s">
        <v>1</v>
      </c>
      <c r="N1258" s="205" t="s">
        <v>46</v>
      </c>
      <c r="O1258" s="77"/>
      <c r="P1258" s="206">
        <f>O1258*H1258</f>
        <v>0</v>
      </c>
      <c r="Q1258" s="206">
        <v>0.00028</v>
      </c>
      <c r="R1258" s="206">
        <f>Q1258*H1258</f>
        <v>0.053838399999999995</v>
      </c>
      <c r="S1258" s="206">
        <v>0</v>
      </c>
      <c r="T1258" s="207">
        <f>S1258*H1258</f>
        <v>0</v>
      </c>
      <c r="U1258" s="38"/>
      <c r="V1258" s="38"/>
      <c r="W1258" s="38"/>
      <c r="X1258" s="38"/>
      <c r="Y1258" s="38"/>
      <c r="Z1258" s="38"/>
      <c r="AA1258" s="38"/>
      <c r="AB1258" s="38"/>
      <c r="AC1258" s="38"/>
      <c r="AD1258" s="38"/>
      <c r="AE1258" s="38"/>
      <c r="AR1258" s="208" t="s">
        <v>243</v>
      </c>
      <c r="AT1258" s="208" t="s">
        <v>169</v>
      </c>
      <c r="AU1258" s="208" t="s">
        <v>90</v>
      </c>
      <c r="AY1258" s="19" t="s">
        <v>166</v>
      </c>
      <c r="BE1258" s="209">
        <f>IF(N1258="základní",J1258,0)</f>
        <v>0</v>
      </c>
      <c r="BF1258" s="209">
        <f>IF(N1258="snížená",J1258,0)</f>
        <v>0</v>
      </c>
      <c r="BG1258" s="209">
        <f>IF(N1258="zákl. přenesená",J1258,0)</f>
        <v>0</v>
      </c>
      <c r="BH1258" s="209">
        <f>IF(N1258="sníž. přenesená",J1258,0)</f>
        <v>0</v>
      </c>
      <c r="BI1258" s="209">
        <f>IF(N1258="nulová",J1258,0)</f>
        <v>0</v>
      </c>
      <c r="BJ1258" s="19" t="s">
        <v>88</v>
      </c>
      <c r="BK1258" s="209">
        <f>ROUND(I1258*H1258,2)</f>
        <v>0</v>
      </c>
      <c r="BL1258" s="19" t="s">
        <v>243</v>
      </c>
      <c r="BM1258" s="208" t="s">
        <v>1827</v>
      </c>
    </row>
    <row r="1259" spans="1:47" s="2" customFormat="1" ht="12">
      <c r="A1259" s="38"/>
      <c r="B1259" s="39"/>
      <c r="C1259" s="38"/>
      <c r="D1259" s="210" t="s">
        <v>174</v>
      </c>
      <c r="E1259" s="38"/>
      <c r="F1259" s="211" t="s">
        <v>1828</v>
      </c>
      <c r="G1259" s="38"/>
      <c r="H1259" s="38"/>
      <c r="I1259" s="132"/>
      <c r="J1259" s="38"/>
      <c r="K1259" s="38"/>
      <c r="L1259" s="39"/>
      <c r="M1259" s="212"/>
      <c r="N1259" s="213"/>
      <c r="O1259" s="77"/>
      <c r="P1259" s="77"/>
      <c r="Q1259" s="77"/>
      <c r="R1259" s="77"/>
      <c r="S1259" s="77"/>
      <c r="T1259" s="78"/>
      <c r="U1259" s="38"/>
      <c r="V1259" s="38"/>
      <c r="W1259" s="38"/>
      <c r="X1259" s="38"/>
      <c r="Y1259" s="38"/>
      <c r="Z1259" s="38"/>
      <c r="AA1259" s="38"/>
      <c r="AB1259" s="38"/>
      <c r="AC1259" s="38"/>
      <c r="AD1259" s="38"/>
      <c r="AE1259" s="38"/>
      <c r="AT1259" s="19" t="s">
        <v>174</v>
      </c>
      <c r="AU1259" s="19" t="s">
        <v>90</v>
      </c>
    </row>
    <row r="1260" spans="1:65" s="2" customFormat="1" ht="21.75" customHeight="1">
      <c r="A1260" s="38"/>
      <c r="B1260" s="196"/>
      <c r="C1260" s="197" t="s">
        <v>1829</v>
      </c>
      <c r="D1260" s="197" t="s">
        <v>169</v>
      </c>
      <c r="E1260" s="198" t="s">
        <v>1830</v>
      </c>
      <c r="F1260" s="199" t="s">
        <v>1831</v>
      </c>
      <c r="G1260" s="200" t="s">
        <v>301</v>
      </c>
      <c r="H1260" s="201">
        <v>484.326</v>
      </c>
      <c r="I1260" s="202"/>
      <c r="J1260" s="203">
        <f>ROUND(I1260*H1260,2)</f>
        <v>0</v>
      </c>
      <c r="K1260" s="199" t="s">
        <v>280</v>
      </c>
      <c r="L1260" s="39"/>
      <c r="M1260" s="204" t="s">
        <v>1</v>
      </c>
      <c r="N1260" s="205" t="s">
        <v>46</v>
      </c>
      <c r="O1260" s="77"/>
      <c r="P1260" s="206">
        <f>O1260*H1260</f>
        <v>0</v>
      </c>
      <c r="Q1260" s="206">
        <v>0.00028</v>
      </c>
      <c r="R1260" s="206">
        <f>Q1260*H1260</f>
        <v>0.13561128</v>
      </c>
      <c r="S1260" s="206">
        <v>0</v>
      </c>
      <c r="T1260" s="207">
        <f>S1260*H1260</f>
        <v>0</v>
      </c>
      <c r="U1260" s="38"/>
      <c r="V1260" s="38"/>
      <c r="W1260" s="38"/>
      <c r="X1260" s="38"/>
      <c r="Y1260" s="38"/>
      <c r="Z1260" s="38"/>
      <c r="AA1260" s="38"/>
      <c r="AB1260" s="38"/>
      <c r="AC1260" s="38"/>
      <c r="AD1260" s="38"/>
      <c r="AE1260" s="38"/>
      <c r="AR1260" s="208" t="s">
        <v>243</v>
      </c>
      <c r="AT1260" s="208" t="s">
        <v>169</v>
      </c>
      <c r="AU1260" s="208" t="s">
        <v>90</v>
      </c>
      <c r="AY1260" s="19" t="s">
        <v>166</v>
      </c>
      <c r="BE1260" s="209">
        <f>IF(N1260="základní",J1260,0)</f>
        <v>0</v>
      </c>
      <c r="BF1260" s="209">
        <f>IF(N1260="snížená",J1260,0)</f>
        <v>0</v>
      </c>
      <c r="BG1260" s="209">
        <f>IF(N1260="zákl. přenesená",J1260,0)</f>
        <v>0</v>
      </c>
      <c r="BH1260" s="209">
        <f>IF(N1260="sníž. přenesená",J1260,0)</f>
        <v>0</v>
      </c>
      <c r="BI1260" s="209">
        <f>IF(N1260="nulová",J1260,0)</f>
        <v>0</v>
      </c>
      <c r="BJ1260" s="19" t="s">
        <v>88</v>
      </c>
      <c r="BK1260" s="209">
        <f>ROUND(I1260*H1260,2)</f>
        <v>0</v>
      </c>
      <c r="BL1260" s="19" t="s">
        <v>243</v>
      </c>
      <c r="BM1260" s="208" t="s">
        <v>1832</v>
      </c>
    </row>
    <row r="1261" spans="1:47" s="2" customFormat="1" ht="12">
      <c r="A1261" s="38"/>
      <c r="B1261" s="39"/>
      <c r="C1261" s="38"/>
      <c r="D1261" s="210" t="s">
        <v>174</v>
      </c>
      <c r="E1261" s="38"/>
      <c r="F1261" s="211" t="s">
        <v>1833</v>
      </c>
      <c r="G1261" s="38"/>
      <c r="H1261" s="38"/>
      <c r="I1261" s="132"/>
      <c r="J1261" s="38"/>
      <c r="K1261" s="38"/>
      <c r="L1261" s="39"/>
      <c r="M1261" s="212"/>
      <c r="N1261" s="213"/>
      <c r="O1261" s="77"/>
      <c r="P1261" s="77"/>
      <c r="Q1261" s="77"/>
      <c r="R1261" s="77"/>
      <c r="S1261" s="77"/>
      <c r="T1261" s="78"/>
      <c r="U1261" s="38"/>
      <c r="V1261" s="38"/>
      <c r="W1261" s="38"/>
      <c r="X1261" s="38"/>
      <c r="Y1261" s="38"/>
      <c r="Z1261" s="38"/>
      <c r="AA1261" s="38"/>
      <c r="AB1261" s="38"/>
      <c r="AC1261" s="38"/>
      <c r="AD1261" s="38"/>
      <c r="AE1261" s="38"/>
      <c r="AT1261" s="19" t="s">
        <v>174</v>
      </c>
      <c r="AU1261" s="19" t="s">
        <v>90</v>
      </c>
    </row>
    <row r="1262" spans="1:65" s="2" customFormat="1" ht="21.75" customHeight="1">
      <c r="A1262" s="38"/>
      <c r="B1262" s="196"/>
      <c r="C1262" s="197" t="s">
        <v>1834</v>
      </c>
      <c r="D1262" s="197" t="s">
        <v>169</v>
      </c>
      <c r="E1262" s="198" t="s">
        <v>1835</v>
      </c>
      <c r="F1262" s="199" t="s">
        <v>1836</v>
      </c>
      <c r="G1262" s="200" t="s">
        <v>301</v>
      </c>
      <c r="H1262" s="201">
        <v>192.28</v>
      </c>
      <c r="I1262" s="202"/>
      <c r="J1262" s="203">
        <f>ROUND(I1262*H1262,2)</f>
        <v>0</v>
      </c>
      <c r="K1262" s="199" t="s">
        <v>280</v>
      </c>
      <c r="L1262" s="39"/>
      <c r="M1262" s="204" t="s">
        <v>1</v>
      </c>
      <c r="N1262" s="205" t="s">
        <v>46</v>
      </c>
      <c r="O1262" s="77"/>
      <c r="P1262" s="206">
        <f>O1262*H1262</f>
        <v>0</v>
      </c>
      <c r="Q1262" s="206">
        <v>0.00028</v>
      </c>
      <c r="R1262" s="206">
        <f>Q1262*H1262</f>
        <v>0.053838399999999995</v>
      </c>
      <c r="S1262" s="206">
        <v>0</v>
      </c>
      <c r="T1262" s="207">
        <f>S1262*H1262</f>
        <v>0</v>
      </c>
      <c r="U1262" s="38"/>
      <c r="V1262" s="38"/>
      <c r="W1262" s="38"/>
      <c r="X1262" s="38"/>
      <c r="Y1262" s="38"/>
      <c r="Z1262" s="38"/>
      <c r="AA1262" s="38"/>
      <c r="AB1262" s="38"/>
      <c r="AC1262" s="38"/>
      <c r="AD1262" s="38"/>
      <c r="AE1262" s="38"/>
      <c r="AR1262" s="208" t="s">
        <v>243</v>
      </c>
      <c r="AT1262" s="208" t="s">
        <v>169</v>
      </c>
      <c r="AU1262" s="208" t="s">
        <v>90</v>
      </c>
      <c r="AY1262" s="19" t="s">
        <v>166</v>
      </c>
      <c r="BE1262" s="209">
        <f>IF(N1262="základní",J1262,0)</f>
        <v>0</v>
      </c>
      <c r="BF1262" s="209">
        <f>IF(N1262="snížená",J1262,0)</f>
        <v>0</v>
      </c>
      <c r="BG1262" s="209">
        <f>IF(N1262="zákl. přenesená",J1262,0)</f>
        <v>0</v>
      </c>
      <c r="BH1262" s="209">
        <f>IF(N1262="sníž. přenesená",J1262,0)</f>
        <v>0</v>
      </c>
      <c r="BI1262" s="209">
        <f>IF(N1262="nulová",J1262,0)</f>
        <v>0</v>
      </c>
      <c r="BJ1262" s="19" t="s">
        <v>88</v>
      </c>
      <c r="BK1262" s="209">
        <f>ROUND(I1262*H1262,2)</f>
        <v>0</v>
      </c>
      <c r="BL1262" s="19" t="s">
        <v>243</v>
      </c>
      <c r="BM1262" s="208" t="s">
        <v>1837</v>
      </c>
    </row>
    <row r="1263" spans="1:47" s="2" customFormat="1" ht="12">
      <c r="A1263" s="38"/>
      <c r="B1263" s="39"/>
      <c r="C1263" s="38"/>
      <c r="D1263" s="210" t="s">
        <v>174</v>
      </c>
      <c r="E1263" s="38"/>
      <c r="F1263" s="211" t="s">
        <v>1838</v>
      </c>
      <c r="G1263" s="38"/>
      <c r="H1263" s="38"/>
      <c r="I1263" s="132"/>
      <c r="J1263" s="38"/>
      <c r="K1263" s="38"/>
      <c r="L1263" s="39"/>
      <c r="M1263" s="212"/>
      <c r="N1263" s="213"/>
      <c r="O1263" s="77"/>
      <c r="P1263" s="77"/>
      <c r="Q1263" s="77"/>
      <c r="R1263" s="77"/>
      <c r="S1263" s="77"/>
      <c r="T1263" s="78"/>
      <c r="U1263" s="38"/>
      <c r="V1263" s="38"/>
      <c r="W1263" s="38"/>
      <c r="X1263" s="38"/>
      <c r="Y1263" s="38"/>
      <c r="Z1263" s="38"/>
      <c r="AA1263" s="38"/>
      <c r="AB1263" s="38"/>
      <c r="AC1263" s="38"/>
      <c r="AD1263" s="38"/>
      <c r="AE1263" s="38"/>
      <c r="AT1263" s="19" t="s">
        <v>174</v>
      </c>
      <c r="AU1263" s="19" t="s">
        <v>90</v>
      </c>
    </row>
    <row r="1264" spans="1:63" s="12" customFormat="1" ht="25.9" customHeight="1">
      <c r="A1264" s="12"/>
      <c r="B1264" s="183"/>
      <c r="C1264" s="12"/>
      <c r="D1264" s="184" t="s">
        <v>80</v>
      </c>
      <c r="E1264" s="185" t="s">
        <v>163</v>
      </c>
      <c r="F1264" s="185" t="s">
        <v>164</v>
      </c>
      <c r="G1264" s="12"/>
      <c r="H1264" s="12"/>
      <c r="I1264" s="186"/>
      <c r="J1264" s="187">
        <f>BK1264</f>
        <v>0</v>
      </c>
      <c r="K1264" s="12"/>
      <c r="L1264" s="183"/>
      <c r="M1264" s="188"/>
      <c r="N1264" s="189"/>
      <c r="O1264" s="189"/>
      <c r="P1264" s="190">
        <f>SUM(P1265:P1266)</f>
        <v>0</v>
      </c>
      <c r="Q1264" s="189"/>
      <c r="R1264" s="190">
        <f>SUM(R1265:R1266)</f>
        <v>0</v>
      </c>
      <c r="S1264" s="189"/>
      <c r="T1264" s="191">
        <f>SUM(T1265:T1266)</f>
        <v>0</v>
      </c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R1264" s="184" t="s">
        <v>165</v>
      </c>
      <c r="AT1264" s="192" t="s">
        <v>80</v>
      </c>
      <c r="AU1264" s="192" t="s">
        <v>81</v>
      </c>
      <c r="AY1264" s="184" t="s">
        <v>166</v>
      </c>
      <c r="BK1264" s="193">
        <f>SUM(BK1265:BK1266)</f>
        <v>0</v>
      </c>
    </row>
    <row r="1265" spans="1:65" s="2" customFormat="1" ht="16.5" customHeight="1">
      <c r="A1265" s="38"/>
      <c r="B1265" s="196"/>
      <c r="C1265" s="197" t="s">
        <v>1839</v>
      </c>
      <c r="D1265" s="197" t="s">
        <v>169</v>
      </c>
      <c r="E1265" s="198" t="s">
        <v>1840</v>
      </c>
      <c r="F1265" s="199" t="s">
        <v>1841</v>
      </c>
      <c r="G1265" s="200" t="s">
        <v>346</v>
      </c>
      <c r="H1265" s="201">
        <v>76</v>
      </c>
      <c r="I1265" s="202"/>
      <c r="J1265" s="203">
        <f>ROUND(I1265*H1265,2)</f>
        <v>0</v>
      </c>
      <c r="K1265" s="199" t="s">
        <v>1</v>
      </c>
      <c r="L1265" s="39"/>
      <c r="M1265" s="204" t="s">
        <v>1</v>
      </c>
      <c r="N1265" s="205" t="s">
        <v>46</v>
      </c>
      <c r="O1265" s="77"/>
      <c r="P1265" s="206">
        <f>O1265*H1265</f>
        <v>0</v>
      </c>
      <c r="Q1265" s="206">
        <v>0</v>
      </c>
      <c r="R1265" s="206">
        <f>Q1265*H1265</f>
        <v>0</v>
      </c>
      <c r="S1265" s="206">
        <v>0</v>
      </c>
      <c r="T1265" s="207">
        <f>S1265*H1265</f>
        <v>0</v>
      </c>
      <c r="U1265" s="38"/>
      <c r="V1265" s="38"/>
      <c r="W1265" s="38"/>
      <c r="X1265" s="38"/>
      <c r="Y1265" s="38"/>
      <c r="Z1265" s="38"/>
      <c r="AA1265" s="38"/>
      <c r="AB1265" s="38"/>
      <c r="AC1265" s="38"/>
      <c r="AD1265" s="38"/>
      <c r="AE1265" s="38"/>
      <c r="AR1265" s="208" t="s">
        <v>1842</v>
      </c>
      <c r="AT1265" s="208" t="s">
        <v>169</v>
      </c>
      <c r="AU1265" s="208" t="s">
        <v>88</v>
      </c>
      <c r="AY1265" s="19" t="s">
        <v>166</v>
      </c>
      <c r="BE1265" s="209">
        <f>IF(N1265="základní",J1265,0)</f>
        <v>0</v>
      </c>
      <c r="BF1265" s="209">
        <f>IF(N1265="snížená",J1265,0)</f>
        <v>0</v>
      </c>
      <c r="BG1265" s="209">
        <f>IF(N1265="zákl. přenesená",J1265,0)</f>
        <v>0</v>
      </c>
      <c r="BH1265" s="209">
        <f>IF(N1265="sníž. přenesená",J1265,0)</f>
        <v>0</v>
      </c>
      <c r="BI1265" s="209">
        <f>IF(N1265="nulová",J1265,0)</f>
        <v>0</v>
      </c>
      <c r="BJ1265" s="19" t="s">
        <v>88</v>
      </c>
      <c r="BK1265" s="209">
        <f>ROUND(I1265*H1265,2)</f>
        <v>0</v>
      </c>
      <c r="BL1265" s="19" t="s">
        <v>1842</v>
      </c>
      <c r="BM1265" s="208" t="s">
        <v>1843</v>
      </c>
    </row>
    <row r="1266" spans="1:47" s="2" customFormat="1" ht="12">
      <c r="A1266" s="38"/>
      <c r="B1266" s="39"/>
      <c r="C1266" s="38"/>
      <c r="D1266" s="210" t="s">
        <v>174</v>
      </c>
      <c r="E1266" s="38"/>
      <c r="F1266" s="211" t="s">
        <v>1841</v>
      </c>
      <c r="G1266" s="38"/>
      <c r="H1266" s="38"/>
      <c r="I1266" s="132"/>
      <c r="J1266" s="38"/>
      <c r="K1266" s="38"/>
      <c r="L1266" s="39"/>
      <c r="M1266" s="263"/>
      <c r="N1266" s="264"/>
      <c r="O1266" s="216"/>
      <c r="P1266" s="216"/>
      <c r="Q1266" s="216"/>
      <c r="R1266" s="216"/>
      <c r="S1266" s="216"/>
      <c r="T1266" s="265"/>
      <c r="U1266" s="38"/>
      <c r="V1266" s="38"/>
      <c r="W1266" s="38"/>
      <c r="X1266" s="38"/>
      <c r="Y1266" s="38"/>
      <c r="Z1266" s="38"/>
      <c r="AA1266" s="38"/>
      <c r="AB1266" s="38"/>
      <c r="AC1266" s="38"/>
      <c r="AD1266" s="38"/>
      <c r="AE1266" s="38"/>
      <c r="AT1266" s="19" t="s">
        <v>174</v>
      </c>
      <c r="AU1266" s="19" t="s">
        <v>88</v>
      </c>
    </row>
    <row r="1267" spans="1:31" s="2" customFormat="1" ht="6.95" customHeight="1">
      <c r="A1267" s="38"/>
      <c r="B1267" s="60"/>
      <c r="C1267" s="61"/>
      <c r="D1267" s="61"/>
      <c r="E1267" s="61"/>
      <c r="F1267" s="61"/>
      <c r="G1267" s="61"/>
      <c r="H1267" s="61"/>
      <c r="I1267" s="156"/>
      <c r="J1267" s="61"/>
      <c r="K1267" s="61"/>
      <c r="L1267" s="39"/>
      <c r="M1267" s="38"/>
      <c r="O1267" s="38"/>
      <c r="P1267" s="38"/>
      <c r="Q1267" s="38"/>
      <c r="R1267" s="38"/>
      <c r="S1267" s="38"/>
      <c r="T1267" s="38"/>
      <c r="U1267" s="38"/>
      <c r="V1267" s="38"/>
      <c r="W1267" s="38"/>
      <c r="X1267" s="38"/>
      <c r="Y1267" s="38"/>
      <c r="Z1267" s="38"/>
      <c r="AA1267" s="38"/>
      <c r="AB1267" s="38"/>
      <c r="AC1267" s="38"/>
      <c r="AD1267" s="38"/>
      <c r="AE1267" s="38"/>
    </row>
  </sheetData>
  <autoFilter ref="C148:K126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37:H137"/>
    <mergeCell ref="E139:H139"/>
    <mergeCell ref="E141:H14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107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129"/>
      <c r="J3" s="21"/>
      <c r="K3" s="21"/>
      <c r="L3" s="22"/>
      <c r="AT3" s="19" t="s">
        <v>90</v>
      </c>
    </row>
    <row r="4" spans="2:46" s="1" customFormat="1" ht="24.95" customHeight="1">
      <c r="B4" s="22"/>
      <c r="D4" s="23" t="s">
        <v>138</v>
      </c>
      <c r="I4" s="128"/>
      <c r="L4" s="22"/>
      <c r="M4" s="130" t="s">
        <v>10</v>
      </c>
      <c r="AT4" s="19" t="s">
        <v>3</v>
      </c>
    </row>
    <row r="5" spans="2:12" s="1" customFormat="1" ht="6.95" customHeight="1">
      <c r="B5" s="22"/>
      <c r="I5" s="128"/>
      <c r="L5" s="22"/>
    </row>
    <row r="6" spans="2:12" s="1" customFormat="1" ht="12" customHeight="1">
      <c r="B6" s="22"/>
      <c r="D6" s="32" t="s">
        <v>16</v>
      </c>
      <c r="I6" s="128"/>
      <c r="L6" s="22"/>
    </row>
    <row r="7" spans="2:12" s="1" customFormat="1" ht="16.5" customHeight="1">
      <c r="B7" s="22"/>
      <c r="E7" s="131" t="str">
        <f>'Rekapitulace stavby'!K6</f>
        <v xml:space="preserve">SPŠ a SOU Pelhřimov  - stavební úpravy auly vč. jejího zázemí</v>
      </c>
      <c r="F7" s="32"/>
      <c r="G7" s="32"/>
      <c r="H7" s="32"/>
      <c r="I7" s="128"/>
      <c r="L7" s="22"/>
    </row>
    <row r="8" spans="2:12" s="1" customFormat="1" ht="12" customHeight="1">
      <c r="B8" s="22"/>
      <c r="D8" s="32" t="s">
        <v>139</v>
      </c>
      <c r="I8" s="128"/>
      <c r="L8" s="22"/>
    </row>
    <row r="9" spans="1:31" s="2" customFormat="1" ht="16.5" customHeight="1">
      <c r="A9" s="38"/>
      <c r="B9" s="39"/>
      <c r="C9" s="38"/>
      <c r="D9" s="38"/>
      <c r="E9" s="131" t="s">
        <v>258</v>
      </c>
      <c r="F9" s="38"/>
      <c r="G9" s="38"/>
      <c r="H9" s="38"/>
      <c r="I9" s="132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141</v>
      </c>
      <c r="E10" s="38"/>
      <c r="F10" s="38"/>
      <c r="G10" s="38"/>
      <c r="H10" s="38"/>
      <c r="I10" s="132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1844</v>
      </c>
      <c r="F11" s="38"/>
      <c r="G11" s="38"/>
      <c r="H11" s="38"/>
      <c r="I11" s="132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132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98</v>
      </c>
      <c r="G13" s="38"/>
      <c r="H13" s="38"/>
      <c r="I13" s="133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133" t="s">
        <v>22</v>
      </c>
      <c r="J14" s="69" t="str">
        <f>'Rekapitulace stavby'!AN8</f>
        <v>10. 1. 2020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132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133" t="s">
        <v>25</v>
      </c>
      <c r="J16" s="27" t="s">
        <v>26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27</v>
      </c>
      <c r="F17" s="38"/>
      <c r="G17" s="38"/>
      <c r="H17" s="38"/>
      <c r="I17" s="133" t="s">
        <v>28</v>
      </c>
      <c r="J17" s="27" t="s">
        <v>29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132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30</v>
      </c>
      <c r="E19" s="38"/>
      <c r="F19" s="38"/>
      <c r="G19" s="38"/>
      <c r="H19" s="38"/>
      <c r="I19" s="133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133" t="s">
        <v>28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132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32</v>
      </c>
      <c r="E22" s="38"/>
      <c r="F22" s="38"/>
      <c r="G22" s="38"/>
      <c r="H22" s="38"/>
      <c r="I22" s="133" t="s">
        <v>25</v>
      </c>
      <c r="J22" s="27" t="s">
        <v>33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34</v>
      </c>
      <c r="F23" s="38"/>
      <c r="G23" s="38"/>
      <c r="H23" s="38"/>
      <c r="I23" s="133" t="s">
        <v>28</v>
      </c>
      <c r="J23" s="27" t="s">
        <v>35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132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37</v>
      </c>
      <c r="E25" s="38"/>
      <c r="F25" s="38"/>
      <c r="G25" s="38"/>
      <c r="H25" s="38"/>
      <c r="I25" s="133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133" t="s">
        <v>28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132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39</v>
      </c>
      <c r="E28" s="38"/>
      <c r="F28" s="38"/>
      <c r="G28" s="38"/>
      <c r="H28" s="38"/>
      <c r="I28" s="132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274.5" customHeight="1">
      <c r="A29" s="134"/>
      <c r="B29" s="135"/>
      <c r="C29" s="134"/>
      <c r="D29" s="134"/>
      <c r="E29" s="36" t="s">
        <v>1845</v>
      </c>
      <c r="F29" s="36"/>
      <c r="G29" s="36"/>
      <c r="H29" s="36"/>
      <c r="I29" s="136"/>
      <c r="J29" s="134"/>
      <c r="K29" s="134"/>
      <c r="L29" s="137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132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138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9" t="s">
        <v>41</v>
      </c>
      <c r="E32" s="38"/>
      <c r="F32" s="38"/>
      <c r="G32" s="38"/>
      <c r="H32" s="38"/>
      <c r="I32" s="132"/>
      <c r="J32" s="96">
        <f>ROUND(J127,2)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138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43</v>
      </c>
      <c r="G34" s="38"/>
      <c r="H34" s="38"/>
      <c r="I34" s="140" t="s">
        <v>42</v>
      </c>
      <c r="J34" s="43" t="s">
        <v>44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41" t="s">
        <v>45</v>
      </c>
      <c r="E35" s="32" t="s">
        <v>46</v>
      </c>
      <c r="F35" s="142">
        <f>ROUND((SUM(BE127:BE330)),2)</f>
        <v>0</v>
      </c>
      <c r="G35" s="38"/>
      <c r="H35" s="38"/>
      <c r="I35" s="143">
        <v>0.21</v>
      </c>
      <c r="J35" s="142">
        <f>ROUND(((SUM(BE127:BE330))*I35),2)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47</v>
      </c>
      <c r="F36" s="142">
        <f>ROUND((SUM(BF127:BF330)),2)</f>
        <v>0</v>
      </c>
      <c r="G36" s="38"/>
      <c r="H36" s="38"/>
      <c r="I36" s="143">
        <v>0.15</v>
      </c>
      <c r="J36" s="142">
        <f>ROUND(((SUM(BF127:BF330))*I36),2)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48</v>
      </c>
      <c r="F37" s="142">
        <f>ROUND((SUM(BG127:BG330)),2)</f>
        <v>0</v>
      </c>
      <c r="G37" s="38"/>
      <c r="H37" s="38"/>
      <c r="I37" s="143">
        <v>0.21</v>
      </c>
      <c r="J37" s="142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49</v>
      </c>
      <c r="F38" s="142">
        <f>ROUND((SUM(BH127:BH330)),2)</f>
        <v>0</v>
      </c>
      <c r="G38" s="38"/>
      <c r="H38" s="38"/>
      <c r="I38" s="143">
        <v>0.15</v>
      </c>
      <c r="J38" s="142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50</v>
      </c>
      <c r="F39" s="142">
        <f>ROUND((SUM(BI127:BI330)),2)</f>
        <v>0</v>
      </c>
      <c r="G39" s="38"/>
      <c r="H39" s="38"/>
      <c r="I39" s="143">
        <v>0</v>
      </c>
      <c r="J39" s="142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132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44"/>
      <c r="D41" s="145" t="s">
        <v>51</v>
      </c>
      <c r="E41" s="81"/>
      <c r="F41" s="81"/>
      <c r="G41" s="146" t="s">
        <v>52</v>
      </c>
      <c r="H41" s="147" t="s">
        <v>53</v>
      </c>
      <c r="I41" s="148"/>
      <c r="J41" s="149">
        <f>SUM(J32:J39)</f>
        <v>0</v>
      </c>
      <c r="K41" s="150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132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I43" s="128"/>
      <c r="L43" s="22"/>
    </row>
    <row r="44" spans="2:12" s="1" customFormat="1" ht="14.4" customHeight="1">
      <c r="B44" s="22"/>
      <c r="I44" s="128"/>
      <c r="L44" s="22"/>
    </row>
    <row r="45" spans="2:12" s="1" customFormat="1" ht="14.4" customHeight="1">
      <c r="B45" s="22"/>
      <c r="I45" s="128"/>
      <c r="L45" s="22"/>
    </row>
    <row r="46" spans="2:12" s="1" customFormat="1" ht="14.4" customHeight="1">
      <c r="B46" s="22"/>
      <c r="I46" s="128"/>
      <c r="L46" s="22"/>
    </row>
    <row r="47" spans="2:12" s="1" customFormat="1" ht="14.4" customHeight="1">
      <c r="B47" s="22"/>
      <c r="I47" s="128"/>
      <c r="L47" s="22"/>
    </row>
    <row r="48" spans="2:12" s="1" customFormat="1" ht="14.4" customHeight="1">
      <c r="B48" s="22"/>
      <c r="I48" s="128"/>
      <c r="L48" s="22"/>
    </row>
    <row r="49" spans="2:12" s="1" customFormat="1" ht="14.4" customHeight="1">
      <c r="B49" s="22"/>
      <c r="I49" s="128"/>
      <c r="L49" s="22"/>
    </row>
    <row r="50" spans="2:12" s="2" customFormat="1" ht="14.4" customHeight="1">
      <c r="B50" s="55"/>
      <c r="D50" s="56" t="s">
        <v>54</v>
      </c>
      <c r="E50" s="57"/>
      <c r="F50" s="57"/>
      <c r="G50" s="56" t="s">
        <v>55</v>
      </c>
      <c r="H50" s="57"/>
      <c r="I50" s="151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56</v>
      </c>
      <c r="E61" s="41"/>
      <c r="F61" s="152" t="s">
        <v>57</v>
      </c>
      <c r="G61" s="58" t="s">
        <v>56</v>
      </c>
      <c r="H61" s="41"/>
      <c r="I61" s="153"/>
      <c r="J61" s="154" t="s">
        <v>57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58</v>
      </c>
      <c r="E65" s="59"/>
      <c r="F65" s="59"/>
      <c r="G65" s="56" t="s">
        <v>59</v>
      </c>
      <c r="H65" s="59"/>
      <c r="I65" s="155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56</v>
      </c>
      <c r="E76" s="41"/>
      <c r="F76" s="152" t="s">
        <v>57</v>
      </c>
      <c r="G76" s="58" t="s">
        <v>56</v>
      </c>
      <c r="H76" s="41"/>
      <c r="I76" s="153"/>
      <c r="J76" s="154" t="s">
        <v>57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156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157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143</v>
      </c>
      <c r="D82" s="38"/>
      <c r="E82" s="38"/>
      <c r="F82" s="38"/>
      <c r="G82" s="38"/>
      <c r="H82" s="38"/>
      <c r="I82" s="132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132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132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31" t="str">
        <f>E7</f>
        <v xml:space="preserve">SPŠ a SOU Pelhřimov  - stavební úpravy auly vč. jejího zázemí</v>
      </c>
      <c r="F85" s="32"/>
      <c r="G85" s="32"/>
      <c r="H85" s="32"/>
      <c r="I85" s="132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139</v>
      </c>
      <c r="I86" s="128"/>
      <c r="L86" s="22"/>
    </row>
    <row r="87" spans="1:31" s="2" customFormat="1" ht="16.5" customHeight="1">
      <c r="A87" s="38"/>
      <c r="B87" s="39"/>
      <c r="C87" s="38"/>
      <c r="D87" s="38"/>
      <c r="E87" s="131" t="s">
        <v>258</v>
      </c>
      <c r="F87" s="38"/>
      <c r="G87" s="38"/>
      <c r="H87" s="38"/>
      <c r="I87" s="132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141</v>
      </c>
      <c r="D88" s="38"/>
      <c r="E88" s="38"/>
      <c r="F88" s="38"/>
      <c r="G88" s="38"/>
      <c r="H88" s="38"/>
      <c r="I88" s="132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01A - Zařízení pro vytápění staveb</v>
      </c>
      <c r="F89" s="38"/>
      <c r="G89" s="38"/>
      <c r="H89" s="38"/>
      <c r="I89" s="132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132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>Pelhřimov, ul. Růžová č.p. 34</v>
      </c>
      <c r="G91" s="38"/>
      <c r="H91" s="38"/>
      <c r="I91" s="133" t="s">
        <v>22</v>
      </c>
      <c r="J91" s="69" t="str">
        <f>IF(J14="","",J14)</f>
        <v>10. 1. 2020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132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KRAJ VYSOČINA</v>
      </c>
      <c r="G93" s="38"/>
      <c r="H93" s="38"/>
      <c r="I93" s="133" t="s">
        <v>32</v>
      </c>
      <c r="J93" s="36" t="str">
        <f>E23</f>
        <v>PROJEKT CENTRUM NOVA s.r.o.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30</v>
      </c>
      <c r="D94" s="38"/>
      <c r="E94" s="38"/>
      <c r="F94" s="27" t="str">
        <f>IF(E20="","",E20)</f>
        <v>Vyplň údaj</v>
      </c>
      <c r="G94" s="38"/>
      <c r="H94" s="38"/>
      <c r="I94" s="133" t="s">
        <v>37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132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58" t="s">
        <v>144</v>
      </c>
      <c r="D96" s="144"/>
      <c r="E96" s="144"/>
      <c r="F96" s="144"/>
      <c r="G96" s="144"/>
      <c r="H96" s="144"/>
      <c r="I96" s="159"/>
      <c r="J96" s="160" t="s">
        <v>145</v>
      </c>
      <c r="K96" s="144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132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61" t="s">
        <v>146</v>
      </c>
      <c r="D98" s="38"/>
      <c r="E98" s="38"/>
      <c r="F98" s="38"/>
      <c r="G98" s="38"/>
      <c r="H98" s="38"/>
      <c r="I98" s="132"/>
      <c r="J98" s="96">
        <f>J127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147</v>
      </c>
    </row>
    <row r="99" spans="1:31" s="9" customFormat="1" ht="24.95" customHeight="1">
      <c r="A99" s="9"/>
      <c r="B99" s="162"/>
      <c r="C99" s="9"/>
      <c r="D99" s="163" t="s">
        <v>267</v>
      </c>
      <c r="E99" s="164"/>
      <c r="F99" s="164"/>
      <c r="G99" s="164"/>
      <c r="H99" s="164"/>
      <c r="I99" s="165"/>
      <c r="J99" s="166">
        <f>J128</f>
        <v>0</v>
      </c>
      <c r="K99" s="9"/>
      <c r="L99" s="16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67"/>
      <c r="C100" s="10"/>
      <c r="D100" s="168" t="s">
        <v>821</v>
      </c>
      <c r="E100" s="169"/>
      <c r="F100" s="169"/>
      <c r="G100" s="169"/>
      <c r="H100" s="169"/>
      <c r="I100" s="170"/>
      <c r="J100" s="171">
        <f>J129</f>
        <v>0</v>
      </c>
      <c r="K100" s="10"/>
      <c r="L100" s="16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67"/>
      <c r="C101" s="10"/>
      <c r="D101" s="168" t="s">
        <v>1846</v>
      </c>
      <c r="E101" s="169"/>
      <c r="F101" s="169"/>
      <c r="G101" s="169"/>
      <c r="H101" s="169"/>
      <c r="I101" s="170"/>
      <c r="J101" s="171">
        <f>J138</f>
        <v>0</v>
      </c>
      <c r="K101" s="10"/>
      <c r="L101" s="16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67"/>
      <c r="C102" s="10"/>
      <c r="D102" s="168" t="s">
        <v>1847</v>
      </c>
      <c r="E102" s="169"/>
      <c r="F102" s="169"/>
      <c r="G102" s="169"/>
      <c r="H102" s="169"/>
      <c r="I102" s="170"/>
      <c r="J102" s="171">
        <f>J199</f>
        <v>0</v>
      </c>
      <c r="K102" s="10"/>
      <c r="L102" s="16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67"/>
      <c r="C103" s="10"/>
      <c r="D103" s="168" t="s">
        <v>1848</v>
      </c>
      <c r="E103" s="169"/>
      <c r="F103" s="169"/>
      <c r="G103" s="169"/>
      <c r="H103" s="169"/>
      <c r="I103" s="170"/>
      <c r="J103" s="171">
        <f>J260</f>
        <v>0</v>
      </c>
      <c r="K103" s="10"/>
      <c r="L103" s="16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67"/>
      <c r="C104" s="10"/>
      <c r="D104" s="168" t="s">
        <v>829</v>
      </c>
      <c r="E104" s="169"/>
      <c r="F104" s="169"/>
      <c r="G104" s="169"/>
      <c r="H104" s="169"/>
      <c r="I104" s="170"/>
      <c r="J104" s="171">
        <f>J322</f>
        <v>0</v>
      </c>
      <c r="K104" s="10"/>
      <c r="L104" s="16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62"/>
      <c r="C105" s="9"/>
      <c r="D105" s="163" t="s">
        <v>148</v>
      </c>
      <c r="E105" s="164"/>
      <c r="F105" s="164"/>
      <c r="G105" s="164"/>
      <c r="H105" s="164"/>
      <c r="I105" s="165"/>
      <c r="J105" s="166">
        <f>J323</f>
        <v>0</v>
      </c>
      <c r="K105" s="9"/>
      <c r="L105" s="162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38"/>
      <c r="B106" s="39"/>
      <c r="C106" s="38"/>
      <c r="D106" s="38"/>
      <c r="E106" s="38"/>
      <c r="F106" s="38"/>
      <c r="G106" s="38"/>
      <c r="H106" s="38"/>
      <c r="I106" s="132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0"/>
      <c r="C107" s="61"/>
      <c r="D107" s="61"/>
      <c r="E107" s="61"/>
      <c r="F107" s="61"/>
      <c r="G107" s="61"/>
      <c r="H107" s="61"/>
      <c r="I107" s="156"/>
      <c r="J107" s="61"/>
      <c r="K107" s="61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2"/>
      <c r="C111" s="63"/>
      <c r="D111" s="63"/>
      <c r="E111" s="63"/>
      <c r="F111" s="63"/>
      <c r="G111" s="63"/>
      <c r="H111" s="63"/>
      <c r="I111" s="157"/>
      <c r="J111" s="63"/>
      <c r="K111" s="63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150</v>
      </c>
      <c r="D112" s="38"/>
      <c r="E112" s="38"/>
      <c r="F112" s="38"/>
      <c r="G112" s="38"/>
      <c r="H112" s="38"/>
      <c r="I112" s="132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38"/>
      <c r="D113" s="38"/>
      <c r="E113" s="38"/>
      <c r="F113" s="38"/>
      <c r="G113" s="38"/>
      <c r="H113" s="38"/>
      <c r="I113" s="132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38"/>
      <c r="E114" s="38"/>
      <c r="F114" s="38"/>
      <c r="G114" s="38"/>
      <c r="H114" s="38"/>
      <c r="I114" s="132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38"/>
      <c r="D115" s="38"/>
      <c r="E115" s="131" t="str">
        <f>E7</f>
        <v xml:space="preserve">SPŠ a SOU Pelhřimov  - stavební úpravy auly vč. jejího zázemí</v>
      </c>
      <c r="F115" s="32"/>
      <c r="G115" s="32"/>
      <c r="H115" s="32"/>
      <c r="I115" s="132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2:12" s="1" customFormat="1" ht="12" customHeight="1">
      <c r="B116" s="22"/>
      <c r="C116" s="32" t="s">
        <v>139</v>
      </c>
      <c r="I116" s="128"/>
      <c r="L116" s="22"/>
    </row>
    <row r="117" spans="1:31" s="2" customFormat="1" ht="16.5" customHeight="1">
      <c r="A117" s="38"/>
      <c r="B117" s="39"/>
      <c r="C117" s="38"/>
      <c r="D117" s="38"/>
      <c r="E117" s="131" t="s">
        <v>258</v>
      </c>
      <c r="F117" s="38"/>
      <c r="G117" s="38"/>
      <c r="H117" s="38"/>
      <c r="I117" s="132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141</v>
      </c>
      <c r="D118" s="38"/>
      <c r="E118" s="38"/>
      <c r="F118" s="38"/>
      <c r="G118" s="38"/>
      <c r="H118" s="38"/>
      <c r="I118" s="132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38"/>
      <c r="D119" s="38"/>
      <c r="E119" s="67" t="str">
        <f>E11</f>
        <v>01A - Zařízení pro vytápění staveb</v>
      </c>
      <c r="F119" s="38"/>
      <c r="G119" s="38"/>
      <c r="H119" s="38"/>
      <c r="I119" s="132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38"/>
      <c r="D120" s="38"/>
      <c r="E120" s="38"/>
      <c r="F120" s="38"/>
      <c r="G120" s="38"/>
      <c r="H120" s="38"/>
      <c r="I120" s="132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38"/>
      <c r="E121" s="38"/>
      <c r="F121" s="27" t="str">
        <f>F14</f>
        <v>Pelhřimov, ul. Růžová č.p. 34</v>
      </c>
      <c r="G121" s="38"/>
      <c r="H121" s="38"/>
      <c r="I121" s="133" t="s">
        <v>22</v>
      </c>
      <c r="J121" s="69" t="str">
        <f>IF(J14="","",J14)</f>
        <v>10. 1. 2020</v>
      </c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38"/>
      <c r="D122" s="38"/>
      <c r="E122" s="38"/>
      <c r="F122" s="38"/>
      <c r="G122" s="38"/>
      <c r="H122" s="38"/>
      <c r="I122" s="132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40.05" customHeight="1">
      <c r="A123" s="38"/>
      <c r="B123" s="39"/>
      <c r="C123" s="32" t="s">
        <v>24</v>
      </c>
      <c r="D123" s="38"/>
      <c r="E123" s="38"/>
      <c r="F123" s="27" t="str">
        <f>E17</f>
        <v>KRAJ VYSOČINA</v>
      </c>
      <c r="G123" s="38"/>
      <c r="H123" s="38"/>
      <c r="I123" s="133" t="s">
        <v>32</v>
      </c>
      <c r="J123" s="36" t="str">
        <f>E23</f>
        <v>PROJEKT CENTRUM NOVA s.r.o.</v>
      </c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30</v>
      </c>
      <c r="D124" s="38"/>
      <c r="E124" s="38"/>
      <c r="F124" s="27" t="str">
        <f>IF(E20="","",E20)</f>
        <v>Vyplň údaj</v>
      </c>
      <c r="G124" s="38"/>
      <c r="H124" s="38"/>
      <c r="I124" s="133" t="s">
        <v>37</v>
      </c>
      <c r="J124" s="36" t="str">
        <f>E26</f>
        <v xml:space="preserve"> </v>
      </c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38"/>
      <c r="D125" s="38"/>
      <c r="E125" s="38"/>
      <c r="F125" s="38"/>
      <c r="G125" s="38"/>
      <c r="H125" s="38"/>
      <c r="I125" s="132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72"/>
      <c r="B126" s="173"/>
      <c r="C126" s="174" t="s">
        <v>151</v>
      </c>
      <c r="D126" s="175" t="s">
        <v>66</v>
      </c>
      <c r="E126" s="175" t="s">
        <v>62</v>
      </c>
      <c r="F126" s="175" t="s">
        <v>63</v>
      </c>
      <c r="G126" s="175" t="s">
        <v>152</v>
      </c>
      <c r="H126" s="175" t="s">
        <v>153</v>
      </c>
      <c r="I126" s="176" t="s">
        <v>154</v>
      </c>
      <c r="J126" s="175" t="s">
        <v>145</v>
      </c>
      <c r="K126" s="177" t="s">
        <v>155</v>
      </c>
      <c r="L126" s="178"/>
      <c r="M126" s="86" t="s">
        <v>1</v>
      </c>
      <c r="N126" s="87" t="s">
        <v>45</v>
      </c>
      <c r="O126" s="87" t="s">
        <v>156</v>
      </c>
      <c r="P126" s="87" t="s">
        <v>157</v>
      </c>
      <c r="Q126" s="87" t="s">
        <v>158</v>
      </c>
      <c r="R126" s="87" t="s">
        <v>159</v>
      </c>
      <c r="S126" s="87" t="s">
        <v>160</v>
      </c>
      <c r="T126" s="88" t="s">
        <v>161</v>
      </c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</row>
    <row r="127" spans="1:63" s="2" customFormat="1" ht="22.8" customHeight="1">
      <c r="A127" s="38"/>
      <c r="B127" s="39"/>
      <c r="C127" s="93" t="s">
        <v>162</v>
      </c>
      <c r="D127" s="38"/>
      <c r="E127" s="38"/>
      <c r="F127" s="38"/>
      <c r="G127" s="38"/>
      <c r="H127" s="38"/>
      <c r="I127" s="132"/>
      <c r="J127" s="179">
        <f>BK127</f>
        <v>0</v>
      </c>
      <c r="K127" s="38"/>
      <c r="L127" s="39"/>
      <c r="M127" s="89"/>
      <c r="N127" s="73"/>
      <c r="O127" s="90"/>
      <c r="P127" s="180">
        <f>P128+P323</f>
        <v>0</v>
      </c>
      <c r="Q127" s="90"/>
      <c r="R127" s="180">
        <f>R128+R323</f>
        <v>0.37935030000000003</v>
      </c>
      <c r="S127" s="90"/>
      <c r="T127" s="181">
        <f>T128+T323</f>
        <v>2.3145560000000005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9" t="s">
        <v>80</v>
      </c>
      <c r="AU127" s="19" t="s">
        <v>147</v>
      </c>
      <c r="BK127" s="182">
        <f>BK128+BK323</f>
        <v>0</v>
      </c>
    </row>
    <row r="128" spans="1:63" s="12" customFormat="1" ht="25.9" customHeight="1">
      <c r="A128" s="12"/>
      <c r="B128" s="183"/>
      <c r="C128" s="12"/>
      <c r="D128" s="184" t="s">
        <v>80</v>
      </c>
      <c r="E128" s="185" t="s">
        <v>703</v>
      </c>
      <c r="F128" s="185" t="s">
        <v>704</v>
      </c>
      <c r="G128" s="12"/>
      <c r="H128" s="12"/>
      <c r="I128" s="186"/>
      <c r="J128" s="187">
        <f>BK128</f>
        <v>0</v>
      </c>
      <c r="K128" s="12"/>
      <c r="L128" s="183"/>
      <c r="M128" s="188"/>
      <c r="N128" s="189"/>
      <c r="O128" s="189"/>
      <c r="P128" s="190">
        <f>P129+P138+P199+P260+P322</f>
        <v>0</v>
      </c>
      <c r="Q128" s="189"/>
      <c r="R128" s="190">
        <f>R129+R138+R199+R260+R322</f>
        <v>0.37935030000000003</v>
      </c>
      <c r="S128" s="189"/>
      <c r="T128" s="191">
        <f>T129+T138+T199+T260+T322</f>
        <v>2.3145560000000005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84" t="s">
        <v>90</v>
      </c>
      <c r="AT128" s="192" t="s">
        <v>80</v>
      </c>
      <c r="AU128" s="192" t="s">
        <v>81</v>
      </c>
      <c r="AY128" s="184" t="s">
        <v>166</v>
      </c>
      <c r="BK128" s="193">
        <f>BK129+BK138+BK199+BK260+BK322</f>
        <v>0</v>
      </c>
    </row>
    <row r="129" spans="1:63" s="12" customFormat="1" ht="22.8" customHeight="1">
      <c r="A129" s="12"/>
      <c r="B129" s="183"/>
      <c r="C129" s="12"/>
      <c r="D129" s="184" t="s">
        <v>80</v>
      </c>
      <c r="E129" s="194" t="s">
        <v>1219</v>
      </c>
      <c r="F129" s="194" t="s">
        <v>1220</v>
      </c>
      <c r="G129" s="12"/>
      <c r="H129" s="12"/>
      <c r="I129" s="186"/>
      <c r="J129" s="195">
        <f>BK129</f>
        <v>0</v>
      </c>
      <c r="K129" s="12"/>
      <c r="L129" s="183"/>
      <c r="M129" s="188"/>
      <c r="N129" s="189"/>
      <c r="O129" s="189"/>
      <c r="P129" s="190">
        <f>SUM(P130:P137)</f>
        <v>0</v>
      </c>
      <c r="Q129" s="189"/>
      <c r="R129" s="190">
        <f>SUM(R130:R137)</f>
        <v>0.023030000000000002</v>
      </c>
      <c r="S129" s="189"/>
      <c r="T129" s="191">
        <f>SUM(T130:T137)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84" t="s">
        <v>90</v>
      </c>
      <c r="AT129" s="192" t="s">
        <v>80</v>
      </c>
      <c r="AU129" s="192" t="s">
        <v>88</v>
      </c>
      <c r="AY129" s="184" t="s">
        <v>166</v>
      </c>
      <c r="BK129" s="193">
        <f>SUM(BK130:BK137)</f>
        <v>0</v>
      </c>
    </row>
    <row r="130" spans="1:65" s="2" customFormat="1" ht="21.75" customHeight="1">
      <c r="A130" s="38"/>
      <c r="B130" s="196"/>
      <c r="C130" s="197" t="s">
        <v>88</v>
      </c>
      <c r="D130" s="197" t="s">
        <v>169</v>
      </c>
      <c r="E130" s="198" t="s">
        <v>1849</v>
      </c>
      <c r="F130" s="199" t="s">
        <v>1850</v>
      </c>
      <c r="G130" s="200" t="s">
        <v>425</v>
      </c>
      <c r="H130" s="201">
        <v>63</v>
      </c>
      <c r="I130" s="202"/>
      <c r="J130" s="203">
        <f>ROUND(I130*H130,2)</f>
        <v>0</v>
      </c>
      <c r="K130" s="199" t="s">
        <v>280</v>
      </c>
      <c r="L130" s="39"/>
      <c r="M130" s="204" t="s">
        <v>1</v>
      </c>
      <c r="N130" s="205" t="s">
        <v>46</v>
      </c>
      <c r="O130" s="77"/>
      <c r="P130" s="206">
        <f>O130*H130</f>
        <v>0</v>
      </c>
      <c r="Q130" s="206">
        <v>6E-05</v>
      </c>
      <c r="R130" s="206">
        <f>Q130*H130</f>
        <v>0.00378</v>
      </c>
      <c r="S130" s="206">
        <v>0</v>
      </c>
      <c r="T130" s="20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08" t="s">
        <v>243</v>
      </c>
      <c r="AT130" s="208" t="s">
        <v>169</v>
      </c>
      <c r="AU130" s="208" t="s">
        <v>90</v>
      </c>
      <c r="AY130" s="19" t="s">
        <v>166</v>
      </c>
      <c r="BE130" s="209">
        <f>IF(N130="základní",J130,0)</f>
        <v>0</v>
      </c>
      <c r="BF130" s="209">
        <f>IF(N130="snížená",J130,0)</f>
        <v>0</v>
      </c>
      <c r="BG130" s="209">
        <f>IF(N130="zákl. přenesená",J130,0)</f>
        <v>0</v>
      </c>
      <c r="BH130" s="209">
        <f>IF(N130="sníž. přenesená",J130,0)</f>
        <v>0</v>
      </c>
      <c r="BI130" s="209">
        <f>IF(N130="nulová",J130,0)</f>
        <v>0</v>
      </c>
      <c r="BJ130" s="19" t="s">
        <v>88</v>
      </c>
      <c r="BK130" s="209">
        <f>ROUND(I130*H130,2)</f>
        <v>0</v>
      </c>
      <c r="BL130" s="19" t="s">
        <v>243</v>
      </c>
      <c r="BM130" s="208" t="s">
        <v>1851</v>
      </c>
    </row>
    <row r="131" spans="1:47" s="2" customFormat="1" ht="12">
      <c r="A131" s="38"/>
      <c r="B131" s="39"/>
      <c r="C131" s="38"/>
      <c r="D131" s="210" t="s">
        <v>174</v>
      </c>
      <c r="E131" s="38"/>
      <c r="F131" s="211" t="s">
        <v>1852</v>
      </c>
      <c r="G131" s="38"/>
      <c r="H131" s="38"/>
      <c r="I131" s="132"/>
      <c r="J131" s="38"/>
      <c r="K131" s="38"/>
      <c r="L131" s="39"/>
      <c r="M131" s="212"/>
      <c r="N131" s="213"/>
      <c r="O131" s="77"/>
      <c r="P131" s="77"/>
      <c r="Q131" s="77"/>
      <c r="R131" s="77"/>
      <c r="S131" s="77"/>
      <c r="T131" s="7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9" t="s">
        <v>174</v>
      </c>
      <c r="AU131" s="19" t="s">
        <v>90</v>
      </c>
    </row>
    <row r="132" spans="1:65" s="2" customFormat="1" ht="21.75" customHeight="1">
      <c r="A132" s="38"/>
      <c r="B132" s="196"/>
      <c r="C132" s="242" t="s">
        <v>90</v>
      </c>
      <c r="D132" s="242" t="s">
        <v>806</v>
      </c>
      <c r="E132" s="243" t="s">
        <v>1853</v>
      </c>
      <c r="F132" s="244" t="s">
        <v>1854</v>
      </c>
      <c r="G132" s="245" t="s">
        <v>425</v>
      </c>
      <c r="H132" s="246">
        <v>63</v>
      </c>
      <c r="I132" s="247"/>
      <c r="J132" s="248">
        <f>ROUND(I132*H132,2)</f>
        <v>0</v>
      </c>
      <c r="K132" s="244" t="s">
        <v>280</v>
      </c>
      <c r="L132" s="249"/>
      <c r="M132" s="250" t="s">
        <v>1</v>
      </c>
      <c r="N132" s="251" t="s">
        <v>46</v>
      </c>
      <c r="O132" s="77"/>
      <c r="P132" s="206">
        <f>O132*H132</f>
        <v>0</v>
      </c>
      <c r="Q132" s="206">
        <v>7E-05</v>
      </c>
      <c r="R132" s="206">
        <f>Q132*H132</f>
        <v>0.00441</v>
      </c>
      <c r="S132" s="206">
        <v>0</v>
      </c>
      <c r="T132" s="20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08" t="s">
        <v>522</v>
      </c>
      <c r="AT132" s="208" t="s">
        <v>806</v>
      </c>
      <c r="AU132" s="208" t="s">
        <v>90</v>
      </c>
      <c r="AY132" s="19" t="s">
        <v>166</v>
      </c>
      <c r="BE132" s="209">
        <f>IF(N132="základní",J132,0)</f>
        <v>0</v>
      </c>
      <c r="BF132" s="209">
        <f>IF(N132="snížená",J132,0)</f>
        <v>0</v>
      </c>
      <c r="BG132" s="209">
        <f>IF(N132="zákl. přenesená",J132,0)</f>
        <v>0</v>
      </c>
      <c r="BH132" s="209">
        <f>IF(N132="sníž. přenesená",J132,0)</f>
        <v>0</v>
      </c>
      <c r="BI132" s="209">
        <f>IF(N132="nulová",J132,0)</f>
        <v>0</v>
      </c>
      <c r="BJ132" s="19" t="s">
        <v>88</v>
      </c>
      <c r="BK132" s="209">
        <f>ROUND(I132*H132,2)</f>
        <v>0</v>
      </c>
      <c r="BL132" s="19" t="s">
        <v>243</v>
      </c>
      <c r="BM132" s="208" t="s">
        <v>1855</v>
      </c>
    </row>
    <row r="133" spans="1:47" s="2" customFormat="1" ht="12">
      <c r="A133" s="38"/>
      <c r="B133" s="39"/>
      <c r="C133" s="38"/>
      <c r="D133" s="210" t="s">
        <v>174</v>
      </c>
      <c r="E133" s="38"/>
      <c r="F133" s="211" t="s">
        <v>1856</v>
      </c>
      <c r="G133" s="38"/>
      <c r="H133" s="38"/>
      <c r="I133" s="132"/>
      <c r="J133" s="38"/>
      <c r="K133" s="38"/>
      <c r="L133" s="39"/>
      <c r="M133" s="212"/>
      <c r="N133" s="213"/>
      <c r="O133" s="77"/>
      <c r="P133" s="77"/>
      <c r="Q133" s="77"/>
      <c r="R133" s="77"/>
      <c r="S133" s="77"/>
      <c r="T133" s="7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9" t="s">
        <v>174</v>
      </c>
      <c r="AU133" s="19" t="s">
        <v>90</v>
      </c>
    </row>
    <row r="134" spans="1:65" s="2" customFormat="1" ht="21.75" customHeight="1">
      <c r="A134" s="38"/>
      <c r="B134" s="196"/>
      <c r="C134" s="197" t="s">
        <v>180</v>
      </c>
      <c r="D134" s="197" t="s">
        <v>169</v>
      </c>
      <c r="E134" s="198" t="s">
        <v>1857</v>
      </c>
      <c r="F134" s="199" t="s">
        <v>1858</v>
      </c>
      <c r="G134" s="200" t="s">
        <v>425</v>
      </c>
      <c r="H134" s="201">
        <v>14</v>
      </c>
      <c r="I134" s="202"/>
      <c r="J134" s="203">
        <f>ROUND(I134*H134,2)</f>
        <v>0</v>
      </c>
      <c r="K134" s="199" t="s">
        <v>280</v>
      </c>
      <c r="L134" s="39"/>
      <c r="M134" s="204" t="s">
        <v>1</v>
      </c>
      <c r="N134" s="205" t="s">
        <v>46</v>
      </c>
      <c r="O134" s="77"/>
      <c r="P134" s="206">
        <f>O134*H134</f>
        <v>0</v>
      </c>
      <c r="Q134" s="206">
        <v>0.00041</v>
      </c>
      <c r="R134" s="206">
        <f>Q134*H134</f>
        <v>0.00574</v>
      </c>
      <c r="S134" s="206">
        <v>0</v>
      </c>
      <c r="T134" s="20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08" t="s">
        <v>243</v>
      </c>
      <c r="AT134" s="208" t="s">
        <v>169</v>
      </c>
      <c r="AU134" s="208" t="s">
        <v>90</v>
      </c>
      <c r="AY134" s="19" t="s">
        <v>166</v>
      </c>
      <c r="BE134" s="209">
        <f>IF(N134="základní",J134,0)</f>
        <v>0</v>
      </c>
      <c r="BF134" s="209">
        <f>IF(N134="snížená",J134,0)</f>
        <v>0</v>
      </c>
      <c r="BG134" s="209">
        <f>IF(N134="zákl. přenesená",J134,0)</f>
        <v>0</v>
      </c>
      <c r="BH134" s="209">
        <f>IF(N134="sníž. přenesená",J134,0)</f>
        <v>0</v>
      </c>
      <c r="BI134" s="209">
        <f>IF(N134="nulová",J134,0)</f>
        <v>0</v>
      </c>
      <c r="BJ134" s="19" t="s">
        <v>88</v>
      </c>
      <c r="BK134" s="209">
        <f>ROUND(I134*H134,2)</f>
        <v>0</v>
      </c>
      <c r="BL134" s="19" t="s">
        <v>243</v>
      </c>
      <c r="BM134" s="208" t="s">
        <v>1859</v>
      </c>
    </row>
    <row r="135" spans="1:47" s="2" customFormat="1" ht="12">
      <c r="A135" s="38"/>
      <c r="B135" s="39"/>
      <c r="C135" s="38"/>
      <c r="D135" s="210" t="s">
        <v>174</v>
      </c>
      <c r="E135" s="38"/>
      <c r="F135" s="211" t="s">
        <v>1860</v>
      </c>
      <c r="G135" s="38"/>
      <c r="H135" s="38"/>
      <c r="I135" s="132"/>
      <c r="J135" s="38"/>
      <c r="K135" s="38"/>
      <c r="L135" s="39"/>
      <c r="M135" s="212"/>
      <c r="N135" s="213"/>
      <c r="O135" s="77"/>
      <c r="P135" s="77"/>
      <c r="Q135" s="77"/>
      <c r="R135" s="77"/>
      <c r="S135" s="77"/>
      <c r="T135" s="7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9" t="s">
        <v>174</v>
      </c>
      <c r="AU135" s="19" t="s">
        <v>90</v>
      </c>
    </row>
    <row r="136" spans="1:65" s="2" customFormat="1" ht="21.75" customHeight="1">
      <c r="A136" s="38"/>
      <c r="B136" s="196"/>
      <c r="C136" s="242" t="s">
        <v>165</v>
      </c>
      <c r="D136" s="242" t="s">
        <v>806</v>
      </c>
      <c r="E136" s="243" t="s">
        <v>1861</v>
      </c>
      <c r="F136" s="244" t="s">
        <v>1862</v>
      </c>
      <c r="G136" s="245" t="s">
        <v>425</v>
      </c>
      <c r="H136" s="246">
        <v>14</v>
      </c>
      <c r="I136" s="247"/>
      <c r="J136" s="248">
        <f>ROUND(I136*H136,2)</f>
        <v>0</v>
      </c>
      <c r="K136" s="244" t="s">
        <v>280</v>
      </c>
      <c r="L136" s="249"/>
      <c r="M136" s="250" t="s">
        <v>1</v>
      </c>
      <c r="N136" s="251" t="s">
        <v>46</v>
      </c>
      <c r="O136" s="77"/>
      <c r="P136" s="206">
        <f>O136*H136</f>
        <v>0</v>
      </c>
      <c r="Q136" s="206">
        <v>0.00065</v>
      </c>
      <c r="R136" s="206">
        <f>Q136*H136</f>
        <v>0.0091</v>
      </c>
      <c r="S136" s="206">
        <v>0</v>
      </c>
      <c r="T136" s="20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08" t="s">
        <v>522</v>
      </c>
      <c r="AT136" s="208" t="s">
        <v>806</v>
      </c>
      <c r="AU136" s="208" t="s">
        <v>90</v>
      </c>
      <c r="AY136" s="19" t="s">
        <v>166</v>
      </c>
      <c r="BE136" s="209">
        <f>IF(N136="základní",J136,0)</f>
        <v>0</v>
      </c>
      <c r="BF136" s="209">
        <f>IF(N136="snížená",J136,0)</f>
        <v>0</v>
      </c>
      <c r="BG136" s="209">
        <f>IF(N136="zákl. přenesená",J136,0)</f>
        <v>0</v>
      </c>
      <c r="BH136" s="209">
        <f>IF(N136="sníž. přenesená",J136,0)</f>
        <v>0</v>
      </c>
      <c r="BI136" s="209">
        <f>IF(N136="nulová",J136,0)</f>
        <v>0</v>
      </c>
      <c r="BJ136" s="19" t="s">
        <v>88</v>
      </c>
      <c r="BK136" s="209">
        <f>ROUND(I136*H136,2)</f>
        <v>0</v>
      </c>
      <c r="BL136" s="19" t="s">
        <v>243</v>
      </c>
      <c r="BM136" s="208" t="s">
        <v>1863</v>
      </c>
    </row>
    <row r="137" spans="1:47" s="2" customFormat="1" ht="12">
      <c r="A137" s="38"/>
      <c r="B137" s="39"/>
      <c r="C137" s="38"/>
      <c r="D137" s="210" t="s">
        <v>174</v>
      </c>
      <c r="E137" s="38"/>
      <c r="F137" s="211" t="s">
        <v>1862</v>
      </c>
      <c r="G137" s="38"/>
      <c r="H137" s="38"/>
      <c r="I137" s="132"/>
      <c r="J137" s="38"/>
      <c r="K137" s="38"/>
      <c r="L137" s="39"/>
      <c r="M137" s="212"/>
      <c r="N137" s="213"/>
      <c r="O137" s="77"/>
      <c r="P137" s="77"/>
      <c r="Q137" s="77"/>
      <c r="R137" s="77"/>
      <c r="S137" s="77"/>
      <c r="T137" s="7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9" t="s">
        <v>174</v>
      </c>
      <c r="AU137" s="19" t="s">
        <v>90</v>
      </c>
    </row>
    <row r="138" spans="1:63" s="12" customFormat="1" ht="22.8" customHeight="1">
      <c r="A138" s="12"/>
      <c r="B138" s="183"/>
      <c r="C138" s="12"/>
      <c r="D138" s="184" t="s">
        <v>80</v>
      </c>
      <c r="E138" s="194" t="s">
        <v>1864</v>
      </c>
      <c r="F138" s="194" t="s">
        <v>1865</v>
      </c>
      <c r="G138" s="12"/>
      <c r="H138" s="12"/>
      <c r="I138" s="186"/>
      <c r="J138" s="195">
        <f>BK138</f>
        <v>0</v>
      </c>
      <c r="K138" s="12"/>
      <c r="L138" s="183"/>
      <c r="M138" s="188"/>
      <c r="N138" s="189"/>
      <c r="O138" s="189"/>
      <c r="P138" s="190">
        <f>SUM(P139:P198)</f>
        <v>0</v>
      </c>
      <c r="Q138" s="189"/>
      <c r="R138" s="190">
        <f>SUM(R139:R198)</f>
        <v>0.07739</v>
      </c>
      <c r="S138" s="189"/>
      <c r="T138" s="191">
        <f>SUM(T139:T198)</f>
        <v>0.11176000000000001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84" t="s">
        <v>90</v>
      </c>
      <c r="AT138" s="192" t="s">
        <v>80</v>
      </c>
      <c r="AU138" s="192" t="s">
        <v>88</v>
      </c>
      <c r="AY138" s="184" t="s">
        <v>166</v>
      </c>
      <c r="BK138" s="193">
        <f>SUM(BK139:BK198)</f>
        <v>0</v>
      </c>
    </row>
    <row r="139" spans="1:65" s="2" customFormat="1" ht="16.5" customHeight="1">
      <c r="A139" s="38"/>
      <c r="B139" s="196"/>
      <c r="C139" s="197" t="s">
        <v>189</v>
      </c>
      <c r="D139" s="197" t="s">
        <v>169</v>
      </c>
      <c r="E139" s="198" t="s">
        <v>1866</v>
      </c>
      <c r="F139" s="199" t="s">
        <v>1867</v>
      </c>
      <c r="G139" s="200" t="s">
        <v>425</v>
      </c>
      <c r="H139" s="201">
        <v>63</v>
      </c>
      <c r="I139" s="202"/>
      <c r="J139" s="203">
        <f>ROUND(I139*H139,2)</f>
        <v>0</v>
      </c>
      <c r="K139" s="199" t="s">
        <v>280</v>
      </c>
      <c r="L139" s="39"/>
      <c r="M139" s="204" t="s">
        <v>1</v>
      </c>
      <c r="N139" s="205" t="s">
        <v>46</v>
      </c>
      <c r="O139" s="77"/>
      <c r="P139" s="206">
        <f>O139*H139</f>
        <v>0</v>
      </c>
      <c r="Q139" s="206">
        <v>0.00055</v>
      </c>
      <c r="R139" s="206">
        <f>Q139*H139</f>
        <v>0.03465</v>
      </c>
      <c r="S139" s="206">
        <v>0</v>
      </c>
      <c r="T139" s="20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08" t="s">
        <v>243</v>
      </c>
      <c r="AT139" s="208" t="s">
        <v>169</v>
      </c>
      <c r="AU139" s="208" t="s">
        <v>90</v>
      </c>
      <c r="AY139" s="19" t="s">
        <v>166</v>
      </c>
      <c r="BE139" s="209">
        <f>IF(N139="základní",J139,0)</f>
        <v>0</v>
      </c>
      <c r="BF139" s="209">
        <f>IF(N139="snížená",J139,0)</f>
        <v>0</v>
      </c>
      <c r="BG139" s="209">
        <f>IF(N139="zákl. přenesená",J139,0)</f>
        <v>0</v>
      </c>
      <c r="BH139" s="209">
        <f>IF(N139="sníž. přenesená",J139,0)</f>
        <v>0</v>
      </c>
      <c r="BI139" s="209">
        <f>IF(N139="nulová",J139,0)</f>
        <v>0</v>
      </c>
      <c r="BJ139" s="19" t="s">
        <v>88</v>
      </c>
      <c r="BK139" s="209">
        <f>ROUND(I139*H139,2)</f>
        <v>0</v>
      </c>
      <c r="BL139" s="19" t="s">
        <v>243</v>
      </c>
      <c r="BM139" s="208" t="s">
        <v>1868</v>
      </c>
    </row>
    <row r="140" spans="1:47" s="2" customFormat="1" ht="12">
      <c r="A140" s="38"/>
      <c r="B140" s="39"/>
      <c r="C140" s="38"/>
      <c r="D140" s="210" t="s">
        <v>174</v>
      </c>
      <c r="E140" s="38"/>
      <c r="F140" s="211" t="s">
        <v>1869</v>
      </c>
      <c r="G140" s="38"/>
      <c r="H140" s="38"/>
      <c r="I140" s="132"/>
      <c r="J140" s="38"/>
      <c r="K140" s="38"/>
      <c r="L140" s="39"/>
      <c r="M140" s="212"/>
      <c r="N140" s="213"/>
      <c r="O140" s="77"/>
      <c r="P140" s="77"/>
      <c r="Q140" s="77"/>
      <c r="R140" s="77"/>
      <c r="S140" s="77"/>
      <c r="T140" s="7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9" t="s">
        <v>174</v>
      </c>
      <c r="AU140" s="19" t="s">
        <v>90</v>
      </c>
    </row>
    <row r="141" spans="1:51" s="14" customFormat="1" ht="12">
      <c r="A141" s="14"/>
      <c r="B141" s="226"/>
      <c r="C141" s="14"/>
      <c r="D141" s="210" t="s">
        <v>283</v>
      </c>
      <c r="E141" s="227" t="s">
        <v>1</v>
      </c>
      <c r="F141" s="228" t="s">
        <v>1870</v>
      </c>
      <c r="G141" s="14"/>
      <c r="H141" s="229">
        <v>63</v>
      </c>
      <c r="I141" s="230"/>
      <c r="J141" s="14"/>
      <c r="K141" s="14"/>
      <c r="L141" s="226"/>
      <c r="M141" s="231"/>
      <c r="N141" s="232"/>
      <c r="O141" s="232"/>
      <c r="P141" s="232"/>
      <c r="Q141" s="232"/>
      <c r="R141" s="232"/>
      <c r="S141" s="232"/>
      <c r="T141" s="23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27" t="s">
        <v>283</v>
      </c>
      <c r="AU141" s="227" t="s">
        <v>90</v>
      </c>
      <c r="AV141" s="14" t="s">
        <v>90</v>
      </c>
      <c r="AW141" s="14" t="s">
        <v>36</v>
      </c>
      <c r="AX141" s="14" t="s">
        <v>88</v>
      </c>
      <c r="AY141" s="227" t="s">
        <v>166</v>
      </c>
    </row>
    <row r="142" spans="1:65" s="2" customFormat="1" ht="16.5" customHeight="1">
      <c r="A142" s="38"/>
      <c r="B142" s="196"/>
      <c r="C142" s="197" t="s">
        <v>194</v>
      </c>
      <c r="D142" s="197" t="s">
        <v>169</v>
      </c>
      <c r="E142" s="198" t="s">
        <v>1871</v>
      </c>
      <c r="F142" s="199" t="s">
        <v>1872</v>
      </c>
      <c r="G142" s="200" t="s">
        <v>425</v>
      </c>
      <c r="H142" s="201">
        <v>14</v>
      </c>
      <c r="I142" s="202"/>
      <c r="J142" s="203">
        <f>ROUND(I142*H142,2)</f>
        <v>0</v>
      </c>
      <c r="K142" s="199" t="s">
        <v>280</v>
      </c>
      <c r="L142" s="39"/>
      <c r="M142" s="204" t="s">
        <v>1</v>
      </c>
      <c r="N142" s="205" t="s">
        <v>46</v>
      </c>
      <c r="O142" s="77"/>
      <c r="P142" s="206">
        <f>O142*H142</f>
        <v>0</v>
      </c>
      <c r="Q142" s="206">
        <v>0.00162</v>
      </c>
      <c r="R142" s="206">
        <f>Q142*H142</f>
        <v>0.02268</v>
      </c>
      <c r="S142" s="206">
        <v>0</v>
      </c>
      <c r="T142" s="20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08" t="s">
        <v>243</v>
      </c>
      <c r="AT142" s="208" t="s">
        <v>169</v>
      </c>
      <c r="AU142" s="208" t="s">
        <v>90</v>
      </c>
      <c r="AY142" s="19" t="s">
        <v>166</v>
      </c>
      <c r="BE142" s="209">
        <f>IF(N142="základní",J142,0)</f>
        <v>0</v>
      </c>
      <c r="BF142" s="209">
        <f>IF(N142="snížená",J142,0)</f>
        <v>0</v>
      </c>
      <c r="BG142" s="209">
        <f>IF(N142="zákl. přenesená",J142,0)</f>
        <v>0</v>
      </c>
      <c r="BH142" s="209">
        <f>IF(N142="sníž. přenesená",J142,0)</f>
        <v>0</v>
      </c>
      <c r="BI142" s="209">
        <f>IF(N142="nulová",J142,0)</f>
        <v>0</v>
      </c>
      <c r="BJ142" s="19" t="s">
        <v>88</v>
      </c>
      <c r="BK142" s="209">
        <f>ROUND(I142*H142,2)</f>
        <v>0</v>
      </c>
      <c r="BL142" s="19" t="s">
        <v>243</v>
      </c>
      <c r="BM142" s="208" t="s">
        <v>1873</v>
      </c>
    </row>
    <row r="143" spans="1:47" s="2" customFormat="1" ht="12">
      <c r="A143" s="38"/>
      <c r="B143" s="39"/>
      <c r="C143" s="38"/>
      <c r="D143" s="210" t="s">
        <v>174</v>
      </c>
      <c r="E143" s="38"/>
      <c r="F143" s="211" t="s">
        <v>1874</v>
      </c>
      <c r="G143" s="38"/>
      <c r="H143" s="38"/>
      <c r="I143" s="132"/>
      <c r="J143" s="38"/>
      <c r="K143" s="38"/>
      <c r="L143" s="39"/>
      <c r="M143" s="212"/>
      <c r="N143" s="213"/>
      <c r="O143" s="77"/>
      <c r="P143" s="77"/>
      <c r="Q143" s="77"/>
      <c r="R143" s="77"/>
      <c r="S143" s="77"/>
      <c r="T143" s="7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9" t="s">
        <v>174</v>
      </c>
      <c r="AU143" s="19" t="s">
        <v>90</v>
      </c>
    </row>
    <row r="144" spans="1:51" s="14" customFormat="1" ht="12">
      <c r="A144" s="14"/>
      <c r="B144" s="226"/>
      <c r="C144" s="14"/>
      <c r="D144" s="210" t="s">
        <v>283</v>
      </c>
      <c r="E144" s="227" t="s">
        <v>1</v>
      </c>
      <c r="F144" s="228" t="s">
        <v>1875</v>
      </c>
      <c r="G144" s="14"/>
      <c r="H144" s="229">
        <v>14</v>
      </c>
      <c r="I144" s="230"/>
      <c r="J144" s="14"/>
      <c r="K144" s="14"/>
      <c r="L144" s="226"/>
      <c r="M144" s="231"/>
      <c r="N144" s="232"/>
      <c r="O144" s="232"/>
      <c r="P144" s="232"/>
      <c r="Q144" s="232"/>
      <c r="R144" s="232"/>
      <c r="S144" s="232"/>
      <c r="T144" s="23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27" t="s">
        <v>283</v>
      </c>
      <c r="AU144" s="227" t="s">
        <v>90</v>
      </c>
      <c r="AV144" s="14" t="s">
        <v>90</v>
      </c>
      <c r="AW144" s="14" t="s">
        <v>36</v>
      </c>
      <c r="AX144" s="14" t="s">
        <v>88</v>
      </c>
      <c r="AY144" s="227" t="s">
        <v>166</v>
      </c>
    </row>
    <row r="145" spans="1:65" s="2" customFormat="1" ht="21.75" customHeight="1">
      <c r="A145" s="38"/>
      <c r="B145" s="196"/>
      <c r="C145" s="242" t="s">
        <v>199</v>
      </c>
      <c r="D145" s="242" t="s">
        <v>806</v>
      </c>
      <c r="E145" s="243" t="s">
        <v>1876</v>
      </c>
      <c r="F145" s="244" t="s">
        <v>1877</v>
      </c>
      <c r="G145" s="245" t="s">
        <v>172</v>
      </c>
      <c r="H145" s="246">
        <v>1</v>
      </c>
      <c r="I145" s="247"/>
      <c r="J145" s="248">
        <f>ROUND(I145*H145,2)</f>
        <v>0</v>
      </c>
      <c r="K145" s="244" t="s">
        <v>1</v>
      </c>
      <c r="L145" s="249"/>
      <c r="M145" s="250" t="s">
        <v>1</v>
      </c>
      <c r="N145" s="251" t="s">
        <v>46</v>
      </c>
      <c r="O145" s="77"/>
      <c r="P145" s="206">
        <f>O145*H145</f>
        <v>0</v>
      </c>
      <c r="Q145" s="206">
        <v>0.0031</v>
      </c>
      <c r="R145" s="206">
        <f>Q145*H145</f>
        <v>0.0031</v>
      </c>
      <c r="S145" s="206">
        <v>0</v>
      </c>
      <c r="T145" s="20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08" t="s">
        <v>522</v>
      </c>
      <c r="AT145" s="208" t="s">
        <v>806</v>
      </c>
      <c r="AU145" s="208" t="s">
        <v>90</v>
      </c>
      <c r="AY145" s="19" t="s">
        <v>166</v>
      </c>
      <c r="BE145" s="209">
        <f>IF(N145="základní",J145,0)</f>
        <v>0</v>
      </c>
      <c r="BF145" s="209">
        <f>IF(N145="snížená",J145,0)</f>
        <v>0</v>
      </c>
      <c r="BG145" s="209">
        <f>IF(N145="zákl. přenesená",J145,0)</f>
        <v>0</v>
      </c>
      <c r="BH145" s="209">
        <f>IF(N145="sníž. přenesená",J145,0)</f>
        <v>0</v>
      </c>
      <c r="BI145" s="209">
        <f>IF(N145="nulová",J145,0)</f>
        <v>0</v>
      </c>
      <c r="BJ145" s="19" t="s">
        <v>88</v>
      </c>
      <c r="BK145" s="209">
        <f>ROUND(I145*H145,2)</f>
        <v>0</v>
      </c>
      <c r="BL145" s="19" t="s">
        <v>243</v>
      </c>
      <c r="BM145" s="208" t="s">
        <v>1878</v>
      </c>
    </row>
    <row r="146" spans="1:47" s="2" customFormat="1" ht="12">
      <c r="A146" s="38"/>
      <c r="B146" s="39"/>
      <c r="C146" s="38"/>
      <c r="D146" s="210" t="s">
        <v>174</v>
      </c>
      <c r="E146" s="38"/>
      <c r="F146" s="211" t="s">
        <v>1877</v>
      </c>
      <c r="G146" s="38"/>
      <c r="H146" s="38"/>
      <c r="I146" s="132"/>
      <c r="J146" s="38"/>
      <c r="K146" s="38"/>
      <c r="L146" s="39"/>
      <c r="M146" s="212"/>
      <c r="N146" s="213"/>
      <c r="O146" s="77"/>
      <c r="P146" s="77"/>
      <c r="Q146" s="77"/>
      <c r="R146" s="77"/>
      <c r="S146" s="77"/>
      <c r="T146" s="7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9" t="s">
        <v>174</v>
      </c>
      <c r="AU146" s="19" t="s">
        <v>90</v>
      </c>
    </row>
    <row r="147" spans="1:65" s="2" customFormat="1" ht="16.5" customHeight="1">
      <c r="A147" s="38"/>
      <c r="B147" s="196"/>
      <c r="C147" s="197" t="s">
        <v>204</v>
      </c>
      <c r="D147" s="197" t="s">
        <v>169</v>
      </c>
      <c r="E147" s="198" t="s">
        <v>1879</v>
      </c>
      <c r="F147" s="199" t="s">
        <v>1880</v>
      </c>
      <c r="G147" s="200" t="s">
        <v>425</v>
      </c>
      <c r="H147" s="201">
        <v>77</v>
      </c>
      <c r="I147" s="202"/>
      <c r="J147" s="203">
        <f>ROUND(I147*H147,2)</f>
        <v>0</v>
      </c>
      <c r="K147" s="199" t="s">
        <v>280</v>
      </c>
      <c r="L147" s="39"/>
      <c r="M147" s="204" t="s">
        <v>1</v>
      </c>
      <c r="N147" s="205" t="s">
        <v>46</v>
      </c>
      <c r="O147" s="77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08" t="s">
        <v>243</v>
      </c>
      <c r="AT147" s="208" t="s">
        <v>169</v>
      </c>
      <c r="AU147" s="208" t="s">
        <v>90</v>
      </c>
      <c r="AY147" s="19" t="s">
        <v>166</v>
      </c>
      <c r="BE147" s="209">
        <f>IF(N147="základní",J147,0)</f>
        <v>0</v>
      </c>
      <c r="BF147" s="209">
        <f>IF(N147="snížená",J147,0)</f>
        <v>0</v>
      </c>
      <c r="BG147" s="209">
        <f>IF(N147="zákl. přenesená",J147,0)</f>
        <v>0</v>
      </c>
      <c r="BH147" s="209">
        <f>IF(N147="sníž. přenesená",J147,0)</f>
        <v>0</v>
      </c>
      <c r="BI147" s="209">
        <f>IF(N147="nulová",J147,0)</f>
        <v>0</v>
      </c>
      <c r="BJ147" s="19" t="s">
        <v>88</v>
      </c>
      <c r="BK147" s="209">
        <f>ROUND(I147*H147,2)</f>
        <v>0</v>
      </c>
      <c r="BL147" s="19" t="s">
        <v>243</v>
      </c>
      <c r="BM147" s="208" t="s">
        <v>1881</v>
      </c>
    </row>
    <row r="148" spans="1:47" s="2" customFormat="1" ht="12">
      <c r="A148" s="38"/>
      <c r="B148" s="39"/>
      <c r="C148" s="38"/>
      <c r="D148" s="210" t="s">
        <v>174</v>
      </c>
      <c r="E148" s="38"/>
      <c r="F148" s="211" t="s">
        <v>1882</v>
      </c>
      <c r="G148" s="38"/>
      <c r="H148" s="38"/>
      <c r="I148" s="132"/>
      <c r="J148" s="38"/>
      <c r="K148" s="38"/>
      <c r="L148" s="39"/>
      <c r="M148" s="212"/>
      <c r="N148" s="213"/>
      <c r="O148" s="77"/>
      <c r="P148" s="77"/>
      <c r="Q148" s="77"/>
      <c r="R148" s="77"/>
      <c r="S148" s="77"/>
      <c r="T148" s="7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9" t="s">
        <v>174</v>
      </c>
      <c r="AU148" s="19" t="s">
        <v>90</v>
      </c>
    </row>
    <row r="149" spans="1:51" s="14" customFormat="1" ht="12">
      <c r="A149" s="14"/>
      <c r="B149" s="226"/>
      <c r="C149" s="14"/>
      <c r="D149" s="210" t="s">
        <v>283</v>
      </c>
      <c r="E149" s="227" t="s">
        <v>1</v>
      </c>
      <c r="F149" s="228" t="s">
        <v>1883</v>
      </c>
      <c r="G149" s="14"/>
      <c r="H149" s="229">
        <v>77</v>
      </c>
      <c r="I149" s="230"/>
      <c r="J149" s="14"/>
      <c r="K149" s="14"/>
      <c r="L149" s="226"/>
      <c r="M149" s="231"/>
      <c r="N149" s="232"/>
      <c r="O149" s="232"/>
      <c r="P149" s="232"/>
      <c r="Q149" s="232"/>
      <c r="R149" s="232"/>
      <c r="S149" s="232"/>
      <c r="T149" s="23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27" t="s">
        <v>283</v>
      </c>
      <c r="AU149" s="227" t="s">
        <v>90</v>
      </c>
      <c r="AV149" s="14" t="s">
        <v>90</v>
      </c>
      <c r="AW149" s="14" t="s">
        <v>36</v>
      </c>
      <c r="AX149" s="14" t="s">
        <v>81</v>
      </c>
      <c r="AY149" s="227" t="s">
        <v>166</v>
      </c>
    </row>
    <row r="150" spans="1:65" s="2" customFormat="1" ht="16.5" customHeight="1">
      <c r="A150" s="38"/>
      <c r="B150" s="196"/>
      <c r="C150" s="197" t="s">
        <v>209</v>
      </c>
      <c r="D150" s="197" t="s">
        <v>169</v>
      </c>
      <c r="E150" s="198" t="s">
        <v>1884</v>
      </c>
      <c r="F150" s="199" t="s">
        <v>1885</v>
      </c>
      <c r="G150" s="200" t="s">
        <v>346</v>
      </c>
      <c r="H150" s="201">
        <v>2</v>
      </c>
      <c r="I150" s="202"/>
      <c r="J150" s="203">
        <f>ROUND(I150*H150,2)</f>
        <v>0</v>
      </c>
      <c r="K150" s="199" t="s">
        <v>280</v>
      </c>
      <c r="L150" s="39"/>
      <c r="M150" s="204" t="s">
        <v>1</v>
      </c>
      <c r="N150" s="205" t="s">
        <v>46</v>
      </c>
      <c r="O150" s="77"/>
      <c r="P150" s="206">
        <f>O150*H150</f>
        <v>0</v>
      </c>
      <c r="Q150" s="206">
        <v>0.0008</v>
      </c>
      <c r="R150" s="206">
        <f>Q150*H150</f>
        <v>0.0016</v>
      </c>
      <c r="S150" s="206">
        <v>0</v>
      </c>
      <c r="T150" s="20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08" t="s">
        <v>243</v>
      </c>
      <c r="AT150" s="208" t="s">
        <v>169</v>
      </c>
      <c r="AU150" s="208" t="s">
        <v>90</v>
      </c>
      <c r="AY150" s="19" t="s">
        <v>166</v>
      </c>
      <c r="BE150" s="209">
        <f>IF(N150="základní",J150,0)</f>
        <v>0</v>
      </c>
      <c r="BF150" s="209">
        <f>IF(N150="snížená",J150,0)</f>
        <v>0</v>
      </c>
      <c r="BG150" s="209">
        <f>IF(N150="zákl. přenesená",J150,0)</f>
        <v>0</v>
      </c>
      <c r="BH150" s="209">
        <f>IF(N150="sníž. přenesená",J150,0)</f>
        <v>0</v>
      </c>
      <c r="BI150" s="209">
        <f>IF(N150="nulová",J150,0)</f>
        <v>0</v>
      </c>
      <c r="BJ150" s="19" t="s">
        <v>88</v>
      </c>
      <c r="BK150" s="209">
        <f>ROUND(I150*H150,2)</f>
        <v>0</v>
      </c>
      <c r="BL150" s="19" t="s">
        <v>243</v>
      </c>
      <c r="BM150" s="208" t="s">
        <v>1886</v>
      </c>
    </row>
    <row r="151" spans="1:47" s="2" customFormat="1" ht="12">
      <c r="A151" s="38"/>
      <c r="B151" s="39"/>
      <c r="C151" s="38"/>
      <c r="D151" s="210" t="s">
        <v>174</v>
      </c>
      <c r="E151" s="38"/>
      <c r="F151" s="211" t="s">
        <v>1887</v>
      </c>
      <c r="G151" s="38"/>
      <c r="H151" s="38"/>
      <c r="I151" s="132"/>
      <c r="J151" s="38"/>
      <c r="K151" s="38"/>
      <c r="L151" s="39"/>
      <c r="M151" s="212"/>
      <c r="N151" s="213"/>
      <c r="O151" s="77"/>
      <c r="P151" s="77"/>
      <c r="Q151" s="77"/>
      <c r="R151" s="77"/>
      <c r="S151" s="77"/>
      <c r="T151" s="7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9" t="s">
        <v>174</v>
      </c>
      <c r="AU151" s="19" t="s">
        <v>90</v>
      </c>
    </row>
    <row r="152" spans="1:65" s="2" customFormat="1" ht="16.5" customHeight="1">
      <c r="A152" s="38"/>
      <c r="B152" s="196"/>
      <c r="C152" s="197" t="s">
        <v>214</v>
      </c>
      <c r="D152" s="197" t="s">
        <v>169</v>
      </c>
      <c r="E152" s="198" t="s">
        <v>1888</v>
      </c>
      <c r="F152" s="199" t="s">
        <v>1889</v>
      </c>
      <c r="G152" s="200" t="s">
        <v>425</v>
      </c>
      <c r="H152" s="201">
        <v>44</v>
      </c>
      <c r="I152" s="202"/>
      <c r="J152" s="203">
        <f>ROUND(I152*H152,2)</f>
        <v>0</v>
      </c>
      <c r="K152" s="199" t="s">
        <v>280</v>
      </c>
      <c r="L152" s="39"/>
      <c r="M152" s="204" t="s">
        <v>1</v>
      </c>
      <c r="N152" s="205" t="s">
        <v>46</v>
      </c>
      <c r="O152" s="77"/>
      <c r="P152" s="206">
        <f>O152*H152</f>
        <v>0</v>
      </c>
      <c r="Q152" s="206">
        <v>4E-05</v>
      </c>
      <c r="R152" s="206">
        <f>Q152*H152</f>
        <v>0.00176</v>
      </c>
      <c r="S152" s="206">
        <v>0.00254</v>
      </c>
      <c r="T152" s="207">
        <f>S152*H152</f>
        <v>0.11176000000000001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08" t="s">
        <v>243</v>
      </c>
      <c r="AT152" s="208" t="s">
        <v>169</v>
      </c>
      <c r="AU152" s="208" t="s">
        <v>90</v>
      </c>
      <c r="AY152" s="19" t="s">
        <v>166</v>
      </c>
      <c r="BE152" s="209">
        <f>IF(N152="základní",J152,0)</f>
        <v>0</v>
      </c>
      <c r="BF152" s="209">
        <f>IF(N152="snížená",J152,0)</f>
        <v>0</v>
      </c>
      <c r="BG152" s="209">
        <f>IF(N152="zákl. přenesená",J152,0)</f>
        <v>0</v>
      </c>
      <c r="BH152" s="209">
        <f>IF(N152="sníž. přenesená",J152,0)</f>
        <v>0</v>
      </c>
      <c r="BI152" s="209">
        <f>IF(N152="nulová",J152,0)</f>
        <v>0</v>
      </c>
      <c r="BJ152" s="19" t="s">
        <v>88</v>
      </c>
      <c r="BK152" s="209">
        <f>ROUND(I152*H152,2)</f>
        <v>0</v>
      </c>
      <c r="BL152" s="19" t="s">
        <v>243</v>
      </c>
      <c r="BM152" s="208" t="s">
        <v>1890</v>
      </c>
    </row>
    <row r="153" spans="1:47" s="2" customFormat="1" ht="12">
      <c r="A153" s="38"/>
      <c r="B153" s="39"/>
      <c r="C153" s="38"/>
      <c r="D153" s="210" t="s">
        <v>174</v>
      </c>
      <c r="E153" s="38"/>
      <c r="F153" s="211" t="s">
        <v>1891</v>
      </c>
      <c r="G153" s="38"/>
      <c r="H153" s="38"/>
      <c r="I153" s="132"/>
      <c r="J153" s="38"/>
      <c r="K153" s="38"/>
      <c r="L153" s="39"/>
      <c r="M153" s="212"/>
      <c r="N153" s="213"/>
      <c r="O153" s="77"/>
      <c r="P153" s="77"/>
      <c r="Q153" s="77"/>
      <c r="R153" s="77"/>
      <c r="S153" s="77"/>
      <c r="T153" s="7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9" t="s">
        <v>174</v>
      </c>
      <c r="AU153" s="19" t="s">
        <v>90</v>
      </c>
    </row>
    <row r="154" spans="1:51" s="13" customFormat="1" ht="12">
      <c r="A154" s="13"/>
      <c r="B154" s="219"/>
      <c r="C154" s="13"/>
      <c r="D154" s="210" t="s">
        <v>283</v>
      </c>
      <c r="E154" s="220" t="s">
        <v>1</v>
      </c>
      <c r="F154" s="221" t="s">
        <v>1892</v>
      </c>
      <c r="G154" s="13"/>
      <c r="H154" s="220" t="s">
        <v>1</v>
      </c>
      <c r="I154" s="222"/>
      <c r="J154" s="13"/>
      <c r="K154" s="13"/>
      <c r="L154" s="219"/>
      <c r="M154" s="223"/>
      <c r="N154" s="224"/>
      <c r="O154" s="224"/>
      <c r="P154" s="224"/>
      <c r="Q154" s="224"/>
      <c r="R154" s="224"/>
      <c r="S154" s="224"/>
      <c r="T154" s="22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0" t="s">
        <v>283</v>
      </c>
      <c r="AU154" s="220" t="s">
        <v>90</v>
      </c>
      <c r="AV154" s="13" t="s">
        <v>88</v>
      </c>
      <c r="AW154" s="13" t="s">
        <v>36</v>
      </c>
      <c r="AX154" s="13" t="s">
        <v>81</v>
      </c>
      <c r="AY154" s="220" t="s">
        <v>166</v>
      </c>
    </row>
    <row r="155" spans="1:51" s="14" customFormat="1" ht="12">
      <c r="A155" s="14"/>
      <c r="B155" s="226"/>
      <c r="C155" s="14"/>
      <c r="D155" s="210" t="s">
        <v>283</v>
      </c>
      <c r="E155" s="227" t="s">
        <v>1</v>
      </c>
      <c r="F155" s="228" t="s">
        <v>1893</v>
      </c>
      <c r="G155" s="14"/>
      <c r="H155" s="229">
        <v>5</v>
      </c>
      <c r="I155" s="230"/>
      <c r="J155" s="14"/>
      <c r="K155" s="14"/>
      <c r="L155" s="226"/>
      <c r="M155" s="231"/>
      <c r="N155" s="232"/>
      <c r="O155" s="232"/>
      <c r="P155" s="232"/>
      <c r="Q155" s="232"/>
      <c r="R155" s="232"/>
      <c r="S155" s="232"/>
      <c r="T155" s="23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27" t="s">
        <v>283</v>
      </c>
      <c r="AU155" s="227" t="s">
        <v>90</v>
      </c>
      <c r="AV155" s="14" t="s">
        <v>90</v>
      </c>
      <c r="AW155" s="14" t="s">
        <v>36</v>
      </c>
      <c r="AX155" s="14" t="s">
        <v>81</v>
      </c>
      <c r="AY155" s="227" t="s">
        <v>166</v>
      </c>
    </row>
    <row r="156" spans="1:51" s="13" customFormat="1" ht="12">
      <c r="A156" s="13"/>
      <c r="B156" s="219"/>
      <c r="C156" s="13"/>
      <c r="D156" s="210" t="s">
        <v>283</v>
      </c>
      <c r="E156" s="220" t="s">
        <v>1</v>
      </c>
      <c r="F156" s="221" t="s">
        <v>1894</v>
      </c>
      <c r="G156" s="13"/>
      <c r="H156" s="220" t="s">
        <v>1</v>
      </c>
      <c r="I156" s="222"/>
      <c r="J156" s="13"/>
      <c r="K156" s="13"/>
      <c r="L156" s="219"/>
      <c r="M156" s="223"/>
      <c r="N156" s="224"/>
      <c r="O156" s="224"/>
      <c r="P156" s="224"/>
      <c r="Q156" s="224"/>
      <c r="R156" s="224"/>
      <c r="S156" s="224"/>
      <c r="T156" s="22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0" t="s">
        <v>283</v>
      </c>
      <c r="AU156" s="220" t="s">
        <v>90</v>
      </c>
      <c r="AV156" s="13" t="s">
        <v>88</v>
      </c>
      <c r="AW156" s="13" t="s">
        <v>36</v>
      </c>
      <c r="AX156" s="13" t="s">
        <v>81</v>
      </c>
      <c r="AY156" s="220" t="s">
        <v>166</v>
      </c>
    </row>
    <row r="157" spans="1:51" s="14" customFormat="1" ht="12">
      <c r="A157" s="14"/>
      <c r="B157" s="226"/>
      <c r="C157" s="14"/>
      <c r="D157" s="210" t="s">
        <v>283</v>
      </c>
      <c r="E157" s="227" t="s">
        <v>1</v>
      </c>
      <c r="F157" s="228" t="s">
        <v>1893</v>
      </c>
      <c r="G157" s="14"/>
      <c r="H157" s="229">
        <v>5</v>
      </c>
      <c r="I157" s="230"/>
      <c r="J157" s="14"/>
      <c r="K157" s="14"/>
      <c r="L157" s="226"/>
      <c r="M157" s="231"/>
      <c r="N157" s="232"/>
      <c r="O157" s="232"/>
      <c r="P157" s="232"/>
      <c r="Q157" s="232"/>
      <c r="R157" s="232"/>
      <c r="S157" s="232"/>
      <c r="T157" s="23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27" t="s">
        <v>283</v>
      </c>
      <c r="AU157" s="227" t="s">
        <v>90</v>
      </c>
      <c r="AV157" s="14" t="s">
        <v>90</v>
      </c>
      <c r="AW157" s="14" t="s">
        <v>36</v>
      </c>
      <c r="AX157" s="14" t="s">
        <v>81</v>
      </c>
      <c r="AY157" s="227" t="s">
        <v>166</v>
      </c>
    </row>
    <row r="158" spans="1:51" s="13" customFormat="1" ht="12">
      <c r="A158" s="13"/>
      <c r="B158" s="219"/>
      <c r="C158" s="13"/>
      <c r="D158" s="210" t="s">
        <v>283</v>
      </c>
      <c r="E158" s="220" t="s">
        <v>1</v>
      </c>
      <c r="F158" s="221" t="s">
        <v>1895</v>
      </c>
      <c r="G158" s="13"/>
      <c r="H158" s="220" t="s">
        <v>1</v>
      </c>
      <c r="I158" s="222"/>
      <c r="J158" s="13"/>
      <c r="K158" s="13"/>
      <c r="L158" s="219"/>
      <c r="M158" s="223"/>
      <c r="N158" s="224"/>
      <c r="O158" s="224"/>
      <c r="P158" s="224"/>
      <c r="Q158" s="224"/>
      <c r="R158" s="224"/>
      <c r="S158" s="224"/>
      <c r="T158" s="22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20" t="s">
        <v>283</v>
      </c>
      <c r="AU158" s="220" t="s">
        <v>90</v>
      </c>
      <c r="AV158" s="13" t="s">
        <v>88</v>
      </c>
      <c r="AW158" s="13" t="s">
        <v>36</v>
      </c>
      <c r="AX158" s="13" t="s">
        <v>81</v>
      </c>
      <c r="AY158" s="220" t="s">
        <v>166</v>
      </c>
    </row>
    <row r="159" spans="1:51" s="14" customFormat="1" ht="12">
      <c r="A159" s="14"/>
      <c r="B159" s="226"/>
      <c r="C159" s="14"/>
      <c r="D159" s="210" t="s">
        <v>283</v>
      </c>
      <c r="E159" s="227" t="s">
        <v>1</v>
      </c>
      <c r="F159" s="228" t="s">
        <v>1896</v>
      </c>
      <c r="G159" s="14"/>
      <c r="H159" s="229">
        <v>24</v>
      </c>
      <c r="I159" s="230"/>
      <c r="J159" s="14"/>
      <c r="K159" s="14"/>
      <c r="L159" s="226"/>
      <c r="M159" s="231"/>
      <c r="N159" s="232"/>
      <c r="O159" s="232"/>
      <c r="P159" s="232"/>
      <c r="Q159" s="232"/>
      <c r="R159" s="232"/>
      <c r="S159" s="232"/>
      <c r="T159" s="23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27" t="s">
        <v>283</v>
      </c>
      <c r="AU159" s="227" t="s">
        <v>90</v>
      </c>
      <c r="AV159" s="14" t="s">
        <v>90</v>
      </c>
      <c r="AW159" s="14" t="s">
        <v>36</v>
      </c>
      <c r="AX159" s="14" t="s">
        <v>81</v>
      </c>
      <c r="AY159" s="227" t="s">
        <v>166</v>
      </c>
    </row>
    <row r="160" spans="1:51" s="13" customFormat="1" ht="12">
      <c r="A160" s="13"/>
      <c r="B160" s="219"/>
      <c r="C160" s="13"/>
      <c r="D160" s="210" t="s">
        <v>283</v>
      </c>
      <c r="E160" s="220" t="s">
        <v>1</v>
      </c>
      <c r="F160" s="221" t="s">
        <v>1897</v>
      </c>
      <c r="G160" s="13"/>
      <c r="H160" s="220" t="s">
        <v>1</v>
      </c>
      <c r="I160" s="222"/>
      <c r="J160" s="13"/>
      <c r="K160" s="13"/>
      <c r="L160" s="219"/>
      <c r="M160" s="223"/>
      <c r="N160" s="224"/>
      <c r="O160" s="224"/>
      <c r="P160" s="224"/>
      <c r="Q160" s="224"/>
      <c r="R160" s="224"/>
      <c r="S160" s="224"/>
      <c r="T160" s="22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20" t="s">
        <v>283</v>
      </c>
      <c r="AU160" s="220" t="s">
        <v>90</v>
      </c>
      <c r="AV160" s="13" t="s">
        <v>88</v>
      </c>
      <c r="AW160" s="13" t="s">
        <v>36</v>
      </c>
      <c r="AX160" s="13" t="s">
        <v>81</v>
      </c>
      <c r="AY160" s="220" t="s">
        <v>166</v>
      </c>
    </row>
    <row r="161" spans="1:51" s="14" customFormat="1" ht="12">
      <c r="A161" s="14"/>
      <c r="B161" s="226"/>
      <c r="C161" s="14"/>
      <c r="D161" s="210" t="s">
        <v>283</v>
      </c>
      <c r="E161" s="227" t="s">
        <v>1</v>
      </c>
      <c r="F161" s="228" t="s">
        <v>1898</v>
      </c>
      <c r="G161" s="14"/>
      <c r="H161" s="229">
        <v>10</v>
      </c>
      <c r="I161" s="230"/>
      <c r="J161" s="14"/>
      <c r="K161" s="14"/>
      <c r="L161" s="226"/>
      <c r="M161" s="231"/>
      <c r="N161" s="232"/>
      <c r="O161" s="232"/>
      <c r="P161" s="232"/>
      <c r="Q161" s="232"/>
      <c r="R161" s="232"/>
      <c r="S161" s="232"/>
      <c r="T161" s="23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27" t="s">
        <v>283</v>
      </c>
      <c r="AU161" s="227" t="s">
        <v>90</v>
      </c>
      <c r="AV161" s="14" t="s">
        <v>90</v>
      </c>
      <c r="AW161" s="14" t="s">
        <v>36</v>
      </c>
      <c r="AX161" s="14" t="s">
        <v>81</v>
      </c>
      <c r="AY161" s="227" t="s">
        <v>166</v>
      </c>
    </row>
    <row r="162" spans="1:51" s="15" customFormat="1" ht="12">
      <c r="A162" s="15"/>
      <c r="B162" s="234"/>
      <c r="C162" s="15"/>
      <c r="D162" s="210" t="s">
        <v>283</v>
      </c>
      <c r="E162" s="235" t="s">
        <v>1</v>
      </c>
      <c r="F162" s="236" t="s">
        <v>286</v>
      </c>
      <c r="G162" s="15"/>
      <c r="H162" s="237">
        <v>44</v>
      </c>
      <c r="I162" s="238"/>
      <c r="J162" s="15"/>
      <c r="K162" s="15"/>
      <c r="L162" s="234"/>
      <c r="M162" s="239"/>
      <c r="N162" s="240"/>
      <c r="O162" s="240"/>
      <c r="P162" s="240"/>
      <c r="Q162" s="240"/>
      <c r="R162" s="240"/>
      <c r="S162" s="240"/>
      <c r="T162" s="241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35" t="s">
        <v>283</v>
      </c>
      <c r="AU162" s="235" t="s">
        <v>90</v>
      </c>
      <c r="AV162" s="15" t="s">
        <v>165</v>
      </c>
      <c r="AW162" s="15" t="s">
        <v>36</v>
      </c>
      <c r="AX162" s="15" t="s">
        <v>88</v>
      </c>
      <c r="AY162" s="235" t="s">
        <v>166</v>
      </c>
    </row>
    <row r="163" spans="1:65" s="2" customFormat="1" ht="16.5" customHeight="1">
      <c r="A163" s="38"/>
      <c r="B163" s="196"/>
      <c r="C163" s="197" t="s">
        <v>219</v>
      </c>
      <c r="D163" s="197" t="s">
        <v>169</v>
      </c>
      <c r="E163" s="198" t="s">
        <v>1899</v>
      </c>
      <c r="F163" s="199" t="s">
        <v>1900</v>
      </c>
      <c r="G163" s="200" t="s">
        <v>425</v>
      </c>
      <c r="H163" s="201">
        <v>170</v>
      </c>
      <c r="I163" s="202"/>
      <c r="J163" s="203">
        <f>ROUND(I163*H163,2)</f>
        <v>0</v>
      </c>
      <c r="K163" s="199" t="s">
        <v>280</v>
      </c>
      <c r="L163" s="39"/>
      <c r="M163" s="204" t="s">
        <v>1</v>
      </c>
      <c r="N163" s="205" t="s">
        <v>46</v>
      </c>
      <c r="O163" s="77"/>
      <c r="P163" s="206">
        <f>O163*H163</f>
        <v>0</v>
      </c>
      <c r="Q163" s="206">
        <v>1E-05</v>
      </c>
      <c r="R163" s="206">
        <f>Q163*H163</f>
        <v>0.0017000000000000001</v>
      </c>
      <c r="S163" s="206">
        <v>0</v>
      </c>
      <c r="T163" s="20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08" t="s">
        <v>243</v>
      </c>
      <c r="AT163" s="208" t="s">
        <v>169</v>
      </c>
      <c r="AU163" s="208" t="s">
        <v>90</v>
      </c>
      <c r="AY163" s="19" t="s">
        <v>166</v>
      </c>
      <c r="BE163" s="209">
        <f>IF(N163="základní",J163,0)</f>
        <v>0</v>
      </c>
      <c r="BF163" s="209">
        <f>IF(N163="snížená",J163,0)</f>
        <v>0</v>
      </c>
      <c r="BG163" s="209">
        <f>IF(N163="zákl. přenesená",J163,0)</f>
        <v>0</v>
      </c>
      <c r="BH163" s="209">
        <f>IF(N163="sníž. přenesená",J163,0)</f>
        <v>0</v>
      </c>
      <c r="BI163" s="209">
        <f>IF(N163="nulová",J163,0)</f>
        <v>0</v>
      </c>
      <c r="BJ163" s="19" t="s">
        <v>88</v>
      </c>
      <c r="BK163" s="209">
        <f>ROUND(I163*H163,2)</f>
        <v>0</v>
      </c>
      <c r="BL163" s="19" t="s">
        <v>243</v>
      </c>
      <c r="BM163" s="208" t="s">
        <v>1901</v>
      </c>
    </row>
    <row r="164" spans="1:47" s="2" customFormat="1" ht="12">
      <c r="A164" s="38"/>
      <c r="B164" s="39"/>
      <c r="C164" s="38"/>
      <c r="D164" s="210" t="s">
        <v>174</v>
      </c>
      <c r="E164" s="38"/>
      <c r="F164" s="211" t="s">
        <v>1902</v>
      </c>
      <c r="G164" s="38"/>
      <c r="H164" s="38"/>
      <c r="I164" s="132"/>
      <c r="J164" s="38"/>
      <c r="K164" s="38"/>
      <c r="L164" s="39"/>
      <c r="M164" s="212"/>
      <c r="N164" s="213"/>
      <c r="O164" s="77"/>
      <c r="P164" s="77"/>
      <c r="Q164" s="77"/>
      <c r="R164" s="77"/>
      <c r="S164" s="77"/>
      <c r="T164" s="7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9" t="s">
        <v>174</v>
      </c>
      <c r="AU164" s="19" t="s">
        <v>90</v>
      </c>
    </row>
    <row r="165" spans="1:51" s="13" customFormat="1" ht="12">
      <c r="A165" s="13"/>
      <c r="B165" s="219"/>
      <c r="C165" s="13"/>
      <c r="D165" s="210" t="s">
        <v>283</v>
      </c>
      <c r="E165" s="220" t="s">
        <v>1</v>
      </c>
      <c r="F165" s="221" t="s">
        <v>1903</v>
      </c>
      <c r="G165" s="13"/>
      <c r="H165" s="220" t="s">
        <v>1</v>
      </c>
      <c r="I165" s="222"/>
      <c r="J165" s="13"/>
      <c r="K165" s="13"/>
      <c r="L165" s="219"/>
      <c r="M165" s="223"/>
      <c r="N165" s="224"/>
      <c r="O165" s="224"/>
      <c r="P165" s="224"/>
      <c r="Q165" s="224"/>
      <c r="R165" s="224"/>
      <c r="S165" s="224"/>
      <c r="T165" s="22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20" t="s">
        <v>283</v>
      </c>
      <c r="AU165" s="220" t="s">
        <v>90</v>
      </c>
      <c r="AV165" s="13" t="s">
        <v>88</v>
      </c>
      <c r="AW165" s="13" t="s">
        <v>36</v>
      </c>
      <c r="AX165" s="13" t="s">
        <v>81</v>
      </c>
      <c r="AY165" s="220" t="s">
        <v>166</v>
      </c>
    </row>
    <row r="166" spans="1:51" s="14" customFormat="1" ht="12">
      <c r="A166" s="14"/>
      <c r="B166" s="226"/>
      <c r="C166" s="14"/>
      <c r="D166" s="210" t="s">
        <v>283</v>
      </c>
      <c r="E166" s="227" t="s">
        <v>1</v>
      </c>
      <c r="F166" s="228" t="s">
        <v>1904</v>
      </c>
      <c r="G166" s="14"/>
      <c r="H166" s="229">
        <v>18</v>
      </c>
      <c r="I166" s="230"/>
      <c r="J166" s="14"/>
      <c r="K166" s="14"/>
      <c r="L166" s="226"/>
      <c r="M166" s="231"/>
      <c r="N166" s="232"/>
      <c r="O166" s="232"/>
      <c r="P166" s="232"/>
      <c r="Q166" s="232"/>
      <c r="R166" s="232"/>
      <c r="S166" s="232"/>
      <c r="T166" s="23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27" t="s">
        <v>283</v>
      </c>
      <c r="AU166" s="227" t="s">
        <v>90</v>
      </c>
      <c r="AV166" s="14" t="s">
        <v>90</v>
      </c>
      <c r="AW166" s="14" t="s">
        <v>36</v>
      </c>
      <c r="AX166" s="14" t="s">
        <v>81</v>
      </c>
      <c r="AY166" s="227" t="s">
        <v>166</v>
      </c>
    </row>
    <row r="167" spans="1:51" s="13" customFormat="1" ht="12">
      <c r="A167" s="13"/>
      <c r="B167" s="219"/>
      <c r="C167" s="13"/>
      <c r="D167" s="210" t="s">
        <v>283</v>
      </c>
      <c r="E167" s="220" t="s">
        <v>1</v>
      </c>
      <c r="F167" s="221" t="s">
        <v>1892</v>
      </c>
      <c r="G167" s="13"/>
      <c r="H167" s="220" t="s">
        <v>1</v>
      </c>
      <c r="I167" s="222"/>
      <c r="J167" s="13"/>
      <c r="K167" s="13"/>
      <c r="L167" s="219"/>
      <c r="M167" s="223"/>
      <c r="N167" s="224"/>
      <c r="O167" s="224"/>
      <c r="P167" s="224"/>
      <c r="Q167" s="224"/>
      <c r="R167" s="224"/>
      <c r="S167" s="224"/>
      <c r="T167" s="22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0" t="s">
        <v>283</v>
      </c>
      <c r="AU167" s="220" t="s">
        <v>90</v>
      </c>
      <c r="AV167" s="13" t="s">
        <v>88</v>
      </c>
      <c r="AW167" s="13" t="s">
        <v>36</v>
      </c>
      <c r="AX167" s="13" t="s">
        <v>81</v>
      </c>
      <c r="AY167" s="220" t="s">
        <v>166</v>
      </c>
    </row>
    <row r="168" spans="1:51" s="14" customFormat="1" ht="12">
      <c r="A168" s="14"/>
      <c r="B168" s="226"/>
      <c r="C168" s="14"/>
      <c r="D168" s="210" t="s">
        <v>283</v>
      </c>
      <c r="E168" s="227" t="s">
        <v>1</v>
      </c>
      <c r="F168" s="228" t="s">
        <v>1905</v>
      </c>
      <c r="G168" s="14"/>
      <c r="H168" s="229">
        <v>6</v>
      </c>
      <c r="I168" s="230"/>
      <c r="J168" s="14"/>
      <c r="K168" s="14"/>
      <c r="L168" s="226"/>
      <c r="M168" s="231"/>
      <c r="N168" s="232"/>
      <c r="O168" s="232"/>
      <c r="P168" s="232"/>
      <c r="Q168" s="232"/>
      <c r="R168" s="232"/>
      <c r="S168" s="232"/>
      <c r="T168" s="23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27" t="s">
        <v>283</v>
      </c>
      <c r="AU168" s="227" t="s">
        <v>90</v>
      </c>
      <c r="AV168" s="14" t="s">
        <v>90</v>
      </c>
      <c r="AW168" s="14" t="s">
        <v>36</v>
      </c>
      <c r="AX168" s="14" t="s">
        <v>81</v>
      </c>
      <c r="AY168" s="227" t="s">
        <v>166</v>
      </c>
    </row>
    <row r="169" spans="1:51" s="13" customFormat="1" ht="12">
      <c r="A169" s="13"/>
      <c r="B169" s="219"/>
      <c r="C169" s="13"/>
      <c r="D169" s="210" t="s">
        <v>283</v>
      </c>
      <c r="E169" s="220" t="s">
        <v>1</v>
      </c>
      <c r="F169" s="221" t="s">
        <v>1894</v>
      </c>
      <c r="G169" s="13"/>
      <c r="H169" s="220" t="s">
        <v>1</v>
      </c>
      <c r="I169" s="222"/>
      <c r="J169" s="13"/>
      <c r="K169" s="13"/>
      <c r="L169" s="219"/>
      <c r="M169" s="223"/>
      <c r="N169" s="224"/>
      <c r="O169" s="224"/>
      <c r="P169" s="224"/>
      <c r="Q169" s="224"/>
      <c r="R169" s="224"/>
      <c r="S169" s="224"/>
      <c r="T169" s="22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20" t="s">
        <v>283</v>
      </c>
      <c r="AU169" s="220" t="s">
        <v>90</v>
      </c>
      <c r="AV169" s="13" t="s">
        <v>88</v>
      </c>
      <c r="AW169" s="13" t="s">
        <v>36</v>
      </c>
      <c r="AX169" s="13" t="s">
        <v>81</v>
      </c>
      <c r="AY169" s="220" t="s">
        <v>166</v>
      </c>
    </row>
    <row r="170" spans="1:51" s="14" customFormat="1" ht="12">
      <c r="A170" s="14"/>
      <c r="B170" s="226"/>
      <c r="C170" s="14"/>
      <c r="D170" s="210" t="s">
        <v>283</v>
      </c>
      <c r="E170" s="227" t="s">
        <v>1</v>
      </c>
      <c r="F170" s="228" t="s">
        <v>1906</v>
      </c>
      <c r="G170" s="14"/>
      <c r="H170" s="229">
        <v>36</v>
      </c>
      <c r="I170" s="230"/>
      <c r="J170" s="14"/>
      <c r="K170" s="14"/>
      <c r="L170" s="226"/>
      <c r="M170" s="231"/>
      <c r="N170" s="232"/>
      <c r="O170" s="232"/>
      <c r="P170" s="232"/>
      <c r="Q170" s="232"/>
      <c r="R170" s="232"/>
      <c r="S170" s="232"/>
      <c r="T170" s="23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27" t="s">
        <v>283</v>
      </c>
      <c r="AU170" s="227" t="s">
        <v>90</v>
      </c>
      <c r="AV170" s="14" t="s">
        <v>90</v>
      </c>
      <c r="AW170" s="14" t="s">
        <v>36</v>
      </c>
      <c r="AX170" s="14" t="s">
        <v>81</v>
      </c>
      <c r="AY170" s="227" t="s">
        <v>166</v>
      </c>
    </row>
    <row r="171" spans="1:51" s="13" customFormat="1" ht="12">
      <c r="A171" s="13"/>
      <c r="B171" s="219"/>
      <c r="C171" s="13"/>
      <c r="D171" s="210" t="s">
        <v>283</v>
      </c>
      <c r="E171" s="220" t="s">
        <v>1</v>
      </c>
      <c r="F171" s="221" t="s">
        <v>1895</v>
      </c>
      <c r="G171" s="13"/>
      <c r="H171" s="220" t="s">
        <v>1</v>
      </c>
      <c r="I171" s="222"/>
      <c r="J171" s="13"/>
      <c r="K171" s="13"/>
      <c r="L171" s="219"/>
      <c r="M171" s="223"/>
      <c r="N171" s="224"/>
      <c r="O171" s="224"/>
      <c r="P171" s="224"/>
      <c r="Q171" s="224"/>
      <c r="R171" s="224"/>
      <c r="S171" s="224"/>
      <c r="T171" s="22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20" t="s">
        <v>283</v>
      </c>
      <c r="AU171" s="220" t="s">
        <v>90</v>
      </c>
      <c r="AV171" s="13" t="s">
        <v>88</v>
      </c>
      <c r="AW171" s="13" t="s">
        <v>36</v>
      </c>
      <c r="AX171" s="13" t="s">
        <v>81</v>
      </c>
      <c r="AY171" s="220" t="s">
        <v>166</v>
      </c>
    </row>
    <row r="172" spans="1:51" s="14" customFormat="1" ht="12">
      <c r="A172" s="14"/>
      <c r="B172" s="226"/>
      <c r="C172" s="14"/>
      <c r="D172" s="210" t="s">
        <v>283</v>
      </c>
      <c r="E172" s="227" t="s">
        <v>1</v>
      </c>
      <c r="F172" s="228" t="s">
        <v>1907</v>
      </c>
      <c r="G172" s="14"/>
      <c r="H172" s="229">
        <v>10</v>
      </c>
      <c r="I172" s="230"/>
      <c r="J172" s="14"/>
      <c r="K172" s="14"/>
      <c r="L172" s="226"/>
      <c r="M172" s="231"/>
      <c r="N172" s="232"/>
      <c r="O172" s="232"/>
      <c r="P172" s="232"/>
      <c r="Q172" s="232"/>
      <c r="R172" s="232"/>
      <c r="S172" s="232"/>
      <c r="T172" s="23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27" t="s">
        <v>283</v>
      </c>
      <c r="AU172" s="227" t="s">
        <v>90</v>
      </c>
      <c r="AV172" s="14" t="s">
        <v>90</v>
      </c>
      <c r="AW172" s="14" t="s">
        <v>36</v>
      </c>
      <c r="AX172" s="14" t="s">
        <v>81</v>
      </c>
      <c r="AY172" s="227" t="s">
        <v>166</v>
      </c>
    </row>
    <row r="173" spans="1:51" s="13" customFormat="1" ht="12">
      <c r="A173" s="13"/>
      <c r="B173" s="219"/>
      <c r="C173" s="13"/>
      <c r="D173" s="210" t="s">
        <v>283</v>
      </c>
      <c r="E173" s="220" t="s">
        <v>1</v>
      </c>
      <c r="F173" s="221" t="s">
        <v>1897</v>
      </c>
      <c r="G173" s="13"/>
      <c r="H173" s="220" t="s">
        <v>1</v>
      </c>
      <c r="I173" s="222"/>
      <c r="J173" s="13"/>
      <c r="K173" s="13"/>
      <c r="L173" s="219"/>
      <c r="M173" s="223"/>
      <c r="N173" s="224"/>
      <c r="O173" s="224"/>
      <c r="P173" s="224"/>
      <c r="Q173" s="224"/>
      <c r="R173" s="224"/>
      <c r="S173" s="224"/>
      <c r="T173" s="22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20" t="s">
        <v>283</v>
      </c>
      <c r="AU173" s="220" t="s">
        <v>90</v>
      </c>
      <c r="AV173" s="13" t="s">
        <v>88</v>
      </c>
      <c r="AW173" s="13" t="s">
        <v>36</v>
      </c>
      <c r="AX173" s="13" t="s">
        <v>81</v>
      </c>
      <c r="AY173" s="220" t="s">
        <v>166</v>
      </c>
    </row>
    <row r="174" spans="1:51" s="14" customFormat="1" ht="12">
      <c r="A174" s="14"/>
      <c r="B174" s="226"/>
      <c r="C174" s="14"/>
      <c r="D174" s="210" t="s">
        <v>283</v>
      </c>
      <c r="E174" s="227" t="s">
        <v>1</v>
      </c>
      <c r="F174" s="228" t="s">
        <v>1908</v>
      </c>
      <c r="G174" s="14"/>
      <c r="H174" s="229">
        <v>50</v>
      </c>
      <c r="I174" s="230"/>
      <c r="J174" s="14"/>
      <c r="K174" s="14"/>
      <c r="L174" s="226"/>
      <c r="M174" s="231"/>
      <c r="N174" s="232"/>
      <c r="O174" s="232"/>
      <c r="P174" s="232"/>
      <c r="Q174" s="232"/>
      <c r="R174" s="232"/>
      <c r="S174" s="232"/>
      <c r="T174" s="23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27" t="s">
        <v>283</v>
      </c>
      <c r="AU174" s="227" t="s">
        <v>90</v>
      </c>
      <c r="AV174" s="14" t="s">
        <v>90</v>
      </c>
      <c r="AW174" s="14" t="s">
        <v>36</v>
      </c>
      <c r="AX174" s="14" t="s">
        <v>81</v>
      </c>
      <c r="AY174" s="227" t="s">
        <v>166</v>
      </c>
    </row>
    <row r="175" spans="1:51" s="13" customFormat="1" ht="12">
      <c r="A175" s="13"/>
      <c r="B175" s="219"/>
      <c r="C175" s="13"/>
      <c r="D175" s="210" t="s">
        <v>283</v>
      </c>
      <c r="E175" s="220" t="s">
        <v>1</v>
      </c>
      <c r="F175" s="221" t="s">
        <v>1909</v>
      </c>
      <c r="G175" s="13"/>
      <c r="H175" s="220" t="s">
        <v>1</v>
      </c>
      <c r="I175" s="222"/>
      <c r="J175" s="13"/>
      <c r="K175" s="13"/>
      <c r="L175" s="219"/>
      <c r="M175" s="223"/>
      <c r="N175" s="224"/>
      <c r="O175" s="224"/>
      <c r="P175" s="224"/>
      <c r="Q175" s="224"/>
      <c r="R175" s="224"/>
      <c r="S175" s="224"/>
      <c r="T175" s="22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20" t="s">
        <v>283</v>
      </c>
      <c r="AU175" s="220" t="s">
        <v>90</v>
      </c>
      <c r="AV175" s="13" t="s">
        <v>88</v>
      </c>
      <c r="AW175" s="13" t="s">
        <v>36</v>
      </c>
      <c r="AX175" s="13" t="s">
        <v>81</v>
      </c>
      <c r="AY175" s="220" t="s">
        <v>166</v>
      </c>
    </row>
    <row r="176" spans="1:51" s="14" customFormat="1" ht="12">
      <c r="A176" s="14"/>
      <c r="B176" s="226"/>
      <c r="C176" s="14"/>
      <c r="D176" s="210" t="s">
        <v>283</v>
      </c>
      <c r="E176" s="227" t="s">
        <v>1</v>
      </c>
      <c r="F176" s="228" t="s">
        <v>1910</v>
      </c>
      <c r="G176" s="14"/>
      <c r="H176" s="229">
        <v>30</v>
      </c>
      <c r="I176" s="230"/>
      <c r="J176" s="14"/>
      <c r="K176" s="14"/>
      <c r="L176" s="226"/>
      <c r="M176" s="231"/>
      <c r="N176" s="232"/>
      <c r="O176" s="232"/>
      <c r="P176" s="232"/>
      <c r="Q176" s="232"/>
      <c r="R176" s="232"/>
      <c r="S176" s="232"/>
      <c r="T176" s="23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27" t="s">
        <v>283</v>
      </c>
      <c r="AU176" s="227" t="s">
        <v>90</v>
      </c>
      <c r="AV176" s="14" t="s">
        <v>90</v>
      </c>
      <c r="AW176" s="14" t="s">
        <v>36</v>
      </c>
      <c r="AX176" s="14" t="s">
        <v>81</v>
      </c>
      <c r="AY176" s="227" t="s">
        <v>166</v>
      </c>
    </row>
    <row r="177" spans="1:51" s="13" customFormat="1" ht="12">
      <c r="A177" s="13"/>
      <c r="B177" s="219"/>
      <c r="C177" s="13"/>
      <c r="D177" s="210" t="s">
        <v>283</v>
      </c>
      <c r="E177" s="220" t="s">
        <v>1</v>
      </c>
      <c r="F177" s="221" t="s">
        <v>1911</v>
      </c>
      <c r="G177" s="13"/>
      <c r="H177" s="220" t="s">
        <v>1</v>
      </c>
      <c r="I177" s="222"/>
      <c r="J177" s="13"/>
      <c r="K177" s="13"/>
      <c r="L177" s="219"/>
      <c r="M177" s="223"/>
      <c r="N177" s="224"/>
      <c r="O177" s="224"/>
      <c r="P177" s="224"/>
      <c r="Q177" s="224"/>
      <c r="R177" s="224"/>
      <c r="S177" s="224"/>
      <c r="T177" s="22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20" t="s">
        <v>283</v>
      </c>
      <c r="AU177" s="220" t="s">
        <v>90</v>
      </c>
      <c r="AV177" s="13" t="s">
        <v>88</v>
      </c>
      <c r="AW177" s="13" t="s">
        <v>36</v>
      </c>
      <c r="AX177" s="13" t="s">
        <v>81</v>
      </c>
      <c r="AY177" s="220" t="s">
        <v>166</v>
      </c>
    </row>
    <row r="178" spans="1:51" s="14" customFormat="1" ht="12">
      <c r="A178" s="14"/>
      <c r="B178" s="226"/>
      <c r="C178" s="14"/>
      <c r="D178" s="210" t="s">
        <v>283</v>
      </c>
      <c r="E178" s="227" t="s">
        <v>1</v>
      </c>
      <c r="F178" s="228" t="s">
        <v>1912</v>
      </c>
      <c r="G178" s="14"/>
      <c r="H178" s="229">
        <v>20</v>
      </c>
      <c r="I178" s="230"/>
      <c r="J178" s="14"/>
      <c r="K178" s="14"/>
      <c r="L178" s="226"/>
      <c r="M178" s="231"/>
      <c r="N178" s="232"/>
      <c r="O178" s="232"/>
      <c r="P178" s="232"/>
      <c r="Q178" s="232"/>
      <c r="R178" s="232"/>
      <c r="S178" s="232"/>
      <c r="T178" s="23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27" t="s">
        <v>283</v>
      </c>
      <c r="AU178" s="227" t="s">
        <v>90</v>
      </c>
      <c r="AV178" s="14" t="s">
        <v>90</v>
      </c>
      <c r="AW178" s="14" t="s">
        <v>36</v>
      </c>
      <c r="AX178" s="14" t="s">
        <v>81</v>
      </c>
      <c r="AY178" s="227" t="s">
        <v>166</v>
      </c>
    </row>
    <row r="179" spans="1:51" s="15" customFormat="1" ht="12">
      <c r="A179" s="15"/>
      <c r="B179" s="234"/>
      <c r="C179" s="15"/>
      <c r="D179" s="210" t="s">
        <v>283</v>
      </c>
      <c r="E179" s="235" t="s">
        <v>1</v>
      </c>
      <c r="F179" s="236" t="s">
        <v>286</v>
      </c>
      <c r="G179" s="15"/>
      <c r="H179" s="237">
        <v>170</v>
      </c>
      <c r="I179" s="238"/>
      <c r="J179" s="15"/>
      <c r="K179" s="15"/>
      <c r="L179" s="234"/>
      <c r="M179" s="239"/>
      <c r="N179" s="240"/>
      <c r="O179" s="240"/>
      <c r="P179" s="240"/>
      <c r="Q179" s="240"/>
      <c r="R179" s="240"/>
      <c r="S179" s="240"/>
      <c r="T179" s="241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35" t="s">
        <v>283</v>
      </c>
      <c r="AU179" s="235" t="s">
        <v>90</v>
      </c>
      <c r="AV179" s="15" t="s">
        <v>165</v>
      </c>
      <c r="AW179" s="15" t="s">
        <v>36</v>
      </c>
      <c r="AX179" s="15" t="s">
        <v>88</v>
      </c>
      <c r="AY179" s="235" t="s">
        <v>166</v>
      </c>
    </row>
    <row r="180" spans="1:65" s="2" customFormat="1" ht="16.5" customHeight="1">
      <c r="A180" s="38"/>
      <c r="B180" s="196"/>
      <c r="C180" s="197" t="s">
        <v>224</v>
      </c>
      <c r="D180" s="197" t="s">
        <v>169</v>
      </c>
      <c r="E180" s="198" t="s">
        <v>1913</v>
      </c>
      <c r="F180" s="199" t="s">
        <v>1914</v>
      </c>
      <c r="G180" s="200" t="s">
        <v>425</v>
      </c>
      <c r="H180" s="201">
        <v>170</v>
      </c>
      <c r="I180" s="202"/>
      <c r="J180" s="203">
        <f>ROUND(I180*H180,2)</f>
        <v>0</v>
      </c>
      <c r="K180" s="199" t="s">
        <v>280</v>
      </c>
      <c r="L180" s="39"/>
      <c r="M180" s="204" t="s">
        <v>1</v>
      </c>
      <c r="N180" s="205" t="s">
        <v>46</v>
      </c>
      <c r="O180" s="77"/>
      <c r="P180" s="206">
        <f>O180*H180</f>
        <v>0</v>
      </c>
      <c r="Q180" s="206">
        <v>1E-05</v>
      </c>
      <c r="R180" s="206">
        <f>Q180*H180</f>
        <v>0.0017000000000000001</v>
      </c>
      <c r="S180" s="206">
        <v>0</v>
      </c>
      <c r="T180" s="20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08" t="s">
        <v>243</v>
      </c>
      <c r="AT180" s="208" t="s">
        <v>169</v>
      </c>
      <c r="AU180" s="208" t="s">
        <v>90</v>
      </c>
      <c r="AY180" s="19" t="s">
        <v>166</v>
      </c>
      <c r="BE180" s="209">
        <f>IF(N180="základní",J180,0)</f>
        <v>0</v>
      </c>
      <c r="BF180" s="209">
        <f>IF(N180="snížená",J180,0)</f>
        <v>0</v>
      </c>
      <c r="BG180" s="209">
        <f>IF(N180="zákl. přenesená",J180,0)</f>
        <v>0</v>
      </c>
      <c r="BH180" s="209">
        <f>IF(N180="sníž. přenesená",J180,0)</f>
        <v>0</v>
      </c>
      <c r="BI180" s="209">
        <f>IF(N180="nulová",J180,0)</f>
        <v>0</v>
      </c>
      <c r="BJ180" s="19" t="s">
        <v>88</v>
      </c>
      <c r="BK180" s="209">
        <f>ROUND(I180*H180,2)</f>
        <v>0</v>
      </c>
      <c r="BL180" s="19" t="s">
        <v>243</v>
      </c>
      <c r="BM180" s="208" t="s">
        <v>1915</v>
      </c>
    </row>
    <row r="181" spans="1:47" s="2" customFormat="1" ht="12">
      <c r="A181" s="38"/>
      <c r="B181" s="39"/>
      <c r="C181" s="38"/>
      <c r="D181" s="210" t="s">
        <v>174</v>
      </c>
      <c r="E181" s="38"/>
      <c r="F181" s="211" t="s">
        <v>1916</v>
      </c>
      <c r="G181" s="38"/>
      <c r="H181" s="38"/>
      <c r="I181" s="132"/>
      <c r="J181" s="38"/>
      <c r="K181" s="38"/>
      <c r="L181" s="39"/>
      <c r="M181" s="212"/>
      <c r="N181" s="213"/>
      <c r="O181" s="77"/>
      <c r="P181" s="77"/>
      <c r="Q181" s="77"/>
      <c r="R181" s="77"/>
      <c r="S181" s="77"/>
      <c r="T181" s="7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9" t="s">
        <v>174</v>
      </c>
      <c r="AU181" s="19" t="s">
        <v>90</v>
      </c>
    </row>
    <row r="182" spans="1:65" s="2" customFormat="1" ht="21.75" customHeight="1">
      <c r="A182" s="38"/>
      <c r="B182" s="196"/>
      <c r="C182" s="197" t="s">
        <v>229</v>
      </c>
      <c r="D182" s="197" t="s">
        <v>169</v>
      </c>
      <c r="E182" s="198" t="s">
        <v>1917</v>
      </c>
      <c r="F182" s="199" t="s">
        <v>1918</v>
      </c>
      <c r="G182" s="200" t="s">
        <v>425</v>
      </c>
      <c r="H182" s="201">
        <v>170</v>
      </c>
      <c r="I182" s="202"/>
      <c r="J182" s="203">
        <f>ROUND(I182*H182,2)</f>
        <v>0</v>
      </c>
      <c r="K182" s="199" t="s">
        <v>280</v>
      </c>
      <c r="L182" s="39"/>
      <c r="M182" s="204" t="s">
        <v>1</v>
      </c>
      <c r="N182" s="205" t="s">
        <v>46</v>
      </c>
      <c r="O182" s="77"/>
      <c r="P182" s="206">
        <f>O182*H182</f>
        <v>0</v>
      </c>
      <c r="Q182" s="206">
        <v>1E-05</v>
      </c>
      <c r="R182" s="206">
        <f>Q182*H182</f>
        <v>0.0017000000000000001</v>
      </c>
      <c r="S182" s="206">
        <v>0</v>
      </c>
      <c r="T182" s="20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08" t="s">
        <v>243</v>
      </c>
      <c r="AT182" s="208" t="s">
        <v>169</v>
      </c>
      <c r="AU182" s="208" t="s">
        <v>90</v>
      </c>
      <c r="AY182" s="19" t="s">
        <v>166</v>
      </c>
      <c r="BE182" s="209">
        <f>IF(N182="základní",J182,0)</f>
        <v>0</v>
      </c>
      <c r="BF182" s="209">
        <f>IF(N182="snížená",J182,0)</f>
        <v>0</v>
      </c>
      <c r="BG182" s="209">
        <f>IF(N182="zákl. přenesená",J182,0)</f>
        <v>0</v>
      </c>
      <c r="BH182" s="209">
        <f>IF(N182="sníž. přenesená",J182,0)</f>
        <v>0</v>
      </c>
      <c r="BI182" s="209">
        <f>IF(N182="nulová",J182,0)</f>
        <v>0</v>
      </c>
      <c r="BJ182" s="19" t="s">
        <v>88</v>
      </c>
      <c r="BK182" s="209">
        <f>ROUND(I182*H182,2)</f>
        <v>0</v>
      </c>
      <c r="BL182" s="19" t="s">
        <v>243</v>
      </c>
      <c r="BM182" s="208" t="s">
        <v>1919</v>
      </c>
    </row>
    <row r="183" spans="1:47" s="2" customFormat="1" ht="12">
      <c r="A183" s="38"/>
      <c r="B183" s="39"/>
      <c r="C183" s="38"/>
      <c r="D183" s="210" t="s">
        <v>174</v>
      </c>
      <c r="E183" s="38"/>
      <c r="F183" s="211" t="s">
        <v>1920</v>
      </c>
      <c r="G183" s="38"/>
      <c r="H183" s="38"/>
      <c r="I183" s="132"/>
      <c r="J183" s="38"/>
      <c r="K183" s="38"/>
      <c r="L183" s="39"/>
      <c r="M183" s="212"/>
      <c r="N183" s="213"/>
      <c r="O183" s="77"/>
      <c r="P183" s="77"/>
      <c r="Q183" s="77"/>
      <c r="R183" s="77"/>
      <c r="S183" s="77"/>
      <c r="T183" s="7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9" t="s">
        <v>174</v>
      </c>
      <c r="AU183" s="19" t="s">
        <v>90</v>
      </c>
    </row>
    <row r="184" spans="1:65" s="2" customFormat="1" ht="21.75" customHeight="1">
      <c r="A184" s="38"/>
      <c r="B184" s="196"/>
      <c r="C184" s="197" t="s">
        <v>234</v>
      </c>
      <c r="D184" s="197" t="s">
        <v>169</v>
      </c>
      <c r="E184" s="198" t="s">
        <v>1921</v>
      </c>
      <c r="F184" s="199" t="s">
        <v>1922</v>
      </c>
      <c r="G184" s="200" t="s">
        <v>425</v>
      </c>
      <c r="H184" s="201">
        <v>170</v>
      </c>
      <c r="I184" s="202"/>
      <c r="J184" s="203">
        <f>ROUND(I184*H184,2)</f>
        <v>0</v>
      </c>
      <c r="K184" s="199" t="s">
        <v>280</v>
      </c>
      <c r="L184" s="39"/>
      <c r="M184" s="204" t="s">
        <v>1</v>
      </c>
      <c r="N184" s="205" t="s">
        <v>46</v>
      </c>
      <c r="O184" s="77"/>
      <c r="P184" s="206">
        <f>O184*H184</f>
        <v>0</v>
      </c>
      <c r="Q184" s="206">
        <v>2E-05</v>
      </c>
      <c r="R184" s="206">
        <f>Q184*H184</f>
        <v>0.0034000000000000002</v>
      </c>
      <c r="S184" s="206">
        <v>0</v>
      </c>
      <c r="T184" s="20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08" t="s">
        <v>243</v>
      </c>
      <c r="AT184" s="208" t="s">
        <v>169</v>
      </c>
      <c r="AU184" s="208" t="s">
        <v>90</v>
      </c>
      <c r="AY184" s="19" t="s">
        <v>166</v>
      </c>
      <c r="BE184" s="209">
        <f>IF(N184="základní",J184,0)</f>
        <v>0</v>
      </c>
      <c r="BF184" s="209">
        <f>IF(N184="snížená",J184,0)</f>
        <v>0</v>
      </c>
      <c r="BG184" s="209">
        <f>IF(N184="zákl. přenesená",J184,0)</f>
        <v>0</v>
      </c>
      <c r="BH184" s="209">
        <f>IF(N184="sníž. přenesená",J184,0)</f>
        <v>0</v>
      </c>
      <c r="BI184" s="209">
        <f>IF(N184="nulová",J184,0)</f>
        <v>0</v>
      </c>
      <c r="BJ184" s="19" t="s">
        <v>88</v>
      </c>
      <c r="BK184" s="209">
        <f>ROUND(I184*H184,2)</f>
        <v>0</v>
      </c>
      <c r="BL184" s="19" t="s">
        <v>243</v>
      </c>
      <c r="BM184" s="208" t="s">
        <v>1923</v>
      </c>
    </row>
    <row r="185" spans="1:47" s="2" customFormat="1" ht="12">
      <c r="A185" s="38"/>
      <c r="B185" s="39"/>
      <c r="C185" s="38"/>
      <c r="D185" s="210" t="s">
        <v>174</v>
      </c>
      <c r="E185" s="38"/>
      <c r="F185" s="211" t="s">
        <v>1924</v>
      </c>
      <c r="G185" s="38"/>
      <c r="H185" s="38"/>
      <c r="I185" s="132"/>
      <c r="J185" s="38"/>
      <c r="K185" s="38"/>
      <c r="L185" s="39"/>
      <c r="M185" s="212"/>
      <c r="N185" s="213"/>
      <c r="O185" s="77"/>
      <c r="P185" s="77"/>
      <c r="Q185" s="77"/>
      <c r="R185" s="77"/>
      <c r="S185" s="77"/>
      <c r="T185" s="7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9" t="s">
        <v>174</v>
      </c>
      <c r="AU185" s="19" t="s">
        <v>90</v>
      </c>
    </row>
    <row r="186" spans="1:65" s="2" customFormat="1" ht="21.75" customHeight="1">
      <c r="A186" s="38"/>
      <c r="B186" s="196"/>
      <c r="C186" s="197" t="s">
        <v>8</v>
      </c>
      <c r="D186" s="197" t="s">
        <v>169</v>
      </c>
      <c r="E186" s="198" t="s">
        <v>1925</v>
      </c>
      <c r="F186" s="199" t="s">
        <v>1926</v>
      </c>
      <c r="G186" s="200" t="s">
        <v>425</v>
      </c>
      <c r="H186" s="201">
        <v>170</v>
      </c>
      <c r="I186" s="202"/>
      <c r="J186" s="203">
        <f>ROUND(I186*H186,2)</f>
        <v>0</v>
      </c>
      <c r="K186" s="199" t="s">
        <v>280</v>
      </c>
      <c r="L186" s="39"/>
      <c r="M186" s="204" t="s">
        <v>1</v>
      </c>
      <c r="N186" s="205" t="s">
        <v>46</v>
      </c>
      <c r="O186" s="77"/>
      <c r="P186" s="206">
        <f>O186*H186</f>
        <v>0</v>
      </c>
      <c r="Q186" s="206">
        <v>3E-05</v>
      </c>
      <c r="R186" s="206">
        <f>Q186*H186</f>
        <v>0.0051</v>
      </c>
      <c r="S186" s="206">
        <v>0</v>
      </c>
      <c r="T186" s="20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08" t="s">
        <v>243</v>
      </c>
      <c r="AT186" s="208" t="s">
        <v>169</v>
      </c>
      <c r="AU186" s="208" t="s">
        <v>90</v>
      </c>
      <c r="AY186" s="19" t="s">
        <v>166</v>
      </c>
      <c r="BE186" s="209">
        <f>IF(N186="základní",J186,0)</f>
        <v>0</v>
      </c>
      <c r="BF186" s="209">
        <f>IF(N186="snížená",J186,0)</f>
        <v>0</v>
      </c>
      <c r="BG186" s="209">
        <f>IF(N186="zákl. přenesená",J186,0)</f>
        <v>0</v>
      </c>
      <c r="BH186" s="209">
        <f>IF(N186="sníž. přenesená",J186,0)</f>
        <v>0</v>
      </c>
      <c r="BI186" s="209">
        <f>IF(N186="nulová",J186,0)</f>
        <v>0</v>
      </c>
      <c r="BJ186" s="19" t="s">
        <v>88</v>
      </c>
      <c r="BK186" s="209">
        <f>ROUND(I186*H186,2)</f>
        <v>0</v>
      </c>
      <c r="BL186" s="19" t="s">
        <v>243</v>
      </c>
      <c r="BM186" s="208" t="s">
        <v>1927</v>
      </c>
    </row>
    <row r="187" spans="1:47" s="2" customFormat="1" ht="12">
      <c r="A187" s="38"/>
      <c r="B187" s="39"/>
      <c r="C187" s="38"/>
      <c r="D187" s="210" t="s">
        <v>174</v>
      </c>
      <c r="E187" s="38"/>
      <c r="F187" s="211" t="s">
        <v>1928</v>
      </c>
      <c r="G187" s="38"/>
      <c r="H187" s="38"/>
      <c r="I187" s="132"/>
      <c r="J187" s="38"/>
      <c r="K187" s="38"/>
      <c r="L187" s="39"/>
      <c r="M187" s="212"/>
      <c r="N187" s="213"/>
      <c r="O187" s="77"/>
      <c r="P187" s="77"/>
      <c r="Q187" s="77"/>
      <c r="R187" s="77"/>
      <c r="S187" s="77"/>
      <c r="T187" s="7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9" t="s">
        <v>174</v>
      </c>
      <c r="AU187" s="19" t="s">
        <v>90</v>
      </c>
    </row>
    <row r="188" spans="1:65" s="2" customFormat="1" ht="16.5" customHeight="1">
      <c r="A188" s="38"/>
      <c r="B188" s="196"/>
      <c r="C188" s="197" t="s">
        <v>243</v>
      </c>
      <c r="D188" s="197" t="s">
        <v>169</v>
      </c>
      <c r="E188" s="198" t="s">
        <v>1929</v>
      </c>
      <c r="F188" s="199" t="s">
        <v>1930</v>
      </c>
      <c r="G188" s="200" t="s">
        <v>425</v>
      </c>
      <c r="H188" s="201">
        <v>150</v>
      </c>
      <c r="I188" s="202"/>
      <c r="J188" s="203">
        <f>ROUND(I188*H188,2)</f>
        <v>0</v>
      </c>
      <c r="K188" s="199" t="s">
        <v>280</v>
      </c>
      <c r="L188" s="39"/>
      <c r="M188" s="204" t="s">
        <v>1</v>
      </c>
      <c r="N188" s="205" t="s">
        <v>46</v>
      </c>
      <c r="O188" s="77"/>
      <c r="P188" s="206">
        <f>O188*H188</f>
        <v>0</v>
      </c>
      <c r="Q188" s="206">
        <v>0</v>
      </c>
      <c r="R188" s="206">
        <f>Q188*H188</f>
        <v>0</v>
      </c>
      <c r="S188" s="206">
        <v>0</v>
      </c>
      <c r="T188" s="20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08" t="s">
        <v>243</v>
      </c>
      <c r="AT188" s="208" t="s">
        <v>169</v>
      </c>
      <c r="AU188" s="208" t="s">
        <v>90</v>
      </c>
      <c r="AY188" s="19" t="s">
        <v>166</v>
      </c>
      <c r="BE188" s="209">
        <f>IF(N188="základní",J188,0)</f>
        <v>0</v>
      </c>
      <c r="BF188" s="209">
        <f>IF(N188="snížená",J188,0)</f>
        <v>0</v>
      </c>
      <c r="BG188" s="209">
        <f>IF(N188="zákl. přenesená",J188,0)</f>
        <v>0</v>
      </c>
      <c r="BH188" s="209">
        <f>IF(N188="sníž. přenesená",J188,0)</f>
        <v>0</v>
      </c>
      <c r="BI188" s="209">
        <f>IF(N188="nulová",J188,0)</f>
        <v>0</v>
      </c>
      <c r="BJ188" s="19" t="s">
        <v>88</v>
      </c>
      <c r="BK188" s="209">
        <f>ROUND(I188*H188,2)</f>
        <v>0</v>
      </c>
      <c r="BL188" s="19" t="s">
        <v>243</v>
      </c>
      <c r="BM188" s="208" t="s">
        <v>1931</v>
      </c>
    </row>
    <row r="189" spans="1:47" s="2" customFormat="1" ht="12">
      <c r="A189" s="38"/>
      <c r="B189" s="39"/>
      <c r="C189" s="38"/>
      <c r="D189" s="210" t="s">
        <v>174</v>
      </c>
      <c r="E189" s="38"/>
      <c r="F189" s="211" t="s">
        <v>1932</v>
      </c>
      <c r="G189" s="38"/>
      <c r="H189" s="38"/>
      <c r="I189" s="132"/>
      <c r="J189" s="38"/>
      <c r="K189" s="38"/>
      <c r="L189" s="39"/>
      <c r="M189" s="212"/>
      <c r="N189" s="213"/>
      <c r="O189" s="77"/>
      <c r="P189" s="77"/>
      <c r="Q189" s="77"/>
      <c r="R189" s="77"/>
      <c r="S189" s="77"/>
      <c r="T189" s="7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9" t="s">
        <v>174</v>
      </c>
      <c r="AU189" s="19" t="s">
        <v>90</v>
      </c>
    </row>
    <row r="190" spans="1:51" s="14" customFormat="1" ht="12">
      <c r="A190" s="14"/>
      <c r="B190" s="226"/>
      <c r="C190" s="14"/>
      <c r="D190" s="210" t="s">
        <v>283</v>
      </c>
      <c r="E190" s="227" t="s">
        <v>1</v>
      </c>
      <c r="F190" s="228" t="s">
        <v>1933</v>
      </c>
      <c r="G190" s="14"/>
      <c r="H190" s="229">
        <v>150</v>
      </c>
      <c r="I190" s="230"/>
      <c r="J190" s="14"/>
      <c r="K190" s="14"/>
      <c r="L190" s="226"/>
      <c r="M190" s="231"/>
      <c r="N190" s="232"/>
      <c r="O190" s="232"/>
      <c r="P190" s="232"/>
      <c r="Q190" s="232"/>
      <c r="R190" s="232"/>
      <c r="S190" s="232"/>
      <c r="T190" s="23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27" t="s">
        <v>283</v>
      </c>
      <c r="AU190" s="227" t="s">
        <v>90</v>
      </c>
      <c r="AV190" s="14" t="s">
        <v>90</v>
      </c>
      <c r="AW190" s="14" t="s">
        <v>36</v>
      </c>
      <c r="AX190" s="14" t="s">
        <v>88</v>
      </c>
      <c r="AY190" s="227" t="s">
        <v>166</v>
      </c>
    </row>
    <row r="191" spans="1:65" s="2" customFormat="1" ht="21.75" customHeight="1">
      <c r="A191" s="38"/>
      <c r="B191" s="196"/>
      <c r="C191" s="197" t="s">
        <v>249</v>
      </c>
      <c r="D191" s="197" t="s">
        <v>169</v>
      </c>
      <c r="E191" s="198" t="s">
        <v>1934</v>
      </c>
      <c r="F191" s="199" t="s">
        <v>1935</v>
      </c>
      <c r="G191" s="200" t="s">
        <v>425</v>
      </c>
      <c r="H191" s="201">
        <v>20</v>
      </c>
      <c r="I191" s="202"/>
      <c r="J191" s="203">
        <f>ROUND(I191*H191,2)</f>
        <v>0</v>
      </c>
      <c r="K191" s="199" t="s">
        <v>280</v>
      </c>
      <c r="L191" s="39"/>
      <c r="M191" s="204" t="s">
        <v>1</v>
      </c>
      <c r="N191" s="205" t="s">
        <v>46</v>
      </c>
      <c r="O191" s="77"/>
      <c r="P191" s="206">
        <f>O191*H191</f>
        <v>0</v>
      </c>
      <c r="Q191" s="206">
        <v>0</v>
      </c>
      <c r="R191" s="206">
        <f>Q191*H191</f>
        <v>0</v>
      </c>
      <c r="S191" s="206">
        <v>0</v>
      </c>
      <c r="T191" s="20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08" t="s">
        <v>243</v>
      </c>
      <c r="AT191" s="208" t="s">
        <v>169</v>
      </c>
      <c r="AU191" s="208" t="s">
        <v>90</v>
      </c>
      <c r="AY191" s="19" t="s">
        <v>166</v>
      </c>
      <c r="BE191" s="209">
        <f>IF(N191="základní",J191,0)</f>
        <v>0</v>
      </c>
      <c r="BF191" s="209">
        <f>IF(N191="snížená",J191,0)</f>
        <v>0</v>
      </c>
      <c r="BG191" s="209">
        <f>IF(N191="zákl. přenesená",J191,0)</f>
        <v>0</v>
      </c>
      <c r="BH191" s="209">
        <f>IF(N191="sníž. přenesená",J191,0)</f>
        <v>0</v>
      </c>
      <c r="BI191" s="209">
        <f>IF(N191="nulová",J191,0)</f>
        <v>0</v>
      </c>
      <c r="BJ191" s="19" t="s">
        <v>88</v>
      </c>
      <c r="BK191" s="209">
        <f>ROUND(I191*H191,2)</f>
        <v>0</v>
      </c>
      <c r="BL191" s="19" t="s">
        <v>243</v>
      </c>
      <c r="BM191" s="208" t="s">
        <v>1936</v>
      </c>
    </row>
    <row r="192" spans="1:47" s="2" customFormat="1" ht="12">
      <c r="A192" s="38"/>
      <c r="B192" s="39"/>
      <c r="C192" s="38"/>
      <c r="D192" s="210" t="s">
        <v>174</v>
      </c>
      <c r="E192" s="38"/>
      <c r="F192" s="211" t="s">
        <v>1937</v>
      </c>
      <c r="G192" s="38"/>
      <c r="H192" s="38"/>
      <c r="I192" s="132"/>
      <c r="J192" s="38"/>
      <c r="K192" s="38"/>
      <c r="L192" s="39"/>
      <c r="M192" s="212"/>
      <c r="N192" s="213"/>
      <c r="O192" s="77"/>
      <c r="P192" s="77"/>
      <c r="Q192" s="77"/>
      <c r="R192" s="77"/>
      <c r="S192" s="77"/>
      <c r="T192" s="7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9" t="s">
        <v>174</v>
      </c>
      <c r="AU192" s="19" t="s">
        <v>90</v>
      </c>
    </row>
    <row r="193" spans="1:65" s="2" customFormat="1" ht="21.75" customHeight="1">
      <c r="A193" s="38"/>
      <c r="B193" s="196"/>
      <c r="C193" s="197" t="s">
        <v>254</v>
      </c>
      <c r="D193" s="197" t="s">
        <v>169</v>
      </c>
      <c r="E193" s="198" t="s">
        <v>1938</v>
      </c>
      <c r="F193" s="199" t="s">
        <v>1939</v>
      </c>
      <c r="G193" s="200" t="s">
        <v>289</v>
      </c>
      <c r="H193" s="201">
        <v>0.112</v>
      </c>
      <c r="I193" s="202"/>
      <c r="J193" s="203">
        <f>ROUND(I193*H193,2)</f>
        <v>0</v>
      </c>
      <c r="K193" s="199" t="s">
        <v>280</v>
      </c>
      <c r="L193" s="39"/>
      <c r="M193" s="204" t="s">
        <v>1</v>
      </c>
      <c r="N193" s="205" t="s">
        <v>46</v>
      </c>
      <c r="O193" s="77"/>
      <c r="P193" s="206">
        <f>O193*H193</f>
        <v>0</v>
      </c>
      <c r="Q193" s="206">
        <v>0</v>
      </c>
      <c r="R193" s="206">
        <f>Q193*H193</f>
        <v>0</v>
      </c>
      <c r="S193" s="206">
        <v>0</v>
      </c>
      <c r="T193" s="20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08" t="s">
        <v>243</v>
      </c>
      <c r="AT193" s="208" t="s">
        <v>169</v>
      </c>
      <c r="AU193" s="208" t="s">
        <v>90</v>
      </c>
      <c r="AY193" s="19" t="s">
        <v>166</v>
      </c>
      <c r="BE193" s="209">
        <f>IF(N193="základní",J193,0)</f>
        <v>0</v>
      </c>
      <c r="BF193" s="209">
        <f>IF(N193="snížená",J193,0)</f>
        <v>0</v>
      </c>
      <c r="BG193" s="209">
        <f>IF(N193="zákl. přenesená",J193,0)</f>
        <v>0</v>
      </c>
      <c r="BH193" s="209">
        <f>IF(N193="sníž. přenesená",J193,0)</f>
        <v>0</v>
      </c>
      <c r="BI193" s="209">
        <f>IF(N193="nulová",J193,0)</f>
        <v>0</v>
      </c>
      <c r="BJ193" s="19" t="s">
        <v>88</v>
      </c>
      <c r="BK193" s="209">
        <f>ROUND(I193*H193,2)</f>
        <v>0</v>
      </c>
      <c r="BL193" s="19" t="s">
        <v>243</v>
      </c>
      <c r="BM193" s="208" t="s">
        <v>1940</v>
      </c>
    </row>
    <row r="194" spans="1:47" s="2" customFormat="1" ht="12">
      <c r="A194" s="38"/>
      <c r="B194" s="39"/>
      <c r="C194" s="38"/>
      <c r="D194" s="210" t="s">
        <v>174</v>
      </c>
      <c r="E194" s="38"/>
      <c r="F194" s="211" t="s">
        <v>1941</v>
      </c>
      <c r="G194" s="38"/>
      <c r="H194" s="38"/>
      <c r="I194" s="132"/>
      <c r="J194" s="38"/>
      <c r="K194" s="38"/>
      <c r="L194" s="39"/>
      <c r="M194" s="212"/>
      <c r="N194" s="213"/>
      <c r="O194" s="77"/>
      <c r="P194" s="77"/>
      <c r="Q194" s="77"/>
      <c r="R194" s="77"/>
      <c r="S194" s="77"/>
      <c r="T194" s="7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9" t="s">
        <v>174</v>
      </c>
      <c r="AU194" s="19" t="s">
        <v>90</v>
      </c>
    </row>
    <row r="195" spans="1:65" s="2" customFormat="1" ht="21.75" customHeight="1">
      <c r="A195" s="38"/>
      <c r="B195" s="196"/>
      <c r="C195" s="197" t="s">
        <v>433</v>
      </c>
      <c r="D195" s="197" t="s">
        <v>169</v>
      </c>
      <c r="E195" s="198" t="s">
        <v>1942</v>
      </c>
      <c r="F195" s="199" t="s">
        <v>1943</v>
      </c>
      <c r="G195" s="200" t="s">
        <v>289</v>
      </c>
      <c r="H195" s="201">
        <v>0.077</v>
      </c>
      <c r="I195" s="202"/>
      <c r="J195" s="203">
        <f>ROUND(I195*H195,2)</f>
        <v>0</v>
      </c>
      <c r="K195" s="199" t="s">
        <v>280</v>
      </c>
      <c r="L195" s="39"/>
      <c r="M195" s="204" t="s">
        <v>1</v>
      </c>
      <c r="N195" s="205" t="s">
        <v>46</v>
      </c>
      <c r="O195" s="77"/>
      <c r="P195" s="206">
        <f>O195*H195</f>
        <v>0</v>
      </c>
      <c r="Q195" s="206">
        <v>0</v>
      </c>
      <c r="R195" s="206">
        <f>Q195*H195</f>
        <v>0</v>
      </c>
      <c r="S195" s="206">
        <v>0</v>
      </c>
      <c r="T195" s="207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08" t="s">
        <v>243</v>
      </c>
      <c r="AT195" s="208" t="s">
        <v>169</v>
      </c>
      <c r="AU195" s="208" t="s">
        <v>90</v>
      </c>
      <c r="AY195" s="19" t="s">
        <v>166</v>
      </c>
      <c r="BE195" s="209">
        <f>IF(N195="základní",J195,0)</f>
        <v>0</v>
      </c>
      <c r="BF195" s="209">
        <f>IF(N195="snížená",J195,0)</f>
        <v>0</v>
      </c>
      <c r="BG195" s="209">
        <f>IF(N195="zákl. přenesená",J195,0)</f>
        <v>0</v>
      </c>
      <c r="BH195" s="209">
        <f>IF(N195="sníž. přenesená",J195,0)</f>
        <v>0</v>
      </c>
      <c r="BI195" s="209">
        <f>IF(N195="nulová",J195,0)</f>
        <v>0</v>
      </c>
      <c r="BJ195" s="19" t="s">
        <v>88</v>
      </c>
      <c r="BK195" s="209">
        <f>ROUND(I195*H195,2)</f>
        <v>0</v>
      </c>
      <c r="BL195" s="19" t="s">
        <v>243</v>
      </c>
      <c r="BM195" s="208" t="s">
        <v>1944</v>
      </c>
    </row>
    <row r="196" spans="1:47" s="2" customFormat="1" ht="12">
      <c r="A196" s="38"/>
      <c r="B196" s="39"/>
      <c r="C196" s="38"/>
      <c r="D196" s="210" t="s">
        <v>174</v>
      </c>
      <c r="E196" s="38"/>
      <c r="F196" s="211" t="s">
        <v>1945</v>
      </c>
      <c r="G196" s="38"/>
      <c r="H196" s="38"/>
      <c r="I196" s="132"/>
      <c r="J196" s="38"/>
      <c r="K196" s="38"/>
      <c r="L196" s="39"/>
      <c r="M196" s="212"/>
      <c r="N196" s="213"/>
      <c r="O196" s="77"/>
      <c r="P196" s="77"/>
      <c r="Q196" s="77"/>
      <c r="R196" s="77"/>
      <c r="S196" s="77"/>
      <c r="T196" s="7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9" t="s">
        <v>174</v>
      </c>
      <c r="AU196" s="19" t="s">
        <v>90</v>
      </c>
    </row>
    <row r="197" spans="1:65" s="2" customFormat="1" ht="21.75" customHeight="1">
      <c r="A197" s="38"/>
      <c r="B197" s="196"/>
      <c r="C197" s="197" t="s">
        <v>438</v>
      </c>
      <c r="D197" s="197" t="s">
        <v>169</v>
      </c>
      <c r="E197" s="198" t="s">
        <v>1946</v>
      </c>
      <c r="F197" s="199" t="s">
        <v>1947</v>
      </c>
      <c r="G197" s="200" t="s">
        <v>289</v>
      </c>
      <c r="H197" s="201">
        <v>0.077</v>
      </c>
      <c r="I197" s="202"/>
      <c r="J197" s="203">
        <f>ROUND(I197*H197,2)</f>
        <v>0</v>
      </c>
      <c r="K197" s="199" t="s">
        <v>280</v>
      </c>
      <c r="L197" s="39"/>
      <c r="M197" s="204" t="s">
        <v>1</v>
      </c>
      <c r="N197" s="205" t="s">
        <v>46</v>
      </c>
      <c r="O197" s="77"/>
      <c r="P197" s="206">
        <f>O197*H197</f>
        <v>0</v>
      </c>
      <c r="Q197" s="206">
        <v>0</v>
      </c>
      <c r="R197" s="206">
        <f>Q197*H197</f>
        <v>0</v>
      </c>
      <c r="S197" s="206">
        <v>0</v>
      </c>
      <c r="T197" s="207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08" t="s">
        <v>243</v>
      </c>
      <c r="AT197" s="208" t="s">
        <v>169</v>
      </c>
      <c r="AU197" s="208" t="s">
        <v>90</v>
      </c>
      <c r="AY197" s="19" t="s">
        <v>166</v>
      </c>
      <c r="BE197" s="209">
        <f>IF(N197="základní",J197,0)</f>
        <v>0</v>
      </c>
      <c r="BF197" s="209">
        <f>IF(N197="snížená",J197,0)</f>
        <v>0</v>
      </c>
      <c r="BG197" s="209">
        <f>IF(N197="zákl. přenesená",J197,0)</f>
        <v>0</v>
      </c>
      <c r="BH197" s="209">
        <f>IF(N197="sníž. přenesená",J197,0)</f>
        <v>0</v>
      </c>
      <c r="BI197" s="209">
        <f>IF(N197="nulová",J197,0)</f>
        <v>0</v>
      </c>
      <c r="BJ197" s="19" t="s">
        <v>88</v>
      </c>
      <c r="BK197" s="209">
        <f>ROUND(I197*H197,2)</f>
        <v>0</v>
      </c>
      <c r="BL197" s="19" t="s">
        <v>243</v>
      </c>
      <c r="BM197" s="208" t="s">
        <v>1948</v>
      </c>
    </row>
    <row r="198" spans="1:47" s="2" customFormat="1" ht="12">
      <c r="A198" s="38"/>
      <c r="B198" s="39"/>
      <c r="C198" s="38"/>
      <c r="D198" s="210" t="s">
        <v>174</v>
      </c>
      <c r="E198" s="38"/>
      <c r="F198" s="211" t="s">
        <v>1949</v>
      </c>
      <c r="G198" s="38"/>
      <c r="H198" s="38"/>
      <c r="I198" s="132"/>
      <c r="J198" s="38"/>
      <c r="K198" s="38"/>
      <c r="L198" s="39"/>
      <c r="M198" s="212"/>
      <c r="N198" s="213"/>
      <c r="O198" s="77"/>
      <c r="P198" s="77"/>
      <c r="Q198" s="77"/>
      <c r="R198" s="77"/>
      <c r="S198" s="77"/>
      <c r="T198" s="7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9" t="s">
        <v>174</v>
      </c>
      <c r="AU198" s="19" t="s">
        <v>90</v>
      </c>
    </row>
    <row r="199" spans="1:63" s="12" customFormat="1" ht="22.8" customHeight="1">
      <c r="A199" s="12"/>
      <c r="B199" s="183"/>
      <c r="C199" s="12"/>
      <c r="D199" s="184" t="s">
        <v>80</v>
      </c>
      <c r="E199" s="194" t="s">
        <v>1950</v>
      </c>
      <c r="F199" s="194" t="s">
        <v>1951</v>
      </c>
      <c r="G199" s="12"/>
      <c r="H199" s="12"/>
      <c r="I199" s="186"/>
      <c r="J199" s="195">
        <f>BK199</f>
        <v>0</v>
      </c>
      <c r="K199" s="12"/>
      <c r="L199" s="183"/>
      <c r="M199" s="188"/>
      <c r="N199" s="189"/>
      <c r="O199" s="189"/>
      <c r="P199" s="190">
        <f>SUM(P200:P259)</f>
        <v>0</v>
      </c>
      <c r="Q199" s="189"/>
      <c r="R199" s="190">
        <f>SUM(R200:R259)</f>
        <v>0.028339999999999997</v>
      </c>
      <c r="S199" s="189"/>
      <c r="T199" s="191">
        <f>SUM(T200:T259)</f>
        <v>0.02835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84" t="s">
        <v>90</v>
      </c>
      <c r="AT199" s="192" t="s">
        <v>80</v>
      </c>
      <c r="AU199" s="192" t="s">
        <v>88</v>
      </c>
      <c r="AY199" s="184" t="s">
        <v>166</v>
      </c>
      <c r="BK199" s="193">
        <f>SUM(BK200:BK259)</f>
        <v>0</v>
      </c>
    </row>
    <row r="200" spans="1:65" s="2" customFormat="1" ht="16.5" customHeight="1">
      <c r="A200" s="38"/>
      <c r="B200" s="196"/>
      <c r="C200" s="197" t="s">
        <v>7</v>
      </c>
      <c r="D200" s="197" t="s">
        <v>169</v>
      </c>
      <c r="E200" s="198" t="s">
        <v>1952</v>
      </c>
      <c r="F200" s="199" t="s">
        <v>1953</v>
      </c>
      <c r="G200" s="200" t="s">
        <v>346</v>
      </c>
      <c r="H200" s="201">
        <v>19</v>
      </c>
      <c r="I200" s="202"/>
      <c r="J200" s="203">
        <f>ROUND(I200*H200,2)</f>
        <v>0</v>
      </c>
      <c r="K200" s="199" t="s">
        <v>280</v>
      </c>
      <c r="L200" s="39"/>
      <c r="M200" s="204" t="s">
        <v>1</v>
      </c>
      <c r="N200" s="205" t="s">
        <v>46</v>
      </c>
      <c r="O200" s="77"/>
      <c r="P200" s="206">
        <f>O200*H200</f>
        <v>0</v>
      </c>
      <c r="Q200" s="206">
        <v>9E-05</v>
      </c>
      <c r="R200" s="206">
        <f>Q200*H200</f>
        <v>0.0017100000000000001</v>
      </c>
      <c r="S200" s="206">
        <v>0.00045</v>
      </c>
      <c r="T200" s="207">
        <f>S200*H200</f>
        <v>0.00855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08" t="s">
        <v>243</v>
      </c>
      <c r="AT200" s="208" t="s">
        <v>169</v>
      </c>
      <c r="AU200" s="208" t="s">
        <v>90</v>
      </c>
      <c r="AY200" s="19" t="s">
        <v>166</v>
      </c>
      <c r="BE200" s="209">
        <f>IF(N200="základní",J200,0)</f>
        <v>0</v>
      </c>
      <c r="BF200" s="209">
        <f>IF(N200="snížená",J200,0)</f>
        <v>0</v>
      </c>
      <c r="BG200" s="209">
        <f>IF(N200="zákl. přenesená",J200,0)</f>
        <v>0</v>
      </c>
      <c r="BH200" s="209">
        <f>IF(N200="sníž. přenesená",J200,0)</f>
        <v>0</v>
      </c>
      <c r="BI200" s="209">
        <f>IF(N200="nulová",J200,0)</f>
        <v>0</v>
      </c>
      <c r="BJ200" s="19" t="s">
        <v>88</v>
      </c>
      <c r="BK200" s="209">
        <f>ROUND(I200*H200,2)</f>
        <v>0</v>
      </c>
      <c r="BL200" s="19" t="s">
        <v>243</v>
      </c>
      <c r="BM200" s="208" t="s">
        <v>1954</v>
      </c>
    </row>
    <row r="201" spans="1:47" s="2" customFormat="1" ht="12">
      <c r="A201" s="38"/>
      <c r="B201" s="39"/>
      <c r="C201" s="38"/>
      <c r="D201" s="210" t="s">
        <v>174</v>
      </c>
      <c r="E201" s="38"/>
      <c r="F201" s="211" t="s">
        <v>1955</v>
      </c>
      <c r="G201" s="38"/>
      <c r="H201" s="38"/>
      <c r="I201" s="132"/>
      <c r="J201" s="38"/>
      <c r="K201" s="38"/>
      <c r="L201" s="39"/>
      <c r="M201" s="212"/>
      <c r="N201" s="213"/>
      <c r="O201" s="77"/>
      <c r="P201" s="77"/>
      <c r="Q201" s="77"/>
      <c r="R201" s="77"/>
      <c r="S201" s="77"/>
      <c r="T201" s="7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9" t="s">
        <v>174</v>
      </c>
      <c r="AU201" s="19" t="s">
        <v>90</v>
      </c>
    </row>
    <row r="202" spans="1:51" s="14" customFormat="1" ht="12">
      <c r="A202" s="14"/>
      <c r="B202" s="226"/>
      <c r="C202" s="14"/>
      <c r="D202" s="210" t="s">
        <v>283</v>
      </c>
      <c r="E202" s="227" t="s">
        <v>1</v>
      </c>
      <c r="F202" s="228" t="s">
        <v>1956</v>
      </c>
      <c r="G202" s="14"/>
      <c r="H202" s="229">
        <v>19</v>
      </c>
      <c r="I202" s="230"/>
      <c r="J202" s="14"/>
      <c r="K202" s="14"/>
      <c r="L202" s="226"/>
      <c r="M202" s="231"/>
      <c r="N202" s="232"/>
      <c r="O202" s="232"/>
      <c r="P202" s="232"/>
      <c r="Q202" s="232"/>
      <c r="R202" s="232"/>
      <c r="S202" s="232"/>
      <c r="T202" s="23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27" t="s">
        <v>283</v>
      </c>
      <c r="AU202" s="227" t="s">
        <v>90</v>
      </c>
      <c r="AV202" s="14" t="s">
        <v>90</v>
      </c>
      <c r="AW202" s="14" t="s">
        <v>36</v>
      </c>
      <c r="AX202" s="14" t="s">
        <v>88</v>
      </c>
      <c r="AY202" s="227" t="s">
        <v>166</v>
      </c>
    </row>
    <row r="203" spans="1:65" s="2" customFormat="1" ht="16.5" customHeight="1">
      <c r="A203" s="38"/>
      <c r="B203" s="196"/>
      <c r="C203" s="197" t="s">
        <v>452</v>
      </c>
      <c r="D203" s="197" t="s">
        <v>169</v>
      </c>
      <c r="E203" s="198" t="s">
        <v>1957</v>
      </c>
      <c r="F203" s="199" t="s">
        <v>1958</v>
      </c>
      <c r="G203" s="200" t="s">
        <v>346</v>
      </c>
      <c r="H203" s="201">
        <v>18</v>
      </c>
      <c r="I203" s="202"/>
      <c r="J203" s="203">
        <f>ROUND(I203*H203,2)</f>
        <v>0</v>
      </c>
      <c r="K203" s="199" t="s">
        <v>280</v>
      </c>
      <c r="L203" s="39"/>
      <c r="M203" s="204" t="s">
        <v>1</v>
      </c>
      <c r="N203" s="205" t="s">
        <v>46</v>
      </c>
      <c r="O203" s="77"/>
      <c r="P203" s="206">
        <f>O203*H203</f>
        <v>0</v>
      </c>
      <c r="Q203" s="206">
        <v>0.00013</v>
      </c>
      <c r="R203" s="206">
        <f>Q203*H203</f>
        <v>0.0023399999999999996</v>
      </c>
      <c r="S203" s="206">
        <v>0.0011</v>
      </c>
      <c r="T203" s="207">
        <f>S203*H203</f>
        <v>0.0198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08" t="s">
        <v>243</v>
      </c>
      <c r="AT203" s="208" t="s">
        <v>169</v>
      </c>
      <c r="AU203" s="208" t="s">
        <v>90</v>
      </c>
      <c r="AY203" s="19" t="s">
        <v>166</v>
      </c>
      <c r="BE203" s="209">
        <f>IF(N203="základní",J203,0)</f>
        <v>0</v>
      </c>
      <c r="BF203" s="209">
        <f>IF(N203="snížená",J203,0)</f>
        <v>0</v>
      </c>
      <c r="BG203" s="209">
        <f>IF(N203="zákl. přenesená",J203,0)</f>
        <v>0</v>
      </c>
      <c r="BH203" s="209">
        <f>IF(N203="sníž. přenesená",J203,0)</f>
        <v>0</v>
      </c>
      <c r="BI203" s="209">
        <f>IF(N203="nulová",J203,0)</f>
        <v>0</v>
      </c>
      <c r="BJ203" s="19" t="s">
        <v>88</v>
      </c>
      <c r="BK203" s="209">
        <f>ROUND(I203*H203,2)</f>
        <v>0</v>
      </c>
      <c r="BL203" s="19" t="s">
        <v>243</v>
      </c>
      <c r="BM203" s="208" t="s">
        <v>1959</v>
      </c>
    </row>
    <row r="204" spans="1:47" s="2" customFormat="1" ht="12">
      <c r="A204" s="38"/>
      <c r="B204" s="39"/>
      <c r="C204" s="38"/>
      <c r="D204" s="210" t="s">
        <v>174</v>
      </c>
      <c r="E204" s="38"/>
      <c r="F204" s="211" t="s">
        <v>1960</v>
      </c>
      <c r="G204" s="38"/>
      <c r="H204" s="38"/>
      <c r="I204" s="132"/>
      <c r="J204" s="38"/>
      <c r="K204" s="38"/>
      <c r="L204" s="39"/>
      <c r="M204" s="212"/>
      <c r="N204" s="213"/>
      <c r="O204" s="77"/>
      <c r="P204" s="77"/>
      <c r="Q204" s="77"/>
      <c r="R204" s="77"/>
      <c r="S204" s="77"/>
      <c r="T204" s="7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9" t="s">
        <v>174</v>
      </c>
      <c r="AU204" s="19" t="s">
        <v>90</v>
      </c>
    </row>
    <row r="205" spans="1:51" s="14" customFormat="1" ht="12">
      <c r="A205" s="14"/>
      <c r="B205" s="226"/>
      <c r="C205" s="14"/>
      <c r="D205" s="210" t="s">
        <v>283</v>
      </c>
      <c r="E205" s="227" t="s">
        <v>1</v>
      </c>
      <c r="F205" s="228" t="s">
        <v>1961</v>
      </c>
      <c r="G205" s="14"/>
      <c r="H205" s="229">
        <v>18</v>
      </c>
      <c r="I205" s="230"/>
      <c r="J205" s="14"/>
      <c r="K205" s="14"/>
      <c r="L205" s="226"/>
      <c r="M205" s="231"/>
      <c r="N205" s="232"/>
      <c r="O205" s="232"/>
      <c r="P205" s="232"/>
      <c r="Q205" s="232"/>
      <c r="R205" s="232"/>
      <c r="S205" s="232"/>
      <c r="T205" s="23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27" t="s">
        <v>283</v>
      </c>
      <c r="AU205" s="227" t="s">
        <v>90</v>
      </c>
      <c r="AV205" s="14" t="s">
        <v>90</v>
      </c>
      <c r="AW205" s="14" t="s">
        <v>36</v>
      </c>
      <c r="AX205" s="14" t="s">
        <v>88</v>
      </c>
      <c r="AY205" s="227" t="s">
        <v>166</v>
      </c>
    </row>
    <row r="206" spans="1:65" s="2" customFormat="1" ht="21.75" customHeight="1">
      <c r="A206" s="38"/>
      <c r="B206" s="196"/>
      <c r="C206" s="197" t="s">
        <v>459</v>
      </c>
      <c r="D206" s="197" t="s">
        <v>169</v>
      </c>
      <c r="E206" s="198" t="s">
        <v>1962</v>
      </c>
      <c r="F206" s="199" t="s">
        <v>1963</v>
      </c>
      <c r="G206" s="200" t="s">
        <v>346</v>
      </c>
      <c r="H206" s="201">
        <v>26</v>
      </c>
      <c r="I206" s="202"/>
      <c r="J206" s="203">
        <f>ROUND(I206*H206,2)</f>
        <v>0</v>
      </c>
      <c r="K206" s="199" t="s">
        <v>280</v>
      </c>
      <c r="L206" s="39"/>
      <c r="M206" s="204" t="s">
        <v>1</v>
      </c>
      <c r="N206" s="205" t="s">
        <v>46</v>
      </c>
      <c r="O206" s="77"/>
      <c r="P206" s="206">
        <f>O206*H206</f>
        <v>0</v>
      </c>
      <c r="Q206" s="206">
        <v>3E-05</v>
      </c>
      <c r="R206" s="206">
        <f>Q206*H206</f>
        <v>0.00078</v>
      </c>
      <c r="S206" s="206">
        <v>0</v>
      </c>
      <c r="T206" s="207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08" t="s">
        <v>243</v>
      </c>
      <c r="AT206" s="208" t="s">
        <v>169</v>
      </c>
      <c r="AU206" s="208" t="s">
        <v>90</v>
      </c>
      <c r="AY206" s="19" t="s">
        <v>166</v>
      </c>
      <c r="BE206" s="209">
        <f>IF(N206="základní",J206,0)</f>
        <v>0</v>
      </c>
      <c r="BF206" s="209">
        <f>IF(N206="snížená",J206,0)</f>
        <v>0</v>
      </c>
      <c r="BG206" s="209">
        <f>IF(N206="zákl. přenesená",J206,0)</f>
        <v>0</v>
      </c>
      <c r="BH206" s="209">
        <f>IF(N206="sníž. přenesená",J206,0)</f>
        <v>0</v>
      </c>
      <c r="BI206" s="209">
        <f>IF(N206="nulová",J206,0)</f>
        <v>0</v>
      </c>
      <c r="BJ206" s="19" t="s">
        <v>88</v>
      </c>
      <c r="BK206" s="209">
        <f>ROUND(I206*H206,2)</f>
        <v>0</v>
      </c>
      <c r="BL206" s="19" t="s">
        <v>243</v>
      </c>
      <c r="BM206" s="208" t="s">
        <v>1964</v>
      </c>
    </row>
    <row r="207" spans="1:47" s="2" customFormat="1" ht="12">
      <c r="A207" s="38"/>
      <c r="B207" s="39"/>
      <c r="C207" s="38"/>
      <c r="D207" s="210" t="s">
        <v>174</v>
      </c>
      <c r="E207" s="38"/>
      <c r="F207" s="211" t="s">
        <v>1965</v>
      </c>
      <c r="G207" s="38"/>
      <c r="H207" s="38"/>
      <c r="I207" s="132"/>
      <c r="J207" s="38"/>
      <c r="K207" s="38"/>
      <c r="L207" s="39"/>
      <c r="M207" s="212"/>
      <c r="N207" s="213"/>
      <c r="O207" s="77"/>
      <c r="P207" s="77"/>
      <c r="Q207" s="77"/>
      <c r="R207" s="77"/>
      <c r="S207" s="77"/>
      <c r="T207" s="7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9" t="s">
        <v>174</v>
      </c>
      <c r="AU207" s="19" t="s">
        <v>90</v>
      </c>
    </row>
    <row r="208" spans="1:51" s="14" customFormat="1" ht="12">
      <c r="A208" s="14"/>
      <c r="B208" s="226"/>
      <c r="C208" s="14"/>
      <c r="D208" s="210" t="s">
        <v>283</v>
      </c>
      <c r="E208" s="227" t="s">
        <v>1</v>
      </c>
      <c r="F208" s="228" t="s">
        <v>1966</v>
      </c>
      <c r="G208" s="14"/>
      <c r="H208" s="229">
        <v>26</v>
      </c>
      <c r="I208" s="230"/>
      <c r="J208" s="14"/>
      <c r="K208" s="14"/>
      <c r="L208" s="226"/>
      <c r="M208" s="231"/>
      <c r="N208" s="232"/>
      <c r="O208" s="232"/>
      <c r="P208" s="232"/>
      <c r="Q208" s="232"/>
      <c r="R208" s="232"/>
      <c r="S208" s="232"/>
      <c r="T208" s="23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27" t="s">
        <v>283</v>
      </c>
      <c r="AU208" s="227" t="s">
        <v>90</v>
      </c>
      <c r="AV208" s="14" t="s">
        <v>90</v>
      </c>
      <c r="AW208" s="14" t="s">
        <v>36</v>
      </c>
      <c r="AX208" s="14" t="s">
        <v>88</v>
      </c>
      <c r="AY208" s="227" t="s">
        <v>166</v>
      </c>
    </row>
    <row r="209" spans="1:65" s="2" customFormat="1" ht="16.5" customHeight="1">
      <c r="A209" s="38"/>
      <c r="B209" s="196"/>
      <c r="C209" s="197" t="s">
        <v>469</v>
      </c>
      <c r="D209" s="197" t="s">
        <v>169</v>
      </c>
      <c r="E209" s="198" t="s">
        <v>1967</v>
      </c>
      <c r="F209" s="199" t="s">
        <v>1968</v>
      </c>
      <c r="G209" s="200" t="s">
        <v>346</v>
      </c>
      <c r="H209" s="201">
        <v>26</v>
      </c>
      <c r="I209" s="202"/>
      <c r="J209" s="203">
        <f>ROUND(I209*H209,2)</f>
        <v>0</v>
      </c>
      <c r="K209" s="199" t="s">
        <v>280</v>
      </c>
      <c r="L209" s="39"/>
      <c r="M209" s="204" t="s">
        <v>1</v>
      </c>
      <c r="N209" s="205" t="s">
        <v>46</v>
      </c>
      <c r="O209" s="77"/>
      <c r="P209" s="206">
        <f>O209*H209</f>
        <v>0</v>
      </c>
      <c r="Q209" s="206">
        <v>4E-05</v>
      </c>
      <c r="R209" s="206">
        <f>Q209*H209</f>
        <v>0.0010400000000000001</v>
      </c>
      <c r="S209" s="206">
        <v>0</v>
      </c>
      <c r="T209" s="207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08" t="s">
        <v>243</v>
      </c>
      <c r="AT209" s="208" t="s">
        <v>169</v>
      </c>
      <c r="AU209" s="208" t="s">
        <v>90</v>
      </c>
      <c r="AY209" s="19" t="s">
        <v>166</v>
      </c>
      <c r="BE209" s="209">
        <f>IF(N209="základní",J209,0)</f>
        <v>0</v>
      </c>
      <c r="BF209" s="209">
        <f>IF(N209="snížená",J209,0)</f>
        <v>0</v>
      </c>
      <c r="BG209" s="209">
        <f>IF(N209="zákl. přenesená",J209,0)</f>
        <v>0</v>
      </c>
      <c r="BH209" s="209">
        <f>IF(N209="sníž. přenesená",J209,0)</f>
        <v>0</v>
      </c>
      <c r="BI209" s="209">
        <f>IF(N209="nulová",J209,0)</f>
        <v>0</v>
      </c>
      <c r="BJ209" s="19" t="s">
        <v>88</v>
      </c>
      <c r="BK209" s="209">
        <f>ROUND(I209*H209,2)</f>
        <v>0</v>
      </c>
      <c r="BL209" s="19" t="s">
        <v>243</v>
      </c>
      <c r="BM209" s="208" t="s">
        <v>1969</v>
      </c>
    </row>
    <row r="210" spans="1:47" s="2" customFormat="1" ht="12">
      <c r="A210" s="38"/>
      <c r="B210" s="39"/>
      <c r="C210" s="38"/>
      <c r="D210" s="210" t="s">
        <v>174</v>
      </c>
      <c r="E210" s="38"/>
      <c r="F210" s="211" t="s">
        <v>1970</v>
      </c>
      <c r="G210" s="38"/>
      <c r="H210" s="38"/>
      <c r="I210" s="132"/>
      <c r="J210" s="38"/>
      <c r="K210" s="38"/>
      <c r="L210" s="39"/>
      <c r="M210" s="212"/>
      <c r="N210" s="213"/>
      <c r="O210" s="77"/>
      <c r="P210" s="77"/>
      <c r="Q210" s="77"/>
      <c r="R210" s="77"/>
      <c r="S210" s="77"/>
      <c r="T210" s="7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9" t="s">
        <v>174</v>
      </c>
      <c r="AU210" s="19" t="s">
        <v>90</v>
      </c>
    </row>
    <row r="211" spans="1:65" s="2" customFormat="1" ht="16.5" customHeight="1">
      <c r="A211" s="38"/>
      <c r="B211" s="196"/>
      <c r="C211" s="197" t="s">
        <v>475</v>
      </c>
      <c r="D211" s="197" t="s">
        <v>169</v>
      </c>
      <c r="E211" s="198" t="s">
        <v>1971</v>
      </c>
      <c r="F211" s="199" t="s">
        <v>1972</v>
      </c>
      <c r="G211" s="200" t="s">
        <v>346</v>
      </c>
      <c r="H211" s="201">
        <v>26</v>
      </c>
      <c r="I211" s="202"/>
      <c r="J211" s="203">
        <f>ROUND(I211*H211,2)</f>
        <v>0</v>
      </c>
      <c r="K211" s="199" t="s">
        <v>280</v>
      </c>
      <c r="L211" s="39"/>
      <c r="M211" s="204" t="s">
        <v>1</v>
      </c>
      <c r="N211" s="205" t="s">
        <v>46</v>
      </c>
      <c r="O211" s="77"/>
      <c r="P211" s="206">
        <f>O211*H211</f>
        <v>0</v>
      </c>
      <c r="Q211" s="206">
        <v>6E-05</v>
      </c>
      <c r="R211" s="206">
        <f>Q211*H211</f>
        <v>0.00156</v>
      </c>
      <c r="S211" s="206">
        <v>0</v>
      </c>
      <c r="T211" s="207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08" t="s">
        <v>243</v>
      </c>
      <c r="AT211" s="208" t="s">
        <v>169</v>
      </c>
      <c r="AU211" s="208" t="s">
        <v>90</v>
      </c>
      <c r="AY211" s="19" t="s">
        <v>166</v>
      </c>
      <c r="BE211" s="209">
        <f>IF(N211="základní",J211,0)</f>
        <v>0</v>
      </c>
      <c r="BF211" s="209">
        <f>IF(N211="snížená",J211,0)</f>
        <v>0</v>
      </c>
      <c r="BG211" s="209">
        <f>IF(N211="zákl. přenesená",J211,0)</f>
        <v>0</v>
      </c>
      <c r="BH211" s="209">
        <f>IF(N211="sníž. přenesená",J211,0)</f>
        <v>0</v>
      </c>
      <c r="BI211" s="209">
        <f>IF(N211="nulová",J211,0)</f>
        <v>0</v>
      </c>
      <c r="BJ211" s="19" t="s">
        <v>88</v>
      </c>
      <c r="BK211" s="209">
        <f>ROUND(I211*H211,2)</f>
        <v>0</v>
      </c>
      <c r="BL211" s="19" t="s">
        <v>243</v>
      </c>
      <c r="BM211" s="208" t="s">
        <v>1973</v>
      </c>
    </row>
    <row r="212" spans="1:47" s="2" customFormat="1" ht="12">
      <c r="A212" s="38"/>
      <c r="B212" s="39"/>
      <c r="C212" s="38"/>
      <c r="D212" s="210" t="s">
        <v>174</v>
      </c>
      <c r="E212" s="38"/>
      <c r="F212" s="211" t="s">
        <v>1974</v>
      </c>
      <c r="G212" s="38"/>
      <c r="H212" s="38"/>
      <c r="I212" s="132"/>
      <c r="J212" s="38"/>
      <c r="K212" s="38"/>
      <c r="L212" s="39"/>
      <c r="M212" s="212"/>
      <c r="N212" s="213"/>
      <c r="O212" s="77"/>
      <c r="P212" s="77"/>
      <c r="Q212" s="77"/>
      <c r="R212" s="77"/>
      <c r="S212" s="77"/>
      <c r="T212" s="7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9" t="s">
        <v>174</v>
      </c>
      <c r="AU212" s="19" t="s">
        <v>90</v>
      </c>
    </row>
    <row r="213" spans="1:65" s="2" customFormat="1" ht="21.75" customHeight="1">
      <c r="A213" s="38"/>
      <c r="B213" s="196"/>
      <c r="C213" s="197" t="s">
        <v>481</v>
      </c>
      <c r="D213" s="197" t="s">
        <v>169</v>
      </c>
      <c r="E213" s="198" t="s">
        <v>1975</v>
      </c>
      <c r="F213" s="199" t="s">
        <v>1976</v>
      </c>
      <c r="G213" s="200" t="s">
        <v>346</v>
      </c>
      <c r="H213" s="201">
        <v>11</v>
      </c>
      <c r="I213" s="202"/>
      <c r="J213" s="203">
        <f>ROUND(I213*H213,2)</f>
        <v>0</v>
      </c>
      <c r="K213" s="199" t="s">
        <v>280</v>
      </c>
      <c r="L213" s="39"/>
      <c r="M213" s="204" t="s">
        <v>1</v>
      </c>
      <c r="N213" s="205" t="s">
        <v>46</v>
      </c>
      <c r="O213" s="77"/>
      <c r="P213" s="206">
        <f>O213*H213</f>
        <v>0</v>
      </c>
      <c r="Q213" s="206">
        <v>0</v>
      </c>
      <c r="R213" s="206">
        <f>Q213*H213</f>
        <v>0</v>
      </c>
      <c r="S213" s="206">
        <v>0</v>
      </c>
      <c r="T213" s="207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08" t="s">
        <v>243</v>
      </c>
      <c r="AT213" s="208" t="s">
        <v>169</v>
      </c>
      <c r="AU213" s="208" t="s">
        <v>90</v>
      </c>
      <c r="AY213" s="19" t="s">
        <v>166</v>
      </c>
      <c r="BE213" s="209">
        <f>IF(N213="základní",J213,0)</f>
        <v>0</v>
      </c>
      <c r="BF213" s="209">
        <f>IF(N213="snížená",J213,0)</f>
        <v>0</v>
      </c>
      <c r="BG213" s="209">
        <f>IF(N213="zákl. přenesená",J213,0)</f>
        <v>0</v>
      </c>
      <c r="BH213" s="209">
        <f>IF(N213="sníž. přenesená",J213,0)</f>
        <v>0</v>
      </c>
      <c r="BI213" s="209">
        <f>IF(N213="nulová",J213,0)</f>
        <v>0</v>
      </c>
      <c r="BJ213" s="19" t="s">
        <v>88</v>
      </c>
      <c r="BK213" s="209">
        <f>ROUND(I213*H213,2)</f>
        <v>0</v>
      </c>
      <c r="BL213" s="19" t="s">
        <v>243</v>
      </c>
      <c r="BM213" s="208" t="s">
        <v>1977</v>
      </c>
    </row>
    <row r="214" spans="1:47" s="2" customFormat="1" ht="12">
      <c r="A214" s="38"/>
      <c r="B214" s="39"/>
      <c r="C214" s="38"/>
      <c r="D214" s="210" t="s">
        <v>174</v>
      </c>
      <c r="E214" s="38"/>
      <c r="F214" s="211" t="s">
        <v>1978</v>
      </c>
      <c r="G214" s="38"/>
      <c r="H214" s="38"/>
      <c r="I214" s="132"/>
      <c r="J214" s="38"/>
      <c r="K214" s="38"/>
      <c r="L214" s="39"/>
      <c r="M214" s="212"/>
      <c r="N214" s="213"/>
      <c r="O214" s="77"/>
      <c r="P214" s="77"/>
      <c r="Q214" s="77"/>
      <c r="R214" s="77"/>
      <c r="S214" s="77"/>
      <c r="T214" s="7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9" t="s">
        <v>174</v>
      </c>
      <c r="AU214" s="19" t="s">
        <v>90</v>
      </c>
    </row>
    <row r="215" spans="1:65" s="2" customFormat="1" ht="21.75" customHeight="1">
      <c r="A215" s="38"/>
      <c r="B215" s="196"/>
      <c r="C215" s="197" t="s">
        <v>487</v>
      </c>
      <c r="D215" s="197" t="s">
        <v>169</v>
      </c>
      <c r="E215" s="198" t="s">
        <v>1979</v>
      </c>
      <c r="F215" s="199" t="s">
        <v>1980</v>
      </c>
      <c r="G215" s="200" t="s">
        <v>346</v>
      </c>
      <c r="H215" s="201">
        <v>2</v>
      </c>
      <c r="I215" s="202"/>
      <c r="J215" s="203">
        <f>ROUND(I215*H215,2)</f>
        <v>0</v>
      </c>
      <c r="K215" s="199" t="s">
        <v>280</v>
      </c>
      <c r="L215" s="39"/>
      <c r="M215" s="204" t="s">
        <v>1</v>
      </c>
      <c r="N215" s="205" t="s">
        <v>46</v>
      </c>
      <c r="O215" s="77"/>
      <c r="P215" s="206">
        <f>O215*H215</f>
        <v>0</v>
      </c>
      <c r="Q215" s="206">
        <v>7E-05</v>
      </c>
      <c r="R215" s="206">
        <f>Q215*H215</f>
        <v>0.00014</v>
      </c>
      <c r="S215" s="206">
        <v>0</v>
      </c>
      <c r="T215" s="207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08" t="s">
        <v>243</v>
      </c>
      <c r="AT215" s="208" t="s">
        <v>169</v>
      </c>
      <c r="AU215" s="208" t="s">
        <v>90</v>
      </c>
      <c r="AY215" s="19" t="s">
        <v>166</v>
      </c>
      <c r="BE215" s="209">
        <f>IF(N215="základní",J215,0)</f>
        <v>0</v>
      </c>
      <c r="BF215" s="209">
        <f>IF(N215="snížená",J215,0)</f>
        <v>0</v>
      </c>
      <c r="BG215" s="209">
        <f>IF(N215="zákl. přenesená",J215,0)</f>
        <v>0</v>
      </c>
      <c r="BH215" s="209">
        <f>IF(N215="sníž. přenesená",J215,0)</f>
        <v>0</v>
      </c>
      <c r="BI215" s="209">
        <f>IF(N215="nulová",J215,0)</f>
        <v>0</v>
      </c>
      <c r="BJ215" s="19" t="s">
        <v>88</v>
      </c>
      <c r="BK215" s="209">
        <f>ROUND(I215*H215,2)</f>
        <v>0</v>
      </c>
      <c r="BL215" s="19" t="s">
        <v>243</v>
      </c>
      <c r="BM215" s="208" t="s">
        <v>1981</v>
      </c>
    </row>
    <row r="216" spans="1:47" s="2" customFormat="1" ht="12">
      <c r="A216" s="38"/>
      <c r="B216" s="39"/>
      <c r="C216" s="38"/>
      <c r="D216" s="210" t="s">
        <v>174</v>
      </c>
      <c r="E216" s="38"/>
      <c r="F216" s="211" t="s">
        <v>1982</v>
      </c>
      <c r="G216" s="38"/>
      <c r="H216" s="38"/>
      <c r="I216" s="132"/>
      <c r="J216" s="38"/>
      <c r="K216" s="38"/>
      <c r="L216" s="39"/>
      <c r="M216" s="212"/>
      <c r="N216" s="213"/>
      <c r="O216" s="77"/>
      <c r="P216" s="77"/>
      <c r="Q216" s="77"/>
      <c r="R216" s="77"/>
      <c r="S216" s="77"/>
      <c r="T216" s="7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9" t="s">
        <v>174</v>
      </c>
      <c r="AU216" s="19" t="s">
        <v>90</v>
      </c>
    </row>
    <row r="217" spans="1:51" s="14" customFormat="1" ht="12">
      <c r="A217" s="14"/>
      <c r="B217" s="226"/>
      <c r="C217" s="14"/>
      <c r="D217" s="210" t="s">
        <v>283</v>
      </c>
      <c r="E217" s="227" t="s">
        <v>1</v>
      </c>
      <c r="F217" s="228" t="s">
        <v>90</v>
      </c>
      <c r="G217" s="14"/>
      <c r="H217" s="229">
        <v>2</v>
      </c>
      <c r="I217" s="230"/>
      <c r="J217" s="14"/>
      <c r="K217" s="14"/>
      <c r="L217" s="226"/>
      <c r="M217" s="231"/>
      <c r="N217" s="232"/>
      <c r="O217" s="232"/>
      <c r="P217" s="232"/>
      <c r="Q217" s="232"/>
      <c r="R217" s="232"/>
      <c r="S217" s="232"/>
      <c r="T217" s="23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27" t="s">
        <v>283</v>
      </c>
      <c r="AU217" s="227" t="s">
        <v>90</v>
      </c>
      <c r="AV217" s="14" t="s">
        <v>90</v>
      </c>
      <c r="AW217" s="14" t="s">
        <v>36</v>
      </c>
      <c r="AX217" s="14" t="s">
        <v>88</v>
      </c>
      <c r="AY217" s="227" t="s">
        <v>166</v>
      </c>
    </row>
    <row r="218" spans="1:65" s="2" customFormat="1" ht="21.75" customHeight="1">
      <c r="A218" s="38"/>
      <c r="B218" s="196"/>
      <c r="C218" s="197" t="s">
        <v>494</v>
      </c>
      <c r="D218" s="197" t="s">
        <v>169</v>
      </c>
      <c r="E218" s="198" t="s">
        <v>1983</v>
      </c>
      <c r="F218" s="199" t="s">
        <v>1984</v>
      </c>
      <c r="G218" s="200" t="s">
        <v>346</v>
      </c>
      <c r="H218" s="201">
        <v>8</v>
      </c>
      <c r="I218" s="202"/>
      <c r="J218" s="203">
        <f>ROUND(I218*H218,2)</f>
        <v>0</v>
      </c>
      <c r="K218" s="199" t="s">
        <v>280</v>
      </c>
      <c r="L218" s="39"/>
      <c r="M218" s="204" t="s">
        <v>1</v>
      </c>
      <c r="N218" s="205" t="s">
        <v>46</v>
      </c>
      <c r="O218" s="77"/>
      <c r="P218" s="206">
        <f>O218*H218</f>
        <v>0</v>
      </c>
      <c r="Q218" s="206">
        <v>9E-05</v>
      </c>
      <c r="R218" s="206">
        <f>Q218*H218</f>
        <v>0.00072</v>
      </c>
      <c r="S218" s="206">
        <v>0</v>
      </c>
      <c r="T218" s="207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08" t="s">
        <v>243</v>
      </c>
      <c r="AT218" s="208" t="s">
        <v>169</v>
      </c>
      <c r="AU218" s="208" t="s">
        <v>90</v>
      </c>
      <c r="AY218" s="19" t="s">
        <v>166</v>
      </c>
      <c r="BE218" s="209">
        <f>IF(N218="základní",J218,0)</f>
        <v>0</v>
      </c>
      <c r="BF218" s="209">
        <f>IF(N218="snížená",J218,0)</f>
        <v>0</v>
      </c>
      <c r="BG218" s="209">
        <f>IF(N218="zákl. přenesená",J218,0)</f>
        <v>0</v>
      </c>
      <c r="BH218" s="209">
        <f>IF(N218="sníž. přenesená",J218,0)</f>
        <v>0</v>
      </c>
      <c r="BI218" s="209">
        <f>IF(N218="nulová",J218,0)</f>
        <v>0</v>
      </c>
      <c r="BJ218" s="19" t="s">
        <v>88</v>
      </c>
      <c r="BK218" s="209">
        <f>ROUND(I218*H218,2)</f>
        <v>0</v>
      </c>
      <c r="BL218" s="19" t="s">
        <v>243</v>
      </c>
      <c r="BM218" s="208" t="s">
        <v>1985</v>
      </c>
    </row>
    <row r="219" spans="1:47" s="2" customFormat="1" ht="12">
      <c r="A219" s="38"/>
      <c r="B219" s="39"/>
      <c r="C219" s="38"/>
      <c r="D219" s="210" t="s">
        <v>174</v>
      </c>
      <c r="E219" s="38"/>
      <c r="F219" s="211" t="s">
        <v>1986</v>
      </c>
      <c r="G219" s="38"/>
      <c r="H219" s="38"/>
      <c r="I219" s="132"/>
      <c r="J219" s="38"/>
      <c r="K219" s="38"/>
      <c r="L219" s="39"/>
      <c r="M219" s="212"/>
      <c r="N219" s="213"/>
      <c r="O219" s="77"/>
      <c r="P219" s="77"/>
      <c r="Q219" s="77"/>
      <c r="R219" s="77"/>
      <c r="S219" s="77"/>
      <c r="T219" s="7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9" t="s">
        <v>174</v>
      </c>
      <c r="AU219" s="19" t="s">
        <v>90</v>
      </c>
    </row>
    <row r="220" spans="1:65" s="2" customFormat="1" ht="21.75" customHeight="1">
      <c r="A220" s="38"/>
      <c r="B220" s="196"/>
      <c r="C220" s="197" t="s">
        <v>505</v>
      </c>
      <c r="D220" s="197" t="s">
        <v>169</v>
      </c>
      <c r="E220" s="198" t="s">
        <v>1987</v>
      </c>
      <c r="F220" s="199" t="s">
        <v>1988</v>
      </c>
      <c r="G220" s="200" t="s">
        <v>346</v>
      </c>
      <c r="H220" s="201">
        <v>6</v>
      </c>
      <c r="I220" s="202"/>
      <c r="J220" s="203">
        <f>ROUND(I220*H220,2)</f>
        <v>0</v>
      </c>
      <c r="K220" s="199" t="s">
        <v>280</v>
      </c>
      <c r="L220" s="39"/>
      <c r="M220" s="204" t="s">
        <v>1</v>
      </c>
      <c r="N220" s="205" t="s">
        <v>46</v>
      </c>
      <c r="O220" s="77"/>
      <c r="P220" s="206">
        <f>O220*H220</f>
        <v>0</v>
      </c>
      <c r="Q220" s="206">
        <v>6E-05</v>
      </c>
      <c r="R220" s="206">
        <f>Q220*H220</f>
        <v>0.00036</v>
      </c>
      <c r="S220" s="206">
        <v>0</v>
      </c>
      <c r="T220" s="207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08" t="s">
        <v>243</v>
      </c>
      <c r="AT220" s="208" t="s">
        <v>169</v>
      </c>
      <c r="AU220" s="208" t="s">
        <v>90</v>
      </c>
      <c r="AY220" s="19" t="s">
        <v>166</v>
      </c>
      <c r="BE220" s="209">
        <f>IF(N220="základní",J220,0)</f>
        <v>0</v>
      </c>
      <c r="BF220" s="209">
        <f>IF(N220="snížená",J220,0)</f>
        <v>0</v>
      </c>
      <c r="BG220" s="209">
        <f>IF(N220="zákl. přenesená",J220,0)</f>
        <v>0</v>
      </c>
      <c r="BH220" s="209">
        <f>IF(N220="sníž. přenesená",J220,0)</f>
        <v>0</v>
      </c>
      <c r="BI220" s="209">
        <f>IF(N220="nulová",J220,0)</f>
        <v>0</v>
      </c>
      <c r="BJ220" s="19" t="s">
        <v>88</v>
      </c>
      <c r="BK220" s="209">
        <f>ROUND(I220*H220,2)</f>
        <v>0</v>
      </c>
      <c r="BL220" s="19" t="s">
        <v>243</v>
      </c>
      <c r="BM220" s="208" t="s">
        <v>1989</v>
      </c>
    </row>
    <row r="221" spans="1:47" s="2" customFormat="1" ht="12">
      <c r="A221" s="38"/>
      <c r="B221" s="39"/>
      <c r="C221" s="38"/>
      <c r="D221" s="210" t="s">
        <v>174</v>
      </c>
      <c r="E221" s="38"/>
      <c r="F221" s="211" t="s">
        <v>1990</v>
      </c>
      <c r="G221" s="38"/>
      <c r="H221" s="38"/>
      <c r="I221" s="132"/>
      <c r="J221" s="38"/>
      <c r="K221" s="38"/>
      <c r="L221" s="39"/>
      <c r="M221" s="212"/>
      <c r="N221" s="213"/>
      <c r="O221" s="77"/>
      <c r="P221" s="77"/>
      <c r="Q221" s="77"/>
      <c r="R221" s="77"/>
      <c r="S221" s="77"/>
      <c r="T221" s="7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9" t="s">
        <v>174</v>
      </c>
      <c r="AU221" s="19" t="s">
        <v>90</v>
      </c>
    </row>
    <row r="222" spans="1:51" s="14" customFormat="1" ht="12">
      <c r="A222" s="14"/>
      <c r="B222" s="226"/>
      <c r="C222" s="14"/>
      <c r="D222" s="210" t="s">
        <v>283</v>
      </c>
      <c r="E222" s="227" t="s">
        <v>1</v>
      </c>
      <c r="F222" s="228" t="s">
        <v>1991</v>
      </c>
      <c r="G222" s="14"/>
      <c r="H222" s="229">
        <v>6</v>
      </c>
      <c r="I222" s="230"/>
      <c r="J222" s="14"/>
      <c r="K222" s="14"/>
      <c r="L222" s="226"/>
      <c r="M222" s="231"/>
      <c r="N222" s="232"/>
      <c r="O222" s="232"/>
      <c r="P222" s="232"/>
      <c r="Q222" s="232"/>
      <c r="R222" s="232"/>
      <c r="S222" s="232"/>
      <c r="T222" s="23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27" t="s">
        <v>283</v>
      </c>
      <c r="AU222" s="227" t="s">
        <v>90</v>
      </c>
      <c r="AV222" s="14" t="s">
        <v>90</v>
      </c>
      <c r="AW222" s="14" t="s">
        <v>36</v>
      </c>
      <c r="AX222" s="14" t="s">
        <v>88</v>
      </c>
      <c r="AY222" s="227" t="s">
        <v>166</v>
      </c>
    </row>
    <row r="223" spans="1:65" s="2" customFormat="1" ht="21.75" customHeight="1">
      <c r="A223" s="38"/>
      <c r="B223" s="196"/>
      <c r="C223" s="197" t="s">
        <v>510</v>
      </c>
      <c r="D223" s="197" t="s">
        <v>169</v>
      </c>
      <c r="E223" s="198" t="s">
        <v>1992</v>
      </c>
      <c r="F223" s="199" t="s">
        <v>1993</v>
      </c>
      <c r="G223" s="200" t="s">
        <v>346</v>
      </c>
      <c r="H223" s="201">
        <v>10</v>
      </c>
      <c r="I223" s="202"/>
      <c r="J223" s="203">
        <f>ROUND(I223*H223,2)</f>
        <v>0</v>
      </c>
      <c r="K223" s="199" t="s">
        <v>280</v>
      </c>
      <c r="L223" s="39"/>
      <c r="M223" s="204" t="s">
        <v>1</v>
      </c>
      <c r="N223" s="205" t="s">
        <v>46</v>
      </c>
      <c r="O223" s="77"/>
      <c r="P223" s="206">
        <f>O223*H223</f>
        <v>0</v>
      </c>
      <c r="Q223" s="206">
        <v>6E-05</v>
      </c>
      <c r="R223" s="206">
        <f>Q223*H223</f>
        <v>0.0006000000000000001</v>
      </c>
      <c r="S223" s="206">
        <v>0</v>
      </c>
      <c r="T223" s="207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08" t="s">
        <v>243</v>
      </c>
      <c r="AT223" s="208" t="s">
        <v>169</v>
      </c>
      <c r="AU223" s="208" t="s">
        <v>90</v>
      </c>
      <c r="AY223" s="19" t="s">
        <v>166</v>
      </c>
      <c r="BE223" s="209">
        <f>IF(N223="základní",J223,0)</f>
        <v>0</v>
      </c>
      <c r="BF223" s="209">
        <f>IF(N223="snížená",J223,0)</f>
        <v>0</v>
      </c>
      <c r="BG223" s="209">
        <f>IF(N223="zákl. přenesená",J223,0)</f>
        <v>0</v>
      </c>
      <c r="BH223" s="209">
        <f>IF(N223="sníž. přenesená",J223,0)</f>
        <v>0</v>
      </c>
      <c r="BI223" s="209">
        <f>IF(N223="nulová",J223,0)</f>
        <v>0</v>
      </c>
      <c r="BJ223" s="19" t="s">
        <v>88</v>
      </c>
      <c r="BK223" s="209">
        <f>ROUND(I223*H223,2)</f>
        <v>0</v>
      </c>
      <c r="BL223" s="19" t="s">
        <v>243</v>
      </c>
      <c r="BM223" s="208" t="s">
        <v>1994</v>
      </c>
    </row>
    <row r="224" spans="1:47" s="2" customFormat="1" ht="12">
      <c r="A224" s="38"/>
      <c r="B224" s="39"/>
      <c r="C224" s="38"/>
      <c r="D224" s="210" t="s">
        <v>174</v>
      </c>
      <c r="E224" s="38"/>
      <c r="F224" s="211" t="s">
        <v>1995</v>
      </c>
      <c r="G224" s="38"/>
      <c r="H224" s="38"/>
      <c r="I224" s="132"/>
      <c r="J224" s="38"/>
      <c r="K224" s="38"/>
      <c r="L224" s="39"/>
      <c r="M224" s="212"/>
      <c r="N224" s="213"/>
      <c r="O224" s="77"/>
      <c r="P224" s="77"/>
      <c r="Q224" s="77"/>
      <c r="R224" s="77"/>
      <c r="S224" s="77"/>
      <c r="T224" s="7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9" t="s">
        <v>174</v>
      </c>
      <c r="AU224" s="19" t="s">
        <v>90</v>
      </c>
    </row>
    <row r="225" spans="1:51" s="14" customFormat="1" ht="12">
      <c r="A225" s="14"/>
      <c r="B225" s="226"/>
      <c r="C225" s="14"/>
      <c r="D225" s="210" t="s">
        <v>283</v>
      </c>
      <c r="E225" s="227" t="s">
        <v>1</v>
      </c>
      <c r="F225" s="228" t="s">
        <v>1996</v>
      </c>
      <c r="G225" s="14"/>
      <c r="H225" s="229">
        <v>10</v>
      </c>
      <c r="I225" s="230"/>
      <c r="J225" s="14"/>
      <c r="K225" s="14"/>
      <c r="L225" s="226"/>
      <c r="M225" s="231"/>
      <c r="N225" s="232"/>
      <c r="O225" s="232"/>
      <c r="P225" s="232"/>
      <c r="Q225" s="232"/>
      <c r="R225" s="232"/>
      <c r="S225" s="232"/>
      <c r="T225" s="23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27" t="s">
        <v>283</v>
      </c>
      <c r="AU225" s="227" t="s">
        <v>90</v>
      </c>
      <c r="AV225" s="14" t="s">
        <v>90</v>
      </c>
      <c r="AW225" s="14" t="s">
        <v>36</v>
      </c>
      <c r="AX225" s="14" t="s">
        <v>88</v>
      </c>
      <c r="AY225" s="227" t="s">
        <v>166</v>
      </c>
    </row>
    <row r="226" spans="1:65" s="2" customFormat="1" ht="21.75" customHeight="1">
      <c r="A226" s="38"/>
      <c r="B226" s="196"/>
      <c r="C226" s="197" t="s">
        <v>516</v>
      </c>
      <c r="D226" s="197" t="s">
        <v>169</v>
      </c>
      <c r="E226" s="198" t="s">
        <v>1997</v>
      </c>
      <c r="F226" s="199" t="s">
        <v>1998</v>
      </c>
      <c r="G226" s="200" t="s">
        <v>346</v>
      </c>
      <c r="H226" s="201">
        <v>5</v>
      </c>
      <c r="I226" s="202"/>
      <c r="J226" s="203">
        <f>ROUND(I226*H226,2)</f>
        <v>0</v>
      </c>
      <c r="K226" s="199" t="s">
        <v>280</v>
      </c>
      <c r="L226" s="39"/>
      <c r="M226" s="204" t="s">
        <v>1</v>
      </c>
      <c r="N226" s="205" t="s">
        <v>46</v>
      </c>
      <c r="O226" s="77"/>
      <c r="P226" s="206">
        <f>O226*H226</f>
        <v>0</v>
      </c>
      <c r="Q226" s="206">
        <v>0.00027</v>
      </c>
      <c r="R226" s="206">
        <f>Q226*H226</f>
        <v>0.00135</v>
      </c>
      <c r="S226" s="206">
        <v>0</v>
      </c>
      <c r="T226" s="207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08" t="s">
        <v>243</v>
      </c>
      <c r="AT226" s="208" t="s">
        <v>169</v>
      </c>
      <c r="AU226" s="208" t="s">
        <v>90</v>
      </c>
      <c r="AY226" s="19" t="s">
        <v>166</v>
      </c>
      <c r="BE226" s="209">
        <f>IF(N226="základní",J226,0)</f>
        <v>0</v>
      </c>
      <c r="BF226" s="209">
        <f>IF(N226="snížená",J226,0)</f>
        <v>0</v>
      </c>
      <c r="BG226" s="209">
        <f>IF(N226="zákl. přenesená",J226,0)</f>
        <v>0</v>
      </c>
      <c r="BH226" s="209">
        <f>IF(N226="sníž. přenesená",J226,0)</f>
        <v>0</v>
      </c>
      <c r="BI226" s="209">
        <f>IF(N226="nulová",J226,0)</f>
        <v>0</v>
      </c>
      <c r="BJ226" s="19" t="s">
        <v>88</v>
      </c>
      <c r="BK226" s="209">
        <f>ROUND(I226*H226,2)</f>
        <v>0</v>
      </c>
      <c r="BL226" s="19" t="s">
        <v>243</v>
      </c>
      <c r="BM226" s="208" t="s">
        <v>1999</v>
      </c>
    </row>
    <row r="227" spans="1:47" s="2" customFormat="1" ht="12">
      <c r="A227" s="38"/>
      <c r="B227" s="39"/>
      <c r="C227" s="38"/>
      <c r="D227" s="210" t="s">
        <v>174</v>
      </c>
      <c r="E227" s="38"/>
      <c r="F227" s="211" t="s">
        <v>2000</v>
      </c>
      <c r="G227" s="38"/>
      <c r="H227" s="38"/>
      <c r="I227" s="132"/>
      <c r="J227" s="38"/>
      <c r="K227" s="38"/>
      <c r="L227" s="39"/>
      <c r="M227" s="212"/>
      <c r="N227" s="213"/>
      <c r="O227" s="77"/>
      <c r="P227" s="77"/>
      <c r="Q227" s="77"/>
      <c r="R227" s="77"/>
      <c r="S227" s="77"/>
      <c r="T227" s="7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9" t="s">
        <v>174</v>
      </c>
      <c r="AU227" s="19" t="s">
        <v>90</v>
      </c>
    </row>
    <row r="228" spans="1:51" s="14" customFormat="1" ht="12">
      <c r="A228" s="14"/>
      <c r="B228" s="226"/>
      <c r="C228" s="14"/>
      <c r="D228" s="210" t="s">
        <v>283</v>
      </c>
      <c r="E228" s="227" t="s">
        <v>1</v>
      </c>
      <c r="F228" s="228" t="s">
        <v>189</v>
      </c>
      <c r="G228" s="14"/>
      <c r="H228" s="229">
        <v>5</v>
      </c>
      <c r="I228" s="230"/>
      <c r="J228" s="14"/>
      <c r="K228" s="14"/>
      <c r="L228" s="226"/>
      <c r="M228" s="231"/>
      <c r="N228" s="232"/>
      <c r="O228" s="232"/>
      <c r="P228" s="232"/>
      <c r="Q228" s="232"/>
      <c r="R228" s="232"/>
      <c r="S228" s="232"/>
      <c r="T228" s="23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27" t="s">
        <v>283</v>
      </c>
      <c r="AU228" s="227" t="s">
        <v>90</v>
      </c>
      <c r="AV228" s="14" t="s">
        <v>90</v>
      </c>
      <c r="AW228" s="14" t="s">
        <v>36</v>
      </c>
      <c r="AX228" s="14" t="s">
        <v>88</v>
      </c>
      <c r="AY228" s="227" t="s">
        <v>166</v>
      </c>
    </row>
    <row r="229" spans="1:65" s="2" customFormat="1" ht="33" customHeight="1">
      <c r="A229" s="38"/>
      <c r="B229" s="196"/>
      <c r="C229" s="197" t="s">
        <v>522</v>
      </c>
      <c r="D229" s="197" t="s">
        <v>169</v>
      </c>
      <c r="E229" s="198" t="s">
        <v>2001</v>
      </c>
      <c r="F229" s="199" t="s">
        <v>2002</v>
      </c>
      <c r="G229" s="200" t="s">
        <v>346</v>
      </c>
      <c r="H229" s="201">
        <v>6</v>
      </c>
      <c r="I229" s="202"/>
      <c r="J229" s="203">
        <f>ROUND(I229*H229,2)</f>
        <v>0</v>
      </c>
      <c r="K229" s="199" t="s">
        <v>1</v>
      </c>
      <c r="L229" s="39"/>
      <c r="M229" s="204" t="s">
        <v>1</v>
      </c>
      <c r="N229" s="205" t="s">
        <v>46</v>
      </c>
      <c r="O229" s="77"/>
      <c r="P229" s="206">
        <f>O229*H229</f>
        <v>0</v>
      </c>
      <c r="Q229" s="206">
        <v>0.00026</v>
      </c>
      <c r="R229" s="206">
        <f>Q229*H229</f>
        <v>0.0015599999999999998</v>
      </c>
      <c r="S229" s="206">
        <v>0</v>
      </c>
      <c r="T229" s="207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08" t="s">
        <v>243</v>
      </c>
      <c r="AT229" s="208" t="s">
        <v>169</v>
      </c>
      <c r="AU229" s="208" t="s">
        <v>90</v>
      </c>
      <c r="AY229" s="19" t="s">
        <v>166</v>
      </c>
      <c r="BE229" s="209">
        <f>IF(N229="základní",J229,0)</f>
        <v>0</v>
      </c>
      <c r="BF229" s="209">
        <f>IF(N229="snížená",J229,0)</f>
        <v>0</v>
      </c>
      <c r="BG229" s="209">
        <f>IF(N229="zákl. přenesená",J229,0)</f>
        <v>0</v>
      </c>
      <c r="BH229" s="209">
        <f>IF(N229="sníž. přenesená",J229,0)</f>
        <v>0</v>
      </c>
      <c r="BI229" s="209">
        <f>IF(N229="nulová",J229,0)</f>
        <v>0</v>
      </c>
      <c r="BJ229" s="19" t="s">
        <v>88</v>
      </c>
      <c r="BK229" s="209">
        <f>ROUND(I229*H229,2)</f>
        <v>0</v>
      </c>
      <c r="BL229" s="19" t="s">
        <v>243</v>
      </c>
      <c r="BM229" s="208" t="s">
        <v>2003</v>
      </c>
    </row>
    <row r="230" spans="1:47" s="2" customFormat="1" ht="12">
      <c r="A230" s="38"/>
      <c r="B230" s="39"/>
      <c r="C230" s="38"/>
      <c r="D230" s="210" t="s">
        <v>174</v>
      </c>
      <c r="E230" s="38"/>
      <c r="F230" s="211" t="s">
        <v>2002</v>
      </c>
      <c r="G230" s="38"/>
      <c r="H230" s="38"/>
      <c r="I230" s="132"/>
      <c r="J230" s="38"/>
      <c r="K230" s="38"/>
      <c r="L230" s="39"/>
      <c r="M230" s="212"/>
      <c r="N230" s="213"/>
      <c r="O230" s="77"/>
      <c r="P230" s="77"/>
      <c r="Q230" s="77"/>
      <c r="R230" s="77"/>
      <c r="S230" s="77"/>
      <c r="T230" s="7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9" t="s">
        <v>174</v>
      </c>
      <c r="AU230" s="19" t="s">
        <v>90</v>
      </c>
    </row>
    <row r="231" spans="1:51" s="14" customFormat="1" ht="12">
      <c r="A231" s="14"/>
      <c r="B231" s="226"/>
      <c r="C231" s="14"/>
      <c r="D231" s="210" t="s">
        <v>283</v>
      </c>
      <c r="E231" s="227" t="s">
        <v>1</v>
      </c>
      <c r="F231" s="228" t="s">
        <v>2004</v>
      </c>
      <c r="G231" s="14"/>
      <c r="H231" s="229">
        <v>6</v>
      </c>
      <c r="I231" s="230"/>
      <c r="J231" s="14"/>
      <c r="K231" s="14"/>
      <c r="L231" s="226"/>
      <c r="M231" s="231"/>
      <c r="N231" s="232"/>
      <c r="O231" s="232"/>
      <c r="P231" s="232"/>
      <c r="Q231" s="232"/>
      <c r="R231" s="232"/>
      <c r="S231" s="232"/>
      <c r="T231" s="23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27" t="s">
        <v>283</v>
      </c>
      <c r="AU231" s="227" t="s">
        <v>90</v>
      </c>
      <c r="AV231" s="14" t="s">
        <v>90</v>
      </c>
      <c r="AW231" s="14" t="s">
        <v>36</v>
      </c>
      <c r="AX231" s="14" t="s">
        <v>88</v>
      </c>
      <c r="AY231" s="227" t="s">
        <v>166</v>
      </c>
    </row>
    <row r="232" spans="1:65" s="2" customFormat="1" ht="33" customHeight="1">
      <c r="A232" s="38"/>
      <c r="B232" s="196"/>
      <c r="C232" s="197" t="s">
        <v>529</v>
      </c>
      <c r="D232" s="197" t="s">
        <v>169</v>
      </c>
      <c r="E232" s="198" t="s">
        <v>2005</v>
      </c>
      <c r="F232" s="199" t="s">
        <v>2006</v>
      </c>
      <c r="G232" s="200" t="s">
        <v>346</v>
      </c>
      <c r="H232" s="201">
        <v>1</v>
      </c>
      <c r="I232" s="202"/>
      <c r="J232" s="203">
        <f>ROUND(I232*H232,2)</f>
        <v>0</v>
      </c>
      <c r="K232" s="199" t="s">
        <v>1</v>
      </c>
      <c r="L232" s="39"/>
      <c r="M232" s="204" t="s">
        <v>1</v>
      </c>
      <c r="N232" s="205" t="s">
        <v>46</v>
      </c>
      <c r="O232" s="77"/>
      <c r="P232" s="206">
        <f>O232*H232</f>
        <v>0</v>
      </c>
      <c r="Q232" s="206">
        <v>0.00026</v>
      </c>
      <c r="R232" s="206">
        <f>Q232*H232</f>
        <v>0.00026</v>
      </c>
      <c r="S232" s="206">
        <v>0</v>
      </c>
      <c r="T232" s="207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08" t="s">
        <v>243</v>
      </c>
      <c r="AT232" s="208" t="s">
        <v>169</v>
      </c>
      <c r="AU232" s="208" t="s">
        <v>90</v>
      </c>
      <c r="AY232" s="19" t="s">
        <v>166</v>
      </c>
      <c r="BE232" s="209">
        <f>IF(N232="základní",J232,0)</f>
        <v>0</v>
      </c>
      <c r="BF232" s="209">
        <f>IF(N232="snížená",J232,0)</f>
        <v>0</v>
      </c>
      <c r="BG232" s="209">
        <f>IF(N232="zákl. přenesená",J232,0)</f>
        <v>0</v>
      </c>
      <c r="BH232" s="209">
        <f>IF(N232="sníž. přenesená",J232,0)</f>
        <v>0</v>
      </c>
      <c r="BI232" s="209">
        <f>IF(N232="nulová",J232,0)</f>
        <v>0</v>
      </c>
      <c r="BJ232" s="19" t="s">
        <v>88</v>
      </c>
      <c r="BK232" s="209">
        <f>ROUND(I232*H232,2)</f>
        <v>0</v>
      </c>
      <c r="BL232" s="19" t="s">
        <v>243</v>
      </c>
      <c r="BM232" s="208" t="s">
        <v>2007</v>
      </c>
    </row>
    <row r="233" spans="1:47" s="2" customFormat="1" ht="12">
      <c r="A233" s="38"/>
      <c r="B233" s="39"/>
      <c r="C233" s="38"/>
      <c r="D233" s="210" t="s">
        <v>174</v>
      </c>
      <c r="E233" s="38"/>
      <c r="F233" s="211" t="s">
        <v>2006</v>
      </c>
      <c r="G233" s="38"/>
      <c r="H233" s="38"/>
      <c r="I233" s="132"/>
      <c r="J233" s="38"/>
      <c r="K233" s="38"/>
      <c r="L233" s="39"/>
      <c r="M233" s="212"/>
      <c r="N233" s="213"/>
      <c r="O233" s="77"/>
      <c r="P233" s="77"/>
      <c r="Q233" s="77"/>
      <c r="R233" s="77"/>
      <c r="S233" s="77"/>
      <c r="T233" s="7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9" t="s">
        <v>174</v>
      </c>
      <c r="AU233" s="19" t="s">
        <v>90</v>
      </c>
    </row>
    <row r="234" spans="1:51" s="14" customFormat="1" ht="12">
      <c r="A234" s="14"/>
      <c r="B234" s="226"/>
      <c r="C234" s="14"/>
      <c r="D234" s="210" t="s">
        <v>283</v>
      </c>
      <c r="E234" s="227" t="s">
        <v>1</v>
      </c>
      <c r="F234" s="228" t="s">
        <v>88</v>
      </c>
      <c r="G234" s="14"/>
      <c r="H234" s="229">
        <v>1</v>
      </c>
      <c r="I234" s="230"/>
      <c r="J234" s="14"/>
      <c r="K234" s="14"/>
      <c r="L234" s="226"/>
      <c r="M234" s="231"/>
      <c r="N234" s="232"/>
      <c r="O234" s="232"/>
      <c r="P234" s="232"/>
      <c r="Q234" s="232"/>
      <c r="R234" s="232"/>
      <c r="S234" s="232"/>
      <c r="T234" s="23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27" t="s">
        <v>283</v>
      </c>
      <c r="AU234" s="227" t="s">
        <v>90</v>
      </c>
      <c r="AV234" s="14" t="s">
        <v>90</v>
      </c>
      <c r="AW234" s="14" t="s">
        <v>36</v>
      </c>
      <c r="AX234" s="14" t="s">
        <v>88</v>
      </c>
      <c r="AY234" s="227" t="s">
        <v>166</v>
      </c>
    </row>
    <row r="235" spans="1:65" s="2" customFormat="1" ht="33" customHeight="1">
      <c r="A235" s="38"/>
      <c r="B235" s="196"/>
      <c r="C235" s="197" t="s">
        <v>538</v>
      </c>
      <c r="D235" s="197" t="s">
        <v>169</v>
      </c>
      <c r="E235" s="198" t="s">
        <v>2008</v>
      </c>
      <c r="F235" s="199" t="s">
        <v>2009</v>
      </c>
      <c r="G235" s="200" t="s">
        <v>346</v>
      </c>
      <c r="H235" s="201">
        <v>1</v>
      </c>
      <c r="I235" s="202"/>
      <c r="J235" s="203">
        <f>ROUND(I235*H235,2)</f>
        <v>0</v>
      </c>
      <c r="K235" s="199" t="s">
        <v>1</v>
      </c>
      <c r="L235" s="39"/>
      <c r="M235" s="204" t="s">
        <v>1</v>
      </c>
      <c r="N235" s="205" t="s">
        <v>46</v>
      </c>
      <c r="O235" s="77"/>
      <c r="P235" s="206">
        <f>O235*H235</f>
        <v>0</v>
      </c>
      <c r="Q235" s="206">
        <v>0.00023</v>
      </c>
      <c r="R235" s="206">
        <f>Q235*H235</f>
        <v>0.00023</v>
      </c>
      <c r="S235" s="206">
        <v>0</v>
      </c>
      <c r="T235" s="207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08" t="s">
        <v>243</v>
      </c>
      <c r="AT235" s="208" t="s">
        <v>169</v>
      </c>
      <c r="AU235" s="208" t="s">
        <v>90</v>
      </c>
      <c r="AY235" s="19" t="s">
        <v>166</v>
      </c>
      <c r="BE235" s="209">
        <f>IF(N235="základní",J235,0)</f>
        <v>0</v>
      </c>
      <c r="BF235" s="209">
        <f>IF(N235="snížená",J235,0)</f>
        <v>0</v>
      </c>
      <c r="BG235" s="209">
        <f>IF(N235="zákl. přenesená",J235,0)</f>
        <v>0</v>
      </c>
      <c r="BH235" s="209">
        <f>IF(N235="sníž. přenesená",J235,0)</f>
        <v>0</v>
      </c>
      <c r="BI235" s="209">
        <f>IF(N235="nulová",J235,0)</f>
        <v>0</v>
      </c>
      <c r="BJ235" s="19" t="s">
        <v>88</v>
      </c>
      <c r="BK235" s="209">
        <f>ROUND(I235*H235,2)</f>
        <v>0</v>
      </c>
      <c r="BL235" s="19" t="s">
        <v>243</v>
      </c>
      <c r="BM235" s="208" t="s">
        <v>2010</v>
      </c>
    </row>
    <row r="236" spans="1:47" s="2" customFormat="1" ht="12">
      <c r="A236" s="38"/>
      <c r="B236" s="39"/>
      <c r="C236" s="38"/>
      <c r="D236" s="210" t="s">
        <v>174</v>
      </c>
      <c r="E236" s="38"/>
      <c r="F236" s="211" t="s">
        <v>2009</v>
      </c>
      <c r="G236" s="38"/>
      <c r="H236" s="38"/>
      <c r="I236" s="132"/>
      <c r="J236" s="38"/>
      <c r="K236" s="38"/>
      <c r="L236" s="39"/>
      <c r="M236" s="212"/>
      <c r="N236" s="213"/>
      <c r="O236" s="77"/>
      <c r="P236" s="77"/>
      <c r="Q236" s="77"/>
      <c r="R236" s="77"/>
      <c r="S236" s="77"/>
      <c r="T236" s="7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9" t="s">
        <v>174</v>
      </c>
      <c r="AU236" s="19" t="s">
        <v>90</v>
      </c>
    </row>
    <row r="237" spans="1:65" s="2" customFormat="1" ht="33" customHeight="1">
      <c r="A237" s="38"/>
      <c r="B237" s="196"/>
      <c r="C237" s="197" t="s">
        <v>543</v>
      </c>
      <c r="D237" s="197" t="s">
        <v>169</v>
      </c>
      <c r="E237" s="198" t="s">
        <v>2011</v>
      </c>
      <c r="F237" s="199" t="s">
        <v>2012</v>
      </c>
      <c r="G237" s="200" t="s">
        <v>346</v>
      </c>
      <c r="H237" s="201">
        <v>8</v>
      </c>
      <c r="I237" s="202"/>
      <c r="J237" s="203">
        <f>ROUND(I237*H237,2)</f>
        <v>0</v>
      </c>
      <c r="K237" s="199" t="s">
        <v>1</v>
      </c>
      <c r="L237" s="39"/>
      <c r="M237" s="204" t="s">
        <v>1</v>
      </c>
      <c r="N237" s="205" t="s">
        <v>46</v>
      </c>
      <c r="O237" s="77"/>
      <c r="P237" s="206">
        <f>O237*H237</f>
        <v>0</v>
      </c>
      <c r="Q237" s="206">
        <v>0.00035</v>
      </c>
      <c r="R237" s="206">
        <f>Q237*H237</f>
        <v>0.0028</v>
      </c>
      <c r="S237" s="206">
        <v>0</v>
      </c>
      <c r="T237" s="207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08" t="s">
        <v>243</v>
      </c>
      <c r="AT237" s="208" t="s">
        <v>169</v>
      </c>
      <c r="AU237" s="208" t="s">
        <v>90</v>
      </c>
      <c r="AY237" s="19" t="s">
        <v>166</v>
      </c>
      <c r="BE237" s="209">
        <f>IF(N237="základní",J237,0)</f>
        <v>0</v>
      </c>
      <c r="BF237" s="209">
        <f>IF(N237="snížená",J237,0)</f>
        <v>0</v>
      </c>
      <c r="BG237" s="209">
        <f>IF(N237="zákl. přenesená",J237,0)</f>
        <v>0</v>
      </c>
      <c r="BH237" s="209">
        <f>IF(N237="sníž. přenesená",J237,0)</f>
        <v>0</v>
      </c>
      <c r="BI237" s="209">
        <f>IF(N237="nulová",J237,0)</f>
        <v>0</v>
      </c>
      <c r="BJ237" s="19" t="s">
        <v>88</v>
      </c>
      <c r="BK237" s="209">
        <f>ROUND(I237*H237,2)</f>
        <v>0</v>
      </c>
      <c r="BL237" s="19" t="s">
        <v>243</v>
      </c>
      <c r="BM237" s="208" t="s">
        <v>2013</v>
      </c>
    </row>
    <row r="238" spans="1:47" s="2" customFormat="1" ht="12">
      <c r="A238" s="38"/>
      <c r="B238" s="39"/>
      <c r="C238" s="38"/>
      <c r="D238" s="210" t="s">
        <v>174</v>
      </c>
      <c r="E238" s="38"/>
      <c r="F238" s="211" t="s">
        <v>2012</v>
      </c>
      <c r="G238" s="38"/>
      <c r="H238" s="38"/>
      <c r="I238" s="132"/>
      <c r="J238" s="38"/>
      <c r="K238" s="38"/>
      <c r="L238" s="39"/>
      <c r="M238" s="212"/>
      <c r="N238" s="213"/>
      <c r="O238" s="77"/>
      <c r="P238" s="77"/>
      <c r="Q238" s="77"/>
      <c r="R238" s="77"/>
      <c r="S238" s="77"/>
      <c r="T238" s="7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9" t="s">
        <v>174</v>
      </c>
      <c r="AU238" s="19" t="s">
        <v>90</v>
      </c>
    </row>
    <row r="239" spans="1:65" s="2" customFormat="1" ht="16.5" customHeight="1">
      <c r="A239" s="38"/>
      <c r="B239" s="196"/>
      <c r="C239" s="197" t="s">
        <v>550</v>
      </c>
      <c r="D239" s="197" t="s">
        <v>169</v>
      </c>
      <c r="E239" s="198" t="s">
        <v>2014</v>
      </c>
      <c r="F239" s="199" t="s">
        <v>2015</v>
      </c>
      <c r="G239" s="200" t="s">
        <v>346</v>
      </c>
      <c r="H239" s="201">
        <v>7</v>
      </c>
      <c r="I239" s="202"/>
      <c r="J239" s="203">
        <f>ROUND(I239*H239,2)</f>
        <v>0</v>
      </c>
      <c r="K239" s="199" t="s">
        <v>280</v>
      </c>
      <c r="L239" s="39"/>
      <c r="M239" s="204" t="s">
        <v>1</v>
      </c>
      <c r="N239" s="205" t="s">
        <v>46</v>
      </c>
      <c r="O239" s="77"/>
      <c r="P239" s="206">
        <f>O239*H239</f>
        <v>0</v>
      </c>
      <c r="Q239" s="206">
        <v>0.00027</v>
      </c>
      <c r="R239" s="206">
        <f>Q239*H239</f>
        <v>0.00189</v>
      </c>
      <c r="S239" s="206">
        <v>0</v>
      </c>
      <c r="T239" s="207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08" t="s">
        <v>243</v>
      </c>
      <c r="AT239" s="208" t="s">
        <v>169</v>
      </c>
      <c r="AU239" s="208" t="s">
        <v>90</v>
      </c>
      <c r="AY239" s="19" t="s">
        <v>166</v>
      </c>
      <c r="BE239" s="209">
        <f>IF(N239="základní",J239,0)</f>
        <v>0</v>
      </c>
      <c r="BF239" s="209">
        <f>IF(N239="snížená",J239,0)</f>
        <v>0</v>
      </c>
      <c r="BG239" s="209">
        <f>IF(N239="zákl. přenesená",J239,0)</f>
        <v>0</v>
      </c>
      <c r="BH239" s="209">
        <f>IF(N239="sníž. přenesená",J239,0)</f>
        <v>0</v>
      </c>
      <c r="BI239" s="209">
        <f>IF(N239="nulová",J239,0)</f>
        <v>0</v>
      </c>
      <c r="BJ239" s="19" t="s">
        <v>88</v>
      </c>
      <c r="BK239" s="209">
        <f>ROUND(I239*H239,2)</f>
        <v>0</v>
      </c>
      <c r="BL239" s="19" t="s">
        <v>243</v>
      </c>
      <c r="BM239" s="208" t="s">
        <v>2016</v>
      </c>
    </row>
    <row r="240" spans="1:47" s="2" customFormat="1" ht="12">
      <c r="A240" s="38"/>
      <c r="B240" s="39"/>
      <c r="C240" s="38"/>
      <c r="D240" s="210" t="s">
        <v>174</v>
      </c>
      <c r="E240" s="38"/>
      <c r="F240" s="211" t="s">
        <v>2017</v>
      </c>
      <c r="G240" s="38"/>
      <c r="H240" s="38"/>
      <c r="I240" s="132"/>
      <c r="J240" s="38"/>
      <c r="K240" s="38"/>
      <c r="L240" s="39"/>
      <c r="M240" s="212"/>
      <c r="N240" s="213"/>
      <c r="O240" s="77"/>
      <c r="P240" s="77"/>
      <c r="Q240" s="77"/>
      <c r="R240" s="77"/>
      <c r="S240" s="77"/>
      <c r="T240" s="7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9" t="s">
        <v>174</v>
      </c>
      <c r="AU240" s="19" t="s">
        <v>90</v>
      </c>
    </row>
    <row r="241" spans="1:51" s="14" customFormat="1" ht="12">
      <c r="A241" s="14"/>
      <c r="B241" s="226"/>
      <c r="C241" s="14"/>
      <c r="D241" s="210" t="s">
        <v>283</v>
      </c>
      <c r="E241" s="227" t="s">
        <v>1</v>
      </c>
      <c r="F241" s="228" t="s">
        <v>2018</v>
      </c>
      <c r="G241" s="14"/>
      <c r="H241" s="229">
        <v>7</v>
      </c>
      <c r="I241" s="230"/>
      <c r="J241" s="14"/>
      <c r="K241" s="14"/>
      <c r="L241" s="226"/>
      <c r="M241" s="231"/>
      <c r="N241" s="232"/>
      <c r="O241" s="232"/>
      <c r="P241" s="232"/>
      <c r="Q241" s="232"/>
      <c r="R241" s="232"/>
      <c r="S241" s="232"/>
      <c r="T241" s="23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27" t="s">
        <v>283</v>
      </c>
      <c r="AU241" s="227" t="s">
        <v>90</v>
      </c>
      <c r="AV241" s="14" t="s">
        <v>90</v>
      </c>
      <c r="AW241" s="14" t="s">
        <v>36</v>
      </c>
      <c r="AX241" s="14" t="s">
        <v>88</v>
      </c>
      <c r="AY241" s="227" t="s">
        <v>166</v>
      </c>
    </row>
    <row r="242" spans="1:65" s="2" customFormat="1" ht="16.5" customHeight="1">
      <c r="A242" s="38"/>
      <c r="B242" s="196"/>
      <c r="C242" s="197" t="s">
        <v>556</v>
      </c>
      <c r="D242" s="197" t="s">
        <v>169</v>
      </c>
      <c r="E242" s="198" t="s">
        <v>2019</v>
      </c>
      <c r="F242" s="199" t="s">
        <v>2020</v>
      </c>
      <c r="G242" s="200" t="s">
        <v>346</v>
      </c>
      <c r="H242" s="201">
        <v>3</v>
      </c>
      <c r="I242" s="202"/>
      <c r="J242" s="203">
        <f>ROUND(I242*H242,2)</f>
        <v>0</v>
      </c>
      <c r="K242" s="199" t="s">
        <v>280</v>
      </c>
      <c r="L242" s="39"/>
      <c r="M242" s="204" t="s">
        <v>1</v>
      </c>
      <c r="N242" s="205" t="s">
        <v>46</v>
      </c>
      <c r="O242" s="77"/>
      <c r="P242" s="206">
        <f>O242*H242</f>
        <v>0</v>
      </c>
      <c r="Q242" s="206">
        <v>0.00025</v>
      </c>
      <c r="R242" s="206">
        <f>Q242*H242</f>
        <v>0.00075</v>
      </c>
      <c r="S242" s="206">
        <v>0</v>
      </c>
      <c r="T242" s="207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08" t="s">
        <v>243</v>
      </c>
      <c r="AT242" s="208" t="s">
        <v>169</v>
      </c>
      <c r="AU242" s="208" t="s">
        <v>90</v>
      </c>
      <c r="AY242" s="19" t="s">
        <v>166</v>
      </c>
      <c r="BE242" s="209">
        <f>IF(N242="základní",J242,0)</f>
        <v>0</v>
      </c>
      <c r="BF242" s="209">
        <f>IF(N242="snížená",J242,0)</f>
        <v>0</v>
      </c>
      <c r="BG242" s="209">
        <f>IF(N242="zákl. přenesená",J242,0)</f>
        <v>0</v>
      </c>
      <c r="BH242" s="209">
        <f>IF(N242="sníž. přenesená",J242,0)</f>
        <v>0</v>
      </c>
      <c r="BI242" s="209">
        <f>IF(N242="nulová",J242,0)</f>
        <v>0</v>
      </c>
      <c r="BJ242" s="19" t="s">
        <v>88</v>
      </c>
      <c r="BK242" s="209">
        <f>ROUND(I242*H242,2)</f>
        <v>0</v>
      </c>
      <c r="BL242" s="19" t="s">
        <v>243</v>
      </c>
      <c r="BM242" s="208" t="s">
        <v>2021</v>
      </c>
    </row>
    <row r="243" spans="1:47" s="2" customFormat="1" ht="12">
      <c r="A243" s="38"/>
      <c r="B243" s="39"/>
      <c r="C243" s="38"/>
      <c r="D243" s="210" t="s">
        <v>174</v>
      </c>
      <c r="E243" s="38"/>
      <c r="F243" s="211" t="s">
        <v>2022</v>
      </c>
      <c r="G243" s="38"/>
      <c r="H243" s="38"/>
      <c r="I243" s="132"/>
      <c r="J243" s="38"/>
      <c r="K243" s="38"/>
      <c r="L243" s="39"/>
      <c r="M243" s="212"/>
      <c r="N243" s="213"/>
      <c r="O243" s="77"/>
      <c r="P243" s="77"/>
      <c r="Q243" s="77"/>
      <c r="R243" s="77"/>
      <c r="S243" s="77"/>
      <c r="T243" s="7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9" t="s">
        <v>174</v>
      </c>
      <c r="AU243" s="19" t="s">
        <v>90</v>
      </c>
    </row>
    <row r="244" spans="1:51" s="14" customFormat="1" ht="12">
      <c r="A244" s="14"/>
      <c r="B244" s="226"/>
      <c r="C244" s="14"/>
      <c r="D244" s="210" t="s">
        <v>283</v>
      </c>
      <c r="E244" s="227" t="s">
        <v>1</v>
      </c>
      <c r="F244" s="228" t="s">
        <v>2023</v>
      </c>
      <c r="G244" s="14"/>
      <c r="H244" s="229">
        <v>3</v>
      </c>
      <c r="I244" s="230"/>
      <c r="J244" s="14"/>
      <c r="K244" s="14"/>
      <c r="L244" s="226"/>
      <c r="M244" s="231"/>
      <c r="N244" s="232"/>
      <c r="O244" s="232"/>
      <c r="P244" s="232"/>
      <c r="Q244" s="232"/>
      <c r="R244" s="232"/>
      <c r="S244" s="232"/>
      <c r="T244" s="23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27" t="s">
        <v>283</v>
      </c>
      <c r="AU244" s="227" t="s">
        <v>90</v>
      </c>
      <c r="AV244" s="14" t="s">
        <v>90</v>
      </c>
      <c r="AW244" s="14" t="s">
        <v>36</v>
      </c>
      <c r="AX244" s="14" t="s">
        <v>88</v>
      </c>
      <c r="AY244" s="227" t="s">
        <v>166</v>
      </c>
    </row>
    <row r="245" spans="1:65" s="2" customFormat="1" ht="16.5" customHeight="1">
      <c r="A245" s="38"/>
      <c r="B245" s="196"/>
      <c r="C245" s="197" t="s">
        <v>562</v>
      </c>
      <c r="D245" s="197" t="s">
        <v>169</v>
      </c>
      <c r="E245" s="198" t="s">
        <v>2024</v>
      </c>
      <c r="F245" s="199" t="s">
        <v>2025</v>
      </c>
      <c r="G245" s="200" t="s">
        <v>346</v>
      </c>
      <c r="H245" s="201">
        <v>3</v>
      </c>
      <c r="I245" s="202"/>
      <c r="J245" s="203">
        <f>ROUND(I245*H245,2)</f>
        <v>0</v>
      </c>
      <c r="K245" s="199" t="s">
        <v>280</v>
      </c>
      <c r="L245" s="39"/>
      <c r="M245" s="204" t="s">
        <v>1</v>
      </c>
      <c r="N245" s="205" t="s">
        <v>46</v>
      </c>
      <c r="O245" s="77"/>
      <c r="P245" s="206">
        <f>O245*H245</f>
        <v>0</v>
      </c>
      <c r="Q245" s="206">
        <v>0.00041</v>
      </c>
      <c r="R245" s="206">
        <f>Q245*H245</f>
        <v>0.00123</v>
      </c>
      <c r="S245" s="206">
        <v>0</v>
      </c>
      <c r="T245" s="207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08" t="s">
        <v>243</v>
      </c>
      <c r="AT245" s="208" t="s">
        <v>169</v>
      </c>
      <c r="AU245" s="208" t="s">
        <v>90</v>
      </c>
      <c r="AY245" s="19" t="s">
        <v>166</v>
      </c>
      <c r="BE245" s="209">
        <f>IF(N245="základní",J245,0)</f>
        <v>0</v>
      </c>
      <c r="BF245" s="209">
        <f>IF(N245="snížená",J245,0)</f>
        <v>0</v>
      </c>
      <c r="BG245" s="209">
        <f>IF(N245="zákl. přenesená",J245,0)</f>
        <v>0</v>
      </c>
      <c r="BH245" s="209">
        <f>IF(N245="sníž. přenesená",J245,0)</f>
        <v>0</v>
      </c>
      <c r="BI245" s="209">
        <f>IF(N245="nulová",J245,0)</f>
        <v>0</v>
      </c>
      <c r="BJ245" s="19" t="s">
        <v>88</v>
      </c>
      <c r="BK245" s="209">
        <f>ROUND(I245*H245,2)</f>
        <v>0</v>
      </c>
      <c r="BL245" s="19" t="s">
        <v>243</v>
      </c>
      <c r="BM245" s="208" t="s">
        <v>2026</v>
      </c>
    </row>
    <row r="246" spans="1:47" s="2" customFormat="1" ht="12">
      <c r="A246" s="38"/>
      <c r="B246" s="39"/>
      <c r="C246" s="38"/>
      <c r="D246" s="210" t="s">
        <v>174</v>
      </c>
      <c r="E246" s="38"/>
      <c r="F246" s="211" t="s">
        <v>2027</v>
      </c>
      <c r="G246" s="38"/>
      <c r="H246" s="38"/>
      <c r="I246" s="132"/>
      <c r="J246" s="38"/>
      <c r="K246" s="38"/>
      <c r="L246" s="39"/>
      <c r="M246" s="212"/>
      <c r="N246" s="213"/>
      <c r="O246" s="77"/>
      <c r="P246" s="77"/>
      <c r="Q246" s="77"/>
      <c r="R246" s="77"/>
      <c r="S246" s="77"/>
      <c r="T246" s="7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9" t="s">
        <v>174</v>
      </c>
      <c r="AU246" s="19" t="s">
        <v>90</v>
      </c>
    </row>
    <row r="247" spans="1:65" s="2" customFormat="1" ht="16.5" customHeight="1">
      <c r="A247" s="38"/>
      <c r="B247" s="196"/>
      <c r="C247" s="197" t="s">
        <v>569</v>
      </c>
      <c r="D247" s="197" t="s">
        <v>169</v>
      </c>
      <c r="E247" s="198" t="s">
        <v>2028</v>
      </c>
      <c r="F247" s="199" t="s">
        <v>2029</v>
      </c>
      <c r="G247" s="200" t="s">
        <v>346</v>
      </c>
      <c r="H247" s="201">
        <v>6</v>
      </c>
      <c r="I247" s="202"/>
      <c r="J247" s="203">
        <f>ROUND(I247*H247,2)</f>
        <v>0</v>
      </c>
      <c r="K247" s="199" t="s">
        <v>280</v>
      </c>
      <c r="L247" s="39"/>
      <c r="M247" s="204" t="s">
        <v>1</v>
      </c>
      <c r="N247" s="205" t="s">
        <v>46</v>
      </c>
      <c r="O247" s="77"/>
      <c r="P247" s="206">
        <f>O247*H247</f>
        <v>0</v>
      </c>
      <c r="Q247" s="206">
        <v>0.00036</v>
      </c>
      <c r="R247" s="206">
        <f>Q247*H247</f>
        <v>0.00216</v>
      </c>
      <c r="S247" s="206">
        <v>0</v>
      </c>
      <c r="T247" s="207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08" t="s">
        <v>243</v>
      </c>
      <c r="AT247" s="208" t="s">
        <v>169</v>
      </c>
      <c r="AU247" s="208" t="s">
        <v>90</v>
      </c>
      <c r="AY247" s="19" t="s">
        <v>166</v>
      </c>
      <c r="BE247" s="209">
        <f>IF(N247="základní",J247,0)</f>
        <v>0</v>
      </c>
      <c r="BF247" s="209">
        <f>IF(N247="snížená",J247,0)</f>
        <v>0</v>
      </c>
      <c r="BG247" s="209">
        <f>IF(N247="zákl. přenesená",J247,0)</f>
        <v>0</v>
      </c>
      <c r="BH247" s="209">
        <f>IF(N247="sníž. přenesená",J247,0)</f>
        <v>0</v>
      </c>
      <c r="BI247" s="209">
        <f>IF(N247="nulová",J247,0)</f>
        <v>0</v>
      </c>
      <c r="BJ247" s="19" t="s">
        <v>88</v>
      </c>
      <c r="BK247" s="209">
        <f>ROUND(I247*H247,2)</f>
        <v>0</v>
      </c>
      <c r="BL247" s="19" t="s">
        <v>243</v>
      </c>
      <c r="BM247" s="208" t="s">
        <v>2030</v>
      </c>
    </row>
    <row r="248" spans="1:47" s="2" customFormat="1" ht="12">
      <c r="A248" s="38"/>
      <c r="B248" s="39"/>
      <c r="C248" s="38"/>
      <c r="D248" s="210" t="s">
        <v>174</v>
      </c>
      <c r="E248" s="38"/>
      <c r="F248" s="211" t="s">
        <v>2031</v>
      </c>
      <c r="G248" s="38"/>
      <c r="H248" s="38"/>
      <c r="I248" s="132"/>
      <c r="J248" s="38"/>
      <c r="K248" s="38"/>
      <c r="L248" s="39"/>
      <c r="M248" s="212"/>
      <c r="N248" s="213"/>
      <c r="O248" s="77"/>
      <c r="P248" s="77"/>
      <c r="Q248" s="77"/>
      <c r="R248" s="77"/>
      <c r="S248" s="77"/>
      <c r="T248" s="7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9" t="s">
        <v>174</v>
      </c>
      <c r="AU248" s="19" t="s">
        <v>90</v>
      </c>
    </row>
    <row r="249" spans="1:65" s="2" customFormat="1" ht="16.5" customHeight="1">
      <c r="A249" s="38"/>
      <c r="B249" s="196"/>
      <c r="C249" s="197" t="s">
        <v>576</v>
      </c>
      <c r="D249" s="197" t="s">
        <v>169</v>
      </c>
      <c r="E249" s="198" t="s">
        <v>2032</v>
      </c>
      <c r="F249" s="199" t="s">
        <v>2033</v>
      </c>
      <c r="G249" s="200" t="s">
        <v>346</v>
      </c>
      <c r="H249" s="201">
        <v>2</v>
      </c>
      <c r="I249" s="202"/>
      <c r="J249" s="203">
        <f>ROUND(I249*H249,2)</f>
        <v>0</v>
      </c>
      <c r="K249" s="199" t="s">
        <v>280</v>
      </c>
      <c r="L249" s="39"/>
      <c r="M249" s="204" t="s">
        <v>1</v>
      </c>
      <c r="N249" s="205" t="s">
        <v>46</v>
      </c>
      <c r="O249" s="77"/>
      <c r="P249" s="206">
        <f>O249*H249</f>
        <v>0</v>
      </c>
      <c r="Q249" s="206">
        <v>0.00019</v>
      </c>
      <c r="R249" s="206">
        <f>Q249*H249</f>
        <v>0.00038</v>
      </c>
      <c r="S249" s="206">
        <v>0</v>
      </c>
      <c r="T249" s="207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08" t="s">
        <v>243</v>
      </c>
      <c r="AT249" s="208" t="s">
        <v>169</v>
      </c>
      <c r="AU249" s="208" t="s">
        <v>90</v>
      </c>
      <c r="AY249" s="19" t="s">
        <v>166</v>
      </c>
      <c r="BE249" s="209">
        <f>IF(N249="základní",J249,0)</f>
        <v>0</v>
      </c>
      <c r="BF249" s="209">
        <f>IF(N249="snížená",J249,0)</f>
        <v>0</v>
      </c>
      <c r="BG249" s="209">
        <f>IF(N249="zákl. přenesená",J249,0)</f>
        <v>0</v>
      </c>
      <c r="BH249" s="209">
        <f>IF(N249="sníž. přenesená",J249,0)</f>
        <v>0</v>
      </c>
      <c r="BI249" s="209">
        <f>IF(N249="nulová",J249,0)</f>
        <v>0</v>
      </c>
      <c r="BJ249" s="19" t="s">
        <v>88</v>
      </c>
      <c r="BK249" s="209">
        <f>ROUND(I249*H249,2)</f>
        <v>0</v>
      </c>
      <c r="BL249" s="19" t="s">
        <v>243</v>
      </c>
      <c r="BM249" s="208" t="s">
        <v>2034</v>
      </c>
    </row>
    <row r="250" spans="1:47" s="2" customFormat="1" ht="12">
      <c r="A250" s="38"/>
      <c r="B250" s="39"/>
      <c r="C250" s="38"/>
      <c r="D250" s="210" t="s">
        <v>174</v>
      </c>
      <c r="E250" s="38"/>
      <c r="F250" s="211" t="s">
        <v>2035</v>
      </c>
      <c r="G250" s="38"/>
      <c r="H250" s="38"/>
      <c r="I250" s="132"/>
      <c r="J250" s="38"/>
      <c r="K250" s="38"/>
      <c r="L250" s="39"/>
      <c r="M250" s="212"/>
      <c r="N250" s="213"/>
      <c r="O250" s="77"/>
      <c r="P250" s="77"/>
      <c r="Q250" s="77"/>
      <c r="R250" s="77"/>
      <c r="S250" s="77"/>
      <c r="T250" s="7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9" t="s">
        <v>174</v>
      </c>
      <c r="AU250" s="19" t="s">
        <v>90</v>
      </c>
    </row>
    <row r="251" spans="1:65" s="2" customFormat="1" ht="21.75" customHeight="1">
      <c r="A251" s="38"/>
      <c r="B251" s="196"/>
      <c r="C251" s="197" t="s">
        <v>582</v>
      </c>
      <c r="D251" s="197" t="s">
        <v>169</v>
      </c>
      <c r="E251" s="198" t="s">
        <v>2036</v>
      </c>
      <c r="F251" s="199" t="s">
        <v>2037</v>
      </c>
      <c r="G251" s="200" t="s">
        <v>346</v>
      </c>
      <c r="H251" s="201">
        <v>27</v>
      </c>
      <c r="I251" s="202"/>
      <c r="J251" s="203">
        <f>ROUND(I251*H251,2)</f>
        <v>0</v>
      </c>
      <c r="K251" s="199" t="s">
        <v>280</v>
      </c>
      <c r="L251" s="39"/>
      <c r="M251" s="204" t="s">
        <v>1</v>
      </c>
      <c r="N251" s="205" t="s">
        <v>46</v>
      </c>
      <c r="O251" s="77"/>
      <c r="P251" s="206">
        <f>O251*H251</f>
        <v>0</v>
      </c>
      <c r="Q251" s="206">
        <v>0.00024</v>
      </c>
      <c r="R251" s="206">
        <f>Q251*H251</f>
        <v>0.0064800000000000005</v>
      </c>
      <c r="S251" s="206">
        <v>0</v>
      </c>
      <c r="T251" s="207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08" t="s">
        <v>243</v>
      </c>
      <c r="AT251" s="208" t="s">
        <v>169</v>
      </c>
      <c r="AU251" s="208" t="s">
        <v>90</v>
      </c>
      <c r="AY251" s="19" t="s">
        <v>166</v>
      </c>
      <c r="BE251" s="209">
        <f>IF(N251="základní",J251,0)</f>
        <v>0</v>
      </c>
      <c r="BF251" s="209">
        <f>IF(N251="snížená",J251,0)</f>
        <v>0</v>
      </c>
      <c r="BG251" s="209">
        <f>IF(N251="zákl. přenesená",J251,0)</f>
        <v>0</v>
      </c>
      <c r="BH251" s="209">
        <f>IF(N251="sníž. přenesená",J251,0)</f>
        <v>0</v>
      </c>
      <c r="BI251" s="209">
        <f>IF(N251="nulová",J251,0)</f>
        <v>0</v>
      </c>
      <c r="BJ251" s="19" t="s">
        <v>88</v>
      </c>
      <c r="BK251" s="209">
        <f>ROUND(I251*H251,2)</f>
        <v>0</v>
      </c>
      <c r="BL251" s="19" t="s">
        <v>243</v>
      </c>
      <c r="BM251" s="208" t="s">
        <v>2038</v>
      </c>
    </row>
    <row r="252" spans="1:47" s="2" customFormat="1" ht="12">
      <c r="A252" s="38"/>
      <c r="B252" s="39"/>
      <c r="C252" s="38"/>
      <c r="D252" s="210" t="s">
        <v>174</v>
      </c>
      <c r="E252" s="38"/>
      <c r="F252" s="211" t="s">
        <v>2039</v>
      </c>
      <c r="G252" s="38"/>
      <c r="H252" s="38"/>
      <c r="I252" s="132"/>
      <c r="J252" s="38"/>
      <c r="K252" s="38"/>
      <c r="L252" s="39"/>
      <c r="M252" s="212"/>
      <c r="N252" s="213"/>
      <c r="O252" s="77"/>
      <c r="P252" s="77"/>
      <c r="Q252" s="77"/>
      <c r="R252" s="77"/>
      <c r="S252" s="77"/>
      <c r="T252" s="7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9" t="s">
        <v>174</v>
      </c>
      <c r="AU252" s="19" t="s">
        <v>90</v>
      </c>
    </row>
    <row r="253" spans="1:51" s="14" customFormat="1" ht="12">
      <c r="A253" s="14"/>
      <c r="B253" s="226"/>
      <c r="C253" s="14"/>
      <c r="D253" s="210" t="s">
        <v>283</v>
      </c>
      <c r="E253" s="227" t="s">
        <v>1</v>
      </c>
      <c r="F253" s="228" t="s">
        <v>2040</v>
      </c>
      <c r="G253" s="14"/>
      <c r="H253" s="229">
        <v>27</v>
      </c>
      <c r="I253" s="230"/>
      <c r="J253" s="14"/>
      <c r="K253" s="14"/>
      <c r="L253" s="226"/>
      <c r="M253" s="231"/>
      <c r="N253" s="232"/>
      <c r="O253" s="232"/>
      <c r="P253" s="232"/>
      <c r="Q253" s="232"/>
      <c r="R253" s="232"/>
      <c r="S253" s="232"/>
      <c r="T253" s="23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27" t="s">
        <v>283</v>
      </c>
      <c r="AU253" s="227" t="s">
        <v>90</v>
      </c>
      <c r="AV253" s="14" t="s">
        <v>90</v>
      </c>
      <c r="AW253" s="14" t="s">
        <v>36</v>
      </c>
      <c r="AX253" s="14" t="s">
        <v>81</v>
      </c>
      <c r="AY253" s="227" t="s">
        <v>166</v>
      </c>
    </row>
    <row r="254" spans="1:65" s="2" customFormat="1" ht="21.75" customHeight="1">
      <c r="A254" s="38"/>
      <c r="B254" s="196"/>
      <c r="C254" s="197" t="s">
        <v>596</v>
      </c>
      <c r="D254" s="197" t="s">
        <v>169</v>
      </c>
      <c r="E254" s="198" t="s">
        <v>2041</v>
      </c>
      <c r="F254" s="199" t="s">
        <v>2042</v>
      </c>
      <c r="G254" s="200" t="s">
        <v>289</v>
      </c>
      <c r="H254" s="201">
        <v>0.028</v>
      </c>
      <c r="I254" s="202"/>
      <c r="J254" s="203">
        <f>ROUND(I254*H254,2)</f>
        <v>0</v>
      </c>
      <c r="K254" s="199" t="s">
        <v>280</v>
      </c>
      <c r="L254" s="39"/>
      <c r="M254" s="204" t="s">
        <v>1</v>
      </c>
      <c r="N254" s="205" t="s">
        <v>46</v>
      </c>
      <c r="O254" s="77"/>
      <c r="P254" s="206">
        <f>O254*H254</f>
        <v>0</v>
      </c>
      <c r="Q254" s="206">
        <v>0</v>
      </c>
      <c r="R254" s="206">
        <f>Q254*H254</f>
        <v>0</v>
      </c>
      <c r="S254" s="206">
        <v>0</v>
      </c>
      <c r="T254" s="207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08" t="s">
        <v>243</v>
      </c>
      <c r="AT254" s="208" t="s">
        <v>169</v>
      </c>
      <c r="AU254" s="208" t="s">
        <v>90</v>
      </c>
      <c r="AY254" s="19" t="s">
        <v>166</v>
      </c>
      <c r="BE254" s="209">
        <f>IF(N254="základní",J254,0)</f>
        <v>0</v>
      </c>
      <c r="BF254" s="209">
        <f>IF(N254="snížená",J254,0)</f>
        <v>0</v>
      </c>
      <c r="BG254" s="209">
        <f>IF(N254="zákl. přenesená",J254,0)</f>
        <v>0</v>
      </c>
      <c r="BH254" s="209">
        <f>IF(N254="sníž. přenesená",J254,0)</f>
        <v>0</v>
      </c>
      <c r="BI254" s="209">
        <f>IF(N254="nulová",J254,0)</f>
        <v>0</v>
      </c>
      <c r="BJ254" s="19" t="s">
        <v>88</v>
      </c>
      <c r="BK254" s="209">
        <f>ROUND(I254*H254,2)</f>
        <v>0</v>
      </c>
      <c r="BL254" s="19" t="s">
        <v>243</v>
      </c>
      <c r="BM254" s="208" t="s">
        <v>2043</v>
      </c>
    </row>
    <row r="255" spans="1:47" s="2" customFormat="1" ht="12">
      <c r="A255" s="38"/>
      <c r="B255" s="39"/>
      <c r="C255" s="38"/>
      <c r="D255" s="210" t="s">
        <v>174</v>
      </c>
      <c r="E255" s="38"/>
      <c r="F255" s="211" t="s">
        <v>2044</v>
      </c>
      <c r="G255" s="38"/>
      <c r="H255" s="38"/>
      <c r="I255" s="132"/>
      <c r="J255" s="38"/>
      <c r="K255" s="38"/>
      <c r="L255" s="39"/>
      <c r="M255" s="212"/>
      <c r="N255" s="213"/>
      <c r="O255" s="77"/>
      <c r="P255" s="77"/>
      <c r="Q255" s="77"/>
      <c r="R255" s="77"/>
      <c r="S255" s="77"/>
      <c r="T255" s="7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9" t="s">
        <v>174</v>
      </c>
      <c r="AU255" s="19" t="s">
        <v>90</v>
      </c>
    </row>
    <row r="256" spans="1:65" s="2" customFormat="1" ht="16.5" customHeight="1">
      <c r="A256" s="38"/>
      <c r="B256" s="196"/>
      <c r="C256" s="197" t="s">
        <v>619</v>
      </c>
      <c r="D256" s="197" t="s">
        <v>169</v>
      </c>
      <c r="E256" s="198" t="s">
        <v>2045</v>
      </c>
      <c r="F256" s="199" t="s">
        <v>2046</v>
      </c>
      <c r="G256" s="200" t="s">
        <v>289</v>
      </c>
      <c r="H256" s="201">
        <v>0.028</v>
      </c>
      <c r="I256" s="202"/>
      <c r="J256" s="203">
        <f>ROUND(I256*H256,2)</f>
        <v>0</v>
      </c>
      <c r="K256" s="199" t="s">
        <v>280</v>
      </c>
      <c r="L256" s="39"/>
      <c r="M256" s="204" t="s">
        <v>1</v>
      </c>
      <c r="N256" s="205" t="s">
        <v>46</v>
      </c>
      <c r="O256" s="77"/>
      <c r="P256" s="206">
        <f>O256*H256</f>
        <v>0</v>
      </c>
      <c r="Q256" s="206">
        <v>0</v>
      </c>
      <c r="R256" s="206">
        <f>Q256*H256</f>
        <v>0</v>
      </c>
      <c r="S256" s="206">
        <v>0</v>
      </c>
      <c r="T256" s="207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08" t="s">
        <v>243</v>
      </c>
      <c r="AT256" s="208" t="s">
        <v>169</v>
      </c>
      <c r="AU256" s="208" t="s">
        <v>90</v>
      </c>
      <c r="AY256" s="19" t="s">
        <v>166</v>
      </c>
      <c r="BE256" s="209">
        <f>IF(N256="základní",J256,0)</f>
        <v>0</v>
      </c>
      <c r="BF256" s="209">
        <f>IF(N256="snížená",J256,0)</f>
        <v>0</v>
      </c>
      <c r="BG256" s="209">
        <f>IF(N256="zákl. přenesená",J256,0)</f>
        <v>0</v>
      </c>
      <c r="BH256" s="209">
        <f>IF(N256="sníž. přenesená",J256,0)</f>
        <v>0</v>
      </c>
      <c r="BI256" s="209">
        <f>IF(N256="nulová",J256,0)</f>
        <v>0</v>
      </c>
      <c r="BJ256" s="19" t="s">
        <v>88</v>
      </c>
      <c r="BK256" s="209">
        <f>ROUND(I256*H256,2)</f>
        <v>0</v>
      </c>
      <c r="BL256" s="19" t="s">
        <v>243</v>
      </c>
      <c r="BM256" s="208" t="s">
        <v>2047</v>
      </c>
    </row>
    <row r="257" spans="1:47" s="2" customFormat="1" ht="12">
      <c r="A257" s="38"/>
      <c r="B257" s="39"/>
      <c r="C257" s="38"/>
      <c r="D257" s="210" t="s">
        <v>174</v>
      </c>
      <c r="E257" s="38"/>
      <c r="F257" s="211" t="s">
        <v>2048</v>
      </c>
      <c r="G257" s="38"/>
      <c r="H257" s="38"/>
      <c r="I257" s="132"/>
      <c r="J257" s="38"/>
      <c r="K257" s="38"/>
      <c r="L257" s="39"/>
      <c r="M257" s="212"/>
      <c r="N257" s="213"/>
      <c r="O257" s="77"/>
      <c r="P257" s="77"/>
      <c r="Q257" s="77"/>
      <c r="R257" s="77"/>
      <c r="S257" s="77"/>
      <c r="T257" s="7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9" t="s">
        <v>174</v>
      </c>
      <c r="AU257" s="19" t="s">
        <v>90</v>
      </c>
    </row>
    <row r="258" spans="1:65" s="2" customFormat="1" ht="21.75" customHeight="1">
      <c r="A258" s="38"/>
      <c r="B258" s="196"/>
      <c r="C258" s="197" t="s">
        <v>626</v>
      </c>
      <c r="D258" s="197" t="s">
        <v>169</v>
      </c>
      <c r="E258" s="198" t="s">
        <v>2049</v>
      </c>
      <c r="F258" s="199" t="s">
        <v>2050</v>
      </c>
      <c r="G258" s="200" t="s">
        <v>289</v>
      </c>
      <c r="H258" s="201">
        <v>0.028</v>
      </c>
      <c r="I258" s="202"/>
      <c r="J258" s="203">
        <f>ROUND(I258*H258,2)</f>
        <v>0</v>
      </c>
      <c r="K258" s="199" t="s">
        <v>280</v>
      </c>
      <c r="L258" s="39"/>
      <c r="M258" s="204" t="s">
        <v>1</v>
      </c>
      <c r="N258" s="205" t="s">
        <v>46</v>
      </c>
      <c r="O258" s="77"/>
      <c r="P258" s="206">
        <f>O258*H258</f>
        <v>0</v>
      </c>
      <c r="Q258" s="206">
        <v>0</v>
      </c>
      <c r="R258" s="206">
        <f>Q258*H258</f>
        <v>0</v>
      </c>
      <c r="S258" s="206">
        <v>0</v>
      </c>
      <c r="T258" s="207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08" t="s">
        <v>243</v>
      </c>
      <c r="AT258" s="208" t="s">
        <v>169</v>
      </c>
      <c r="AU258" s="208" t="s">
        <v>90</v>
      </c>
      <c r="AY258" s="19" t="s">
        <v>166</v>
      </c>
      <c r="BE258" s="209">
        <f>IF(N258="základní",J258,0)</f>
        <v>0</v>
      </c>
      <c r="BF258" s="209">
        <f>IF(N258="snížená",J258,0)</f>
        <v>0</v>
      </c>
      <c r="BG258" s="209">
        <f>IF(N258="zákl. přenesená",J258,0)</f>
        <v>0</v>
      </c>
      <c r="BH258" s="209">
        <f>IF(N258="sníž. přenesená",J258,0)</f>
        <v>0</v>
      </c>
      <c r="BI258" s="209">
        <f>IF(N258="nulová",J258,0)</f>
        <v>0</v>
      </c>
      <c r="BJ258" s="19" t="s">
        <v>88</v>
      </c>
      <c r="BK258" s="209">
        <f>ROUND(I258*H258,2)</f>
        <v>0</v>
      </c>
      <c r="BL258" s="19" t="s">
        <v>243</v>
      </c>
      <c r="BM258" s="208" t="s">
        <v>2051</v>
      </c>
    </row>
    <row r="259" spans="1:47" s="2" customFormat="1" ht="12">
      <c r="A259" s="38"/>
      <c r="B259" s="39"/>
      <c r="C259" s="38"/>
      <c r="D259" s="210" t="s">
        <v>174</v>
      </c>
      <c r="E259" s="38"/>
      <c r="F259" s="211" t="s">
        <v>2052</v>
      </c>
      <c r="G259" s="38"/>
      <c r="H259" s="38"/>
      <c r="I259" s="132"/>
      <c r="J259" s="38"/>
      <c r="K259" s="38"/>
      <c r="L259" s="39"/>
      <c r="M259" s="212"/>
      <c r="N259" s="213"/>
      <c r="O259" s="77"/>
      <c r="P259" s="77"/>
      <c r="Q259" s="77"/>
      <c r="R259" s="77"/>
      <c r="S259" s="77"/>
      <c r="T259" s="7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9" t="s">
        <v>174</v>
      </c>
      <c r="AU259" s="19" t="s">
        <v>90</v>
      </c>
    </row>
    <row r="260" spans="1:63" s="12" customFormat="1" ht="22.8" customHeight="1">
      <c r="A260" s="12"/>
      <c r="B260" s="183"/>
      <c r="C260" s="12"/>
      <c r="D260" s="184" t="s">
        <v>80</v>
      </c>
      <c r="E260" s="194" t="s">
        <v>2053</v>
      </c>
      <c r="F260" s="194" t="s">
        <v>2054</v>
      </c>
      <c r="G260" s="12"/>
      <c r="H260" s="12"/>
      <c r="I260" s="186"/>
      <c r="J260" s="195">
        <f>BK260</f>
        <v>0</v>
      </c>
      <c r="K260" s="12"/>
      <c r="L260" s="183"/>
      <c r="M260" s="188"/>
      <c r="N260" s="189"/>
      <c r="O260" s="189"/>
      <c r="P260" s="190">
        <f>SUM(P261:P321)</f>
        <v>0</v>
      </c>
      <c r="Q260" s="189"/>
      <c r="R260" s="190">
        <f>SUM(R261:R321)</f>
        <v>0.2505903</v>
      </c>
      <c r="S260" s="189"/>
      <c r="T260" s="191">
        <f>SUM(T261:T321)</f>
        <v>2.1744460000000005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84" t="s">
        <v>90</v>
      </c>
      <c r="AT260" s="192" t="s">
        <v>80</v>
      </c>
      <c r="AU260" s="192" t="s">
        <v>88</v>
      </c>
      <c r="AY260" s="184" t="s">
        <v>166</v>
      </c>
      <c r="BK260" s="193">
        <f>SUM(BK261:BK321)</f>
        <v>0</v>
      </c>
    </row>
    <row r="261" spans="1:65" s="2" customFormat="1" ht="21.75" customHeight="1">
      <c r="A261" s="38"/>
      <c r="B261" s="196"/>
      <c r="C261" s="197" t="s">
        <v>637</v>
      </c>
      <c r="D261" s="197" t="s">
        <v>169</v>
      </c>
      <c r="E261" s="198" t="s">
        <v>2055</v>
      </c>
      <c r="F261" s="199" t="s">
        <v>2056</v>
      </c>
      <c r="G261" s="200" t="s">
        <v>301</v>
      </c>
      <c r="H261" s="201">
        <v>2.52</v>
      </c>
      <c r="I261" s="202"/>
      <c r="J261" s="203">
        <f>ROUND(I261*H261,2)</f>
        <v>0</v>
      </c>
      <c r="K261" s="199" t="s">
        <v>280</v>
      </c>
      <c r="L261" s="39"/>
      <c r="M261" s="204" t="s">
        <v>1</v>
      </c>
      <c r="N261" s="205" t="s">
        <v>46</v>
      </c>
      <c r="O261" s="77"/>
      <c r="P261" s="206">
        <f>O261*H261</f>
        <v>0</v>
      </c>
      <c r="Q261" s="206">
        <v>0.02424</v>
      </c>
      <c r="R261" s="206">
        <f>Q261*H261</f>
        <v>0.0610848</v>
      </c>
      <c r="S261" s="206">
        <v>0</v>
      </c>
      <c r="T261" s="207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08" t="s">
        <v>243</v>
      </c>
      <c r="AT261" s="208" t="s">
        <v>169</v>
      </c>
      <c r="AU261" s="208" t="s">
        <v>90</v>
      </c>
      <c r="AY261" s="19" t="s">
        <v>166</v>
      </c>
      <c r="BE261" s="209">
        <f>IF(N261="základní",J261,0)</f>
        <v>0</v>
      </c>
      <c r="BF261" s="209">
        <f>IF(N261="snížená",J261,0)</f>
        <v>0</v>
      </c>
      <c r="BG261" s="209">
        <f>IF(N261="zákl. přenesená",J261,0)</f>
        <v>0</v>
      </c>
      <c r="BH261" s="209">
        <f>IF(N261="sníž. přenesená",J261,0)</f>
        <v>0</v>
      </c>
      <c r="BI261" s="209">
        <f>IF(N261="nulová",J261,0)</f>
        <v>0</v>
      </c>
      <c r="BJ261" s="19" t="s">
        <v>88</v>
      </c>
      <c r="BK261" s="209">
        <f>ROUND(I261*H261,2)</f>
        <v>0</v>
      </c>
      <c r="BL261" s="19" t="s">
        <v>243</v>
      </c>
      <c r="BM261" s="208" t="s">
        <v>2057</v>
      </c>
    </row>
    <row r="262" spans="1:47" s="2" customFormat="1" ht="12">
      <c r="A262" s="38"/>
      <c r="B262" s="39"/>
      <c r="C262" s="38"/>
      <c r="D262" s="210" t="s">
        <v>174</v>
      </c>
      <c r="E262" s="38"/>
      <c r="F262" s="211" t="s">
        <v>2058</v>
      </c>
      <c r="G262" s="38"/>
      <c r="H262" s="38"/>
      <c r="I262" s="132"/>
      <c r="J262" s="38"/>
      <c r="K262" s="38"/>
      <c r="L262" s="39"/>
      <c r="M262" s="212"/>
      <c r="N262" s="213"/>
      <c r="O262" s="77"/>
      <c r="P262" s="77"/>
      <c r="Q262" s="77"/>
      <c r="R262" s="77"/>
      <c r="S262" s="77"/>
      <c r="T262" s="7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9" t="s">
        <v>174</v>
      </c>
      <c r="AU262" s="19" t="s">
        <v>90</v>
      </c>
    </row>
    <row r="263" spans="1:51" s="13" customFormat="1" ht="12">
      <c r="A263" s="13"/>
      <c r="B263" s="219"/>
      <c r="C263" s="13"/>
      <c r="D263" s="210" t="s">
        <v>283</v>
      </c>
      <c r="E263" s="220" t="s">
        <v>1</v>
      </c>
      <c r="F263" s="221" t="s">
        <v>2059</v>
      </c>
      <c r="G263" s="13"/>
      <c r="H263" s="220" t="s">
        <v>1</v>
      </c>
      <c r="I263" s="222"/>
      <c r="J263" s="13"/>
      <c r="K263" s="13"/>
      <c r="L263" s="219"/>
      <c r="M263" s="223"/>
      <c r="N263" s="224"/>
      <c r="O263" s="224"/>
      <c r="P263" s="224"/>
      <c r="Q263" s="224"/>
      <c r="R263" s="224"/>
      <c r="S263" s="224"/>
      <c r="T263" s="22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20" t="s">
        <v>283</v>
      </c>
      <c r="AU263" s="220" t="s">
        <v>90</v>
      </c>
      <c r="AV263" s="13" t="s">
        <v>88</v>
      </c>
      <c r="AW263" s="13" t="s">
        <v>36</v>
      </c>
      <c r="AX263" s="13" t="s">
        <v>81</v>
      </c>
      <c r="AY263" s="220" t="s">
        <v>166</v>
      </c>
    </row>
    <row r="264" spans="1:51" s="14" customFormat="1" ht="12">
      <c r="A264" s="14"/>
      <c r="B264" s="226"/>
      <c r="C264" s="14"/>
      <c r="D264" s="210" t="s">
        <v>283</v>
      </c>
      <c r="E264" s="227" t="s">
        <v>1</v>
      </c>
      <c r="F264" s="228" t="s">
        <v>2060</v>
      </c>
      <c r="G264" s="14"/>
      <c r="H264" s="229">
        <v>1.44</v>
      </c>
      <c r="I264" s="230"/>
      <c r="J264" s="14"/>
      <c r="K264" s="14"/>
      <c r="L264" s="226"/>
      <c r="M264" s="231"/>
      <c r="N264" s="232"/>
      <c r="O264" s="232"/>
      <c r="P264" s="232"/>
      <c r="Q264" s="232"/>
      <c r="R264" s="232"/>
      <c r="S264" s="232"/>
      <c r="T264" s="233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27" t="s">
        <v>283</v>
      </c>
      <c r="AU264" s="227" t="s">
        <v>90</v>
      </c>
      <c r="AV264" s="14" t="s">
        <v>90</v>
      </c>
      <c r="AW264" s="14" t="s">
        <v>36</v>
      </c>
      <c r="AX264" s="14" t="s">
        <v>81</v>
      </c>
      <c r="AY264" s="227" t="s">
        <v>166</v>
      </c>
    </row>
    <row r="265" spans="1:51" s="13" customFormat="1" ht="12">
      <c r="A265" s="13"/>
      <c r="B265" s="219"/>
      <c r="C265" s="13"/>
      <c r="D265" s="210" t="s">
        <v>283</v>
      </c>
      <c r="E265" s="220" t="s">
        <v>1</v>
      </c>
      <c r="F265" s="221" t="s">
        <v>2061</v>
      </c>
      <c r="G265" s="13"/>
      <c r="H265" s="220" t="s">
        <v>1</v>
      </c>
      <c r="I265" s="222"/>
      <c r="J265" s="13"/>
      <c r="K265" s="13"/>
      <c r="L265" s="219"/>
      <c r="M265" s="223"/>
      <c r="N265" s="224"/>
      <c r="O265" s="224"/>
      <c r="P265" s="224"/>
      <c r="Q265" s="224"/>
      <c r="R265" s="224"/>
      <c r="S265" s="224"/>
      <c r="T265" s="22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20" t="s">
        <v>283</v>
      </c>
      <c r="AU265" s="220" t="s">
        <v>90</v>
      </c>
      <c r="AV265" s="13" t="s">
        <v>88</v>
      </c>
      <c r="AW265" s="13" t="s">
        <v>36</v>
      </c>
      <c r="AX265" s="13" t="s">
        <v>81</v>
      </c>
      <c r="AY265" s="220" t="s">
        <v>166</v>
      </c>
    </row>
    <row r="266" spans="1:51" s="14" customFormat="1" ht="12">
      <c r="A266" s="14"/>
      <c r="B266" s="226"/>
      <c r="C266" s="14"/>
      <c r="D266" s="210" t="s">
        <v>283</v>
      </c>
      <c r="E266" s="227" t="s">
        <v>1</v>
      </c>
      <c r="F266" s="228" t="s">
        <v>2062</v>
      </c>
      <c r="G266" s="14"/>
      <c r="H266" s="229">
        <v>1.08</v>
      </c>
      <c r="I266" s="230"/>
      <c r="J266" s="14"/>
      <c r="K266" s="14"/>
      <c r="L266" s="226"/>
      <c r="M266" s="231"/>
      <c r="N266" s="232"/>
      <c r="O266" s="232"/>
      <c r="P266" s="232"/>
      <c r="Q266" s="232"/>
      <c r="R266" s="232"/>
      <c r="S266" s="232"/>
      <c r="T266" s="23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27" t="s">
        <v>283</v>
      </c>
      <c r="AU266" s="227" t="s">
        <v>90</v>
      </c>
      <c r="AV266" s="14" t="s">
        <v>90</v>
      </c>
      <c r="AW266" s="14" t="s">
        <v>36</v>
      </c>
      <c r="AX266" s="14" t="s">
        <v>81</v>
      </c>
      <c r="AY266" s="227" t="s">
        <v>166</v>
      </c>
    </row>
    <row r="267" spans="1:51" s="15" customFormat="1" ht="12">
      <c r="A267" s="15"/>
      <c r="B267" s="234"/>
      <c r="C267" s="15"/>
      <c r="D267" s="210" t="s">
        <v>283</v>
      </c>
      <c r="E267" s="235" t="s">
        <v>1</v>
      </c>
      <c r="F267" s="236" t="s">
        <v>286</v>
      </c>
      <c r="G267" s="15"/>
      <c r="H267" s="237">
        <v>2.52</v>
      </c>
      <c r="I267" s="238"/>
      <c r="J267" s="15"/>
      <c r="K267" s="15"/>
      <c r="L267" s="234"/>
      <c r="M267" s="239"/>
      <c r="N267" s="240"/>
      <c r="O267" s="240"/>
      <c r="P267" s="240"/>
      <c r="Q267" s="240"/>
      <c r="R267" s="240"/>
      <c r="S267" s="240"/>
      <c r="T267" s="241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35" t="s">
        <v>283</v>
      </c>
      <c r="AU267" s="235" t="s">
        <v>90</v>
      </c>
      <c r="AV267" s="15" t="s">
        <v>165</v>
      </c>
      <c r="AW267" s="15" t="s">
        <v>36</v>
      </c>
      <c r="AX267" s="15" t="s">
        <v>88</v>
      </c>
      <c r="AY267" s="235" t="s">
        <v>166</v>
      </c>
    </row>
    <row r="268" spans="1:65" s="2" customFormat="1" ht="21.75" customHeight="1">
      <c r="A268" s="38"/>
      <c r="B268" s="196"/>
      <c r="C268" s="197" t="s">
        <v>642</v>
      </c>
      <c r="D268" s="197" t="s">
        <v>169</v>
      </c>
      <c r="E268" s="198" t="s">
        <v>2063</v>
      </c>
      <c r="F268" s="199" t="s">
        <v>2064</v>
      </c>
      <c r="G268" s="200" t="s">
        <v>301</v>
      </c>
      <c r="H268" s="201">
        <v>5.1</v>
      </c>
      <c r="I268" s="202"/>
      <c r="J268" s="203">
        <f>ROUND(I268*H268,2)</f>
        <v>0</v>
      </c>
      <c r="K268" s="199" t="s">
        <v>280</v>
      </c>
      <c r="L268" s="39"/>
      <c r="M268" s="204" t="s">
        <v>1</v>
      </c>
      <c r="N268" s="205" t="s">
        <v>46</v>
      </c>
      <c r="O268" s="77"/>
      <c r="P268" s="206">
        <f>O268*H268</f>
        <v>0</v>
      </c>
      <c r="Q268" s="206">
        <v>0.02363</v>
      </c>
      <c r="R268" s="206">
        <f>Q268*H268</f>
        <v>0.120513</v>
      </c>
      <c r="S268" s="206">
        <v>0</v>
      </c>
      <c r="T268" s="207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08" t="s">
        <v>243</v>
      </c>
      <c r="AT268" s="208" t="s">
        <v>169</v>
      </c>
      <c r="AU268" s="208" t="s">
        <v>90</v>
      </c>
      <c r="AY268" s="19" t="s">
        <v>166</v>
      </c>
      <c r="BE268" s="209">
        <f>IF(N268="základní",J268,0)</f>
        <v>0</v>
      </c>
      <c r="BF268" s="209">
        <f>IF(N268="snížená",J268,0)</f>
        <v>0</v>
      </c>
      <c r="BG268" s="209">
        <f>IF(N268="zákl. přenesená",J268,0)</f>
        <v>0</v>
      </c>
      <c r="BH268" s="209">
        <f>IF(N268="sníž. přenesená",J268,0)</f>
        <v>0</v>
      </c>
      <c r="BI268" s="209">
        <f>IF(N268="nulová",J268,0)</f>
        <v>0</v>
      </c>
      <c r="BJ268" s="19" t="s">
        <v>88</v>
      </c>
      <c r="BK268" s="209">
        <f>ROUND(I268*H268,2)</f>
        <v>0</v>
      </c>
      <c r="BL268" s="19" t="s">
        <v>243</v>
      </c>
      <c r="BM268" s="208" t="s">
        <v>2065</v>
      </c>
    </row>
    <row r="269" spans="1:47" s="2" customFormat="1" ht="12">
      <c r="A269" s="38"/>
      <c r="B269" s="39"/>
      <c r="C269" s="38"/>
      <c r="D269" s="210" t="s">
        <v>174</v>
      </c>
      <c r="E269" s="38"/>
      <c r="F269" s="211" t="s">
        <v>2066</v>
      </c>
      <c r="G269" s="38"/>
      <c r="H269" s="38"/>
      <c r="I269" s="132"/>
      <c r="J269" s="38"/>
      <c r="K269" s="38"/>
      <c r="L269" s="39"/>
      <c r="M269" s="212"/>
      <c r="N269" s="213"/>
      <c r="O269" s="77"/>
      <c r="P269" s="77"/>
      <c r="Q269" s="77"/>
      <c r="R269" s="77"/>
      <c r="S269" s="77"/>
      <c r="T269" s="7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9" t="s">
        <v>174</v>
      </c>
      <c r="AU269" s="19" t="s">
        <v>90</v>
      </c>
    </row>
    <row r="270" spans="1:51" s="13" customFormat="1" ht="12">
      <c r="A270" s="13"/>
      <c r="B270" s="219"/>
      <c r="C270" s="13"/>
      <c r="D270" s="210" t="s">
        <v>283</v>
      </c>
      <c r="E270" s="220" t="s">
        <v>1</v>
      </c>
      <c r="F270" s="221" t="s">
        <v>2067</v>
      </c>
      <c r="G270" s="13"/>
      <c r="H270" s="220" t="s">
        <v>1</v>
      </c>
      <c r="I270" s="222"/>
      <c r="J270" s="13"/>
      <c r="K270" s="13"/>
      <c r="L270" s="219"/>
      <c r="M270" s="223"/>
      <c r="N270" s="224"/>
      <c r="O270" s="224"/>
      <c r="P270" s="224"/>
      <c r="Q270" s="224"/>
      <c r="R270" s="224"/>
      <c r="S270" s="224"/>
      <c r="T270" s="22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20" t="s">
        <v>283</v>
      </c>
      <c r="AU270" s="220" t="s">
        <v>90</v>
      </c>
      <c r="AV270" s="13" t="s">
        <v>88</v>
      </c>
      <c r="AW270" s="13" t="s">
        <v>36</v>
      </c>
      <c r="AX270" s="13" t="s">
        <v>81</v>
      </c>
      <c r="AY270" s="220" t="s">
        <v>166</v>
      </c>
    </row>
    <row r="271" spans="1:51" s="14" customFormat="1" ht="12">
      <c r="A271" s="14"/>
      <c r="B271" s="226"/>
      <c r="C271" s="14"/>
      <c r="D271" s="210" t="s">
        <v>283</v>
      </c>
      <c r="E271" s="227" t="s">
        <v>1</v>
      </c>
      <c r="F271" s="228" t="s">
        <v>2068</v>
      </c>
      <c r="G271" s="14"/>
      <c r="H271" s="229">
        <v>2.295</v>
      </c>
      <c r="I271" s="230"/>
      <c r="J271" s="14"/>
      <c r="K271" s="14"/>
      <c r="L271" s="226"/>
      <c r="M271" s="231"/>
      <c r="N271" s="232"/>
      <c r="O271" s="232"/>
      <c r="P271" s="232"/>
      <c r="Q271" s="232"/>
      <c r="R271" s="232"/>
      <c r="S271" s="232"/>
      <c r="T271" s="23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27" t="s">
        <v>283</v>
      </c>
      <c r="AU271" s="227" t="s">
        <v>90</v>
      </c>
      <c r="AV271" s="14" t="s">
        <v>90</v>
      </c>
      <c r="AW271" s="14" t="s">
        <v>36</v>
      </c>
      <c r="AX271" s="14" t="s">
        <v>81</v>
      </c>
      <c r="AY271" s="227" t="s">
        <v>166</v>
      </c>
    </row>
    <row r="272" spans="1:51" s="13" customFormat="1" ht="12">
      <c r="A272" s="13"/>
      <c r="B272" s="219"/>
      <c r="C272" s="13"/>
      <c r="D272" s="210" t="s">
        <v>283</v>
      </c>
      <c r="E272" s="220" t="s">
        <v>1</v>
      </c>
      <c r="F272" s="221" t="s">
        <v>2069</v>
      </c>
      <c r="G272" s="13"/>
      <c r="H272" s="220" t="s">
        <v>1</v>
      </c>
      <c r="I272" s="222"/>
      <c r="J272" s="13"/>
      <c r="K272" s="13"/>
      <c r="L272" s="219"/>
      <c r="M272" s="223"/>
      <c r="N272" s="224"/>
      <c r="O272" s="224"/>
      <c r="P272" s="224"/>
      <c r="Q272" s="224"/>
      <c r="R272" s="224"/>
      <c r="S272" s="224"/>
      <c r="T272" s="22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20" t="s">
        <v>283</v>
      </c>
      <c r="AU272" s="220" t="s">
        <v>90</v>
      </c>
      <c r="AV272" s="13" t="s">
        <v>88</v>
      </c>
      <c r="AW272" s="13" t="s">
        <v>36</v>
      </c>
      <c r="AX272" s="13" t="s">
        <v>81</v>
      </c>
      <c r="AY272" s="220" t="s">
        <v>166</v>
      </c>
    </row>
    <row r="273" spans="1:51" s="14" customFormat="1" ht="12">
      <c r="A273" s="14"/>
      <c r="B273" s="226"/>
      <c r="C273" s="14"/>
      <c r="D273" s="210" t="s">
        <v>283</v>
      </c>
      <c r="E273" s="227" t="s">
        <v>1</v>
      </c>
      <c r="F273" s="228" t="s">
        <v>2070</v>
      </c>
      <c r="G273" s="14"/>
      <c r="H273" s="229">
        <v>2.805</v>
      </c>
      <c r="I273" s="230"/>
      <c r="J273" s="14"/>
      <c r="K273" s="14"/>
      <c r="L273" s="226"/>
      <c r="M273" s="231"/>
      <c r="N273" s="232"/>
      <c r="O273" s="232"/>
      <c r="P273" s="232"/>
      <c r="Q273" s="232"/>
      <c r="R273" s="232"/>
      <c r="S273" s="232"/>
      <c r="T273" s="23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27" t="s">
        <v>283</v>
      </c>
      <c r="AU273" s="227" t="s">
        <v>90</v>
      </c>
      <c r="AV273" s="14" t="s">
        <v>90</v>
      </c>
      <c r="AW273" s="14" t="s">
        <v>36</v>
      </c>
      <c r="AX273" s="14" t="s">
        <v>81</v>
      </c>
      <c r="AY273" s="227" t="s">
        <v>166</v>
      </c>
    </row>
    <row r="274" spans="1:51" s="15" customFormat="1" ht="12">
      <c r="A274" s="15"/>
      <c r="B274" s="234"/>
      <c r="C274" s="15"/>
      <c r="D274" s="210" t="s">
        <v>283</v>
      </c>
      <c r="E274" s="235" t="s">
        <v>1</v>
      </c>
      <c r="F274" s="236" t="s">
        <v>286</v>
      </c>
      <c r="G274" s="15"/>
      <c r="H274" s="237">
        <v>5.1</v>
      </c>
      <c r="I274" s="238"/>
      <c r="J274" s="15"/>
      <c r="K274" s="15"/>
      <c r="L274" s="234"/>
      <c r="M274" s="239"/>
      <c r="N274" s="240"/>
      <c r="O274" s="240"/>
      <c r="P274" s="240"/>
      <c r="Q274" s="240"/>
      <c r="R274" s="240"/>
      <c r="S274" s="240"/>
      <c r="T274" s="241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35" t="s">
        <v>283</v>
      </c>
      <c r="AU274" s="235" t="s">
        <v>90</v>
      </c>
      <c r="AV274" s="15" t="s">
        <v>165</v>
      </c>
      <c r="AW274" s="15" t="s">
        <v>36</v>
      </c>
      <c r="AX274" s="15" t="s">
        <v>88</v>
      </c>
      <c r="AY274" s="235" t="s">
        <v>166</v>
      </c>
    </row>
    <row r="275" spans="1:65" s="2" customFormat="1" ht="16.5" customHeight="1">
      <c r="A275" s="38"/>
      <c r="B275" s="196"/>
      <c r="C275" s="197" t="s">
        <v>647</v>
      </c>
      <c r="D275" s="197" t="s">
        <v>169</v>
      </c>
      <c r="E275" s="198" t="s">
        <v>2071</v>
      </c>
      <c r="F275" s="199" t="s">
        <v>2072</v>
      </c>
      <c r="G275" s="200" t="s">
        <v>301</v>
      </c>
      <c r="H275" s="201">
        <v>90.67</v>
      </c>
      <c r="I275" s="202"/>
      <c r="J275" s="203">
        <f>ROUND(I275*H275,2)</f>
        <v>0</v>
      </c>
      <c r="K275" s="199" t="s">
        <v>280</v>
      </c>
      <c r="L275" s="39"/>
      <c r="M275" s="204" t="s">
        <v>1</v>
      </c>
      <c r="N275" s="205" t="s">
        <v>46</v>
      </c>
      <c r="O275" s="77"/>
      <c r="P275" s="206">
        <f>O275*H275</f>
        <v>0</v>
      </c>
      <c r="Q275" s="206">
        <v>0</v>
      </c>
      <c r="R275" s="206">
        <f>Q275*H275</f>
        <v>0</v>
      </c>
      <c r="S275" s="206">
        <v>0</v>
      </c>
      <c r="T275" s="207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08" t="s">
        <v>243</v>
      </c>
      <c r="AT275" s="208" t="s">
        <v>169</v>
      </c>
      <c r="AU275" s="208" t="s">
        <v>90</v>
      </c>
      <c r="AY275" s="19" t="s">
        <v>166</v>
      </c>
      <c r="BE275" s="209">
        <f>IF(N275="základní",J275,0)</f>
        <v>0</v>
      </c>
      <c r="BF275" s="209">
        <f>IF(N275="snížená",J275,0)</f>
        <v>0</v>
      </c>
      <c r="BG275" s="209">
        <f>IF(N275="zákl. přenesená",J275,0)</f>
        <v>0</v>
      </c>
      <c r="BH275" s="209">
        <f>IF(N275="sníž. přenesená",J275,0)</f>
        <v>0</v>
      </c>
      <c r="BI275" s="209">
        <f>IF(N275="nulová",J275,0)</f>
        <v>0</v>
      </c>
      <c r="BJ275" s="19" t="s">
        <v>88</v>
      </c>
      <c r="BK275" s="209">
        <f>ROUND(I275*H275,2)</f>
        <v>0</v>
      </c>
      <c r="BL275" s="19" t="s">
        <v>243</v>
      </c>
      <c r="BM275" s="208" t="s">
        <v>2073</v>
      </c>
    </row>
    <row r="276" spans="1:47" s="2" customFormat="1" ht="12">
      <c r="A276" s="38"/>
      <c r="B276" s="39"/>
      <c r="C276" s="38"/>
      <c r="D276" s="210" t="s">
        <v>174</v>
      </c>
      <c r="E276" s="38"/>
      <c r="F276" s="211" t="s">
        <v>2074</v>
      </c>
      <c r="G276" s="38"/>
      <c r="H276" s="38"/>
      <c r="I276" s="132"/>
      <c r="J276" s="38"/>
      <c r="K276" s="38"/>
      <c r="L276" s="39"/>
      <c r="M276" s="212"/>
      <c r="N276" s="213"/>
      <c r="O276" s="77"/>
      <c r="P276" s="77"/>
      <c r="Q276" s="77"/>
      <c r="R276" s="77"/>
      <c r="S276" s="77"/>
      <c r="T276" s="7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9" t="s">
        <v>174</v>
      </c>
      <c r="AU276" s="19" t="s">
        <v>90</v>
      </c>
    </row>
    <row r="277" spans="1:65" s="2" customFormat="1" ht="16.5" customHeight="1">
      <c r="A277" s="38"/>
      <c r="B277" s="196"/>
      <c r="C277" s="197" t="s">
        <v>652</v>
      </c>
      <c r="D277" s="197" t="s">
        <v>169</v>
      </c>
      <c r="E277" s="198" t="s">
        <v>2075</v>
      </c>
      <c r="F277" s="199" t="s">
        <v>2076</v>
      </c>
      <c r="G277" s="200" t="s">
        <v>301</v>
      </c>
      <c r="H277" s="201">
        <v>90.67</v>
      </c>
      <c r="I277" s="202"/>
      <c r="J277" s="203">
        <f>ROUND(I277*H277,2)</f>
        <v>0</v>
      </c>
      <c r="K277" s="199" t="s">
        <v>280</v>
      </c>
      <c r="L277" s="39"/>
      <c r="M277" s="204" t="s">
        <v>1</v>
      </c>
      <c r="N277" s="205" t="s">
        <v>46</v>
      </c>
      <c r="O277" s="77"/>
      <c r="P277" s="206">
        <f>O277*H277</f>
        <v>0</v>
      </c>
      <c r="Q277" s="206">
        <v>0</v>
      </c>
      <c r="R277" s="206">
        <f>Q277*H277</f>
        <v>0</v>
      </c>
      <c r="S277" s="206">
        <v>0.0238</v>
      </c>
      <c r="T277" s="207">
        <f>S277*H277</f>
        <v>2.1579460000000004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08" t="s">
        <v>243</v>
      </c>
      <c r="AT277" s="208" t="s">
        <v>169</v>
      </c>
      <c r="AU277" s="208" t="s">
        <v>90</v>
      </c>
      <c r="AY277" s="19" t="s">
        <v>166</v>
      </c>
      <c r="BE277" s="209">
        <f>IF(N277="základní",J277,0)</f>
        <v>0</v>
      </c>
      <c r="BF277" s="209">
        <f>IF(N277="snížená",J277,0)</f>
        <v>0</v>
      </c>
      <c r="BG277" s="209">
        <f>IF(N277="zákl. přenesená",J277,0)</f>
        <v>0</v>
      </c>
      <c r="BH277" s="209">
        <f>IF(N277="sníž. přenesená",J277,0)</f>
        <v>0</v>
      </c>
      <c r="BI277" s="209">
        <f>IF(N277="nulová",J277,0)</f>
        <v>0</v>
      </c>
      <c r="BJ277" s="19" t="s">
        <v>88</v>
      </c>
      <c r="BK277" s="209">
        <f>ROUND(I277*H277,2)</f>
        <v>0</v>
      </c>
      <c r="BL277" s="19" t="s">
        <v>243</v>
      </c>
      <c r="BM277" s="208" t="s">
        <v>2077</v>
      </c>
    </row>
    <row r="278" spans="1:47" s="2" customFormat="1" ht="12">
      <c r="A278" s="38"/>
      <c r="B278" s="39"/>
      <c r="C278" s="38"/>
      <c r="D278" s="210" t="s">
        <v>174</v>
      </c>
      <c r="E278" s="38"/>
      <c r="F278" s="211" t="s">
        <v>2078</v>
      </c>
      <c r="G278" s="38"/>
      <c r="H278" s="38"/>
      <c r="I278" s="132"/>
      <c r="J278" s="38"/>
      <c r="K278" s="38"/>
      <c r="L278" s="39"/>
      <c r="M278" s="212"/>
      <c r="N278" s="213"/>
      <c r="O278" s="77"/>
      <c r="P278" s="77"/>
      <c r="Q278" s="77"/>
      <c r="R278" s="77"/>
      <c r="S278" s="77"/>
      <c r="T278" s="7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9" t="s">
        <v>174</v>
      </c>
      <c r="AU278" s="19" t="s">
        <v>90</v>
      </c>
    </row>
    <row r="279" spans="1:51" s="14" customFormat="1" ht="12">
      <c r="A279" s="14"/>
      <c r="B279" s="226"/>
      <c r="C279" s="14"/>
      <c r="D279" s="210" t="s">
        <v>283</v>
      </c>
      <c r="E279" s="227" t="s">
        <v>1</v>
      </c>
      <c r="F279" s="228" t="s">
        <v>2079</v>
      </c>
      <c r="G279" s="14"/>
      <c r="H279" s="229">
        <v>2.55</v>
      </c>
      <c r="I279" s="230"/>
      <c r="J279" s="14"/>
      <c r="K279" s="14"/>
      <c r="L279" s="226"/>
      <c r="M279" s="231"/>
      <c r="N279" s="232"/>
      <c r="O279" s="232"/>
      <c r="P279" s="232"/>
      <c r="Q279" s="232"/>
      <c r="R279" s="232"/>
      <c r="S279" s="232"/>
      <c r="T279" s="23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27" t="s">
        <v>283</v>
      </c>
      <c r="AU279" s="227" t="s">
        <v>90</v>
      </c>
      <c r="AV279" s="14" t="s">
        <v>90</v>
      </c>
      <c r="AW279" s="14" t="s">
        <v>36</v>
      </c>
      <c r="AX279" s="14" t="s">
        <v>81</v>
      </c>
      <c r="AY279" s="227" t="s">
        <v>166</v>
      </c>
    </row>
    <row r="280" spans="1:51" s="14" customFormat="1" ht="12">
      <c r="A280" s="14"/>
      <c r="B280" s="226"/>
      <c r="C280" s="14"/>
      <c r="D280" s="210" t="s">
        <v>283</v>
      </c>
      <c r="E280" s="227" t="s">
        <v>1</v>
      </c>
      <c r="F280" s="228" t="s">
        <v>2080</v>
      </c>
      <c r="G280" s="14"/>
      <c r="H280" s="229">
        <v>1.02</v>
      </c>
      <c r="I280" s="230"/>
      <c r="J280" s="14"/>
      <c r="K280" s="14"/>
      <c r="L280" s="226"/>
      <c r="M280" s="231"/>
      <c r="N280" s="232"/>
      <c r="O280" s="232"/>
      <c r="P280" s="232"/>
      <c r="Q280" s="232"/>
      <c r="R280" s="232"/>
      <c r="S280" s="232"/>
      <c r="T280" s="23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27" t="s">
        <v>283</v>
      </c>
      <c r="AU280" s="227" t="s">
        <v>90</v>
      </c>
      <c r="AV280" s="14" t="s">
        <v>90</v>
      </c>
      <c r="AW280" s="14" t="s">
        <v>36</v>
      </c>
      <c r="AX280" s="14" t="s">
        <v>81</v>
      </c>
      <c r="AY280" s="227" t="s">
        <v>166</v>
      </c>
    </row>
    <row r="281" spans="1:51" s="14" customFormat="1" ht="12">
      <c r="A281" s="14"/>
      <c r="B281" s="226"/>
      <c r="C281" s="14"/>
      <c r="D281" s="210" t="s">
        <v>283</v>
      </c>
      <c r="E281" s="227" t="s">
        <v>1</v>
      </c>
      <c r="F281" s="228" t="s">
        <v>2081</v>
      </c>
      <c r="G281" s="14"/>
      <c r="H281" s="229">
        <v>8.8</v>
      </c>
      <c r="I281" s="230"/>
      <c r="J281" s="14"/>
      <c r="K281" s="14"/>
      <c r="L281" s="226"/>
      <c r="M281" s="231"/>
      <c r="N281" s="232"/>
      <c r="O281" s="232"/>
      <c r="P281" s="232"/>
      <c r="Q281" s="232"/>
      <c r="R281" s="232"/>
      <c r="S281" s="232"/>
      <c r="T281" s="23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27" t="s">
        <v>283</v>
      </c>
      <c r="AU281" s="227" t="s">
        <v>90</v>
      </c>
      <c r="AV281" s="14" t="s">
        <v>90</v>
      </c>
      <c r="AW281" s="14" t="s">
        <v>36</v>
      </c>
      <c r="AX281" s="14" t="s">
        <v>81</v>
      </c>
      <c r="AY281" s="227" t="s">
        <v>166</v>
      </c>
    </row>
    <row r="282" spans="1:51" s="14" customFormat="1" ht="12">
      <c r="A282" s="14"/>
      <c r="B282" s="226"/>
      <c r="C282" s="14"/>
      <c r="D282" s="210" t="s">
        <v>283</v>
      </c>
      <c r="E282" s="227" t="s">
        <v>1</v>
      </c>
      <c r="F282" s="228" t="s">
        <v>2082</v>
      </c>
      <c r="G282" s="14"/>
      <c r="H282" s="229">
        <v>39.44</v>
      </c>
      <c r="I282" s="230"/>
      <c r="J282" s="14"/>
      <c r="K282" s="14"/>
      <c r="L282" s="226"/>
      <c r="M282" s="231"/>
      <c r="N282" s="232"/>
      <c r="O282" s="232"/>
      <c r="P282" s="232"/>
      <c r="Q282" s="232"/>
      <c r="R282" s="232"/>
      <c r="S282" s="232"/>
      <c r="T282" s="23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27" t="s">
        <v>283</v>
      </c>
      <c r="AU282" s="227" t="s">
        <v>90</v>
      </c>
      <c r="AV282" s="14" t="s">
        <v>90</v>
      </c>
      <c r="AW282" s="14" t="s">
        <v>36</v>
      </c>
      <c r="AX282" s="14" t="s">
        <v>81</v>
      </c>
      <c r="AY282" s="227" t="s">
        <v>166</v>
      </c>
    </row>
    <row r="283" spans="1:51" s="14" customFormat="1" ht="12">
      <c r="A283" s="14"/>
      <c r="B283" s="226"/>
      <c r="C283" s="14"/>
      <c r="D283" s="210" t="s">
        <v>283</v>
      </c>
      <c r="E283" s="227" t="s">
        <v>1</v>
      </c>
      <c r="F283" s="228" t="s">
        <v>2083</v>
      </c>
      <c r="G283" s="14"/>
      <c r="H283" s="229">
        <v>11.6</v>
      </c>
      <c r="I283" s="230"/>
      <c r="J283" s="14"/>
      <c r="K283" s="14"/>
      <c r="L283" s="226"/>
      <c r="M283" s="231"/>
      <c r="N283" s="232"/>
      <c r="O283" s="232"/>
      <c r="P283" s="232"/>
      <c r="Q283" s="232"/>
      <c r="R283" s="232"/>
      <c r="S283" s="232"/>
      <c r="T283" s="233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27" t="s">
        <v>283</v>
      </c>
      <c r="AU283" s="227" t="s">
        <v>90</v>
      </c>
      <c r="AV283" s="14" t="s">
        <v>90</v>
      </c>
      <c r="AW283" s="14" t="s">
        <v>36</v>
      </c>
      <c r="AX283" s="14" t="s">
        <v>81</v>
      </c>
      <c r="AY283" s="227" t="s">
        <v>166</v>
      </c>
    </row>
    <row r="284" spans="1:51" s="14" customFormat="1" ht="12">
      <c r="A284" s="14"/>
      <c r="B284" s="226"/>
      <c r="C284" s="14"/>
      <c r="D284" s="210" t="s">
        <v>283</v>
      </c>
      <c r="E284" s="227" t="s">
        <v>1</v>
      </c>
      <c r="F284" s="228" t="s">
        <v>2084</v>
      </c>
      <c r="G284" s="14"/>
      <c r="H284" s="229">
        <v>5.22</v>
      </c>
      <c r="I284" s="230"/>
      <c r="J284" s="14"/>
      <c r="K284" s="14"/>
      <c r="L284" s="226"/>
      <c r="M284" s="231"/>
      <c r="N284" s="232"/>
      <c r="O284" s="232"/>
      <c r="P284" s="232"/>
      <c r="Q284" s="232"/>
      <c r="R284" s="232"/>
      <c r="S284" s="232"/>
      <c r="T284" s="23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27" t="s">
        <v>283</v>
      </c>
      <c r="AU284" s="227" t="s">
        <v>90</v>
      </c>
      <c r="AV284" s="14" t="s">
        <v>90</v>
      </c>
      <c r="AW284" s="14" t="s">
        <v>36</v>
      </c>
      <c r="AX284" s="14" t="s">
        <v>81</v>
      </c>
      <c r="AY284" s="227" t="s">
        <v>166</v>
      </c>
    </row>
    <row r="285" spans="1:51" s="14" customFormat="1" ht="12">
      <c r="A285" s="14"/>
      <c r="B285" s="226"/>
      <c r="C285" s="14"/>
      <c r="D285" s="210" t="s">
        <v>283</v>
      </c>
      <c r="E285" s="227" t="s">
        <v>1</v>
      </c>
      <c r="F285" s="228" t="s">
        <v>2085</v>
      </c>
      <c r="G285" s="14"/>
      <c r="H285" s="229">
        <v>22.04</v>
      </c>
      <c r="I285" s="230"/>
      <c r="J285" s="14"/>
      <c r="K285" s="14"/>
      <c r="L285" s="226"/>
      <c r="M285" s="231"/>
      <c r="N285" s="232"/>
      <c r="O285" s="232"/>
      <c r="P285" s="232"/>
      <c r="Q285" s="232"/>
      <c r="R285" s="232"/>
      <c r="S285" s="232"/>
      <c r="T285" s="233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27" t="s">
        <v>283</v>
      </c>
      <c r="AU285" s="227" t="s">
        <v>90</v>
      </c>
      <c r="AV285" s="14" t="s">
        <v>90</v>
      </c>
      <c r="AW285" s="14" t="s">
        <v>36</v>
      </c>
      <c r="AX285" s="14" t="s">
        <v>81</v>
      </c>
      <c r="AY285" s="227" t="s">
        <v>166</v>
      </c>
    </row>
    <row r="286" spans="1:51" s="15" customFormat="1" ht="12">
      <c r="A286" s="15"/>
      <c r="B286" s="234"/>
      <c r="C286" s="15"/>
      <c r="D286" s="210" t="s">
        <v>283</v>
      </c>
      <c r="E286" s="235" t="s">
        <v>1</v>
      </c>
      <c r="F286" s="236" t="s">
        <v>286</v>
      </c>
      <c r="G286" s="15"/>
      <c r="H286" s="237">
        <v>90.67000000000002</v>
      </c>
      <c r="I286" s="238"/>
      <c r="J286" s="15"/>
      <c r="K286" s="15"/>
      <c r="L286" s="234"/>
      <c r="M286" s="239"/>
      <c r="N286" s="240"/>
      <c r="O286" s="240"/>
      <c r="P286" s="240"/>
      <c r="Q286" s="240"/>
      <c r="R286" s="240"/>
      <c r="S286" s="240"/>
      <c r="T286" s="241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35" t="s">
        <v>283</v>
      </c>
      <c r="AU286" s="235" t="s">
        <v>90</v>
      </c>
      <c r="AV286" s="15" t="s">
        <v>165</v>
      </c>
      <c r="AW286" s="15" t="s">
        <v>36</v>
      </c>
      <c r="AX286" s="15" t="s">
        <v>88</v>
      </c>
      <c r="AY286" s="235" t="s">
        <v>166</v>
      </c>
    </row>
    <row r="287" spans="1:65" s="2" customFormat="1" ht="21.75" customHeight="1">
      <c r="A287" s="38"/>
      <c r="B287" s="196"/>
      <c r="C287" s="197" t="s">
        <v>658</v>
      </c>
      <c r="D287" s="197" t="s">
        <v>169</v>
      </c>
      <c r="E287" s="198" t="s">
        <v>2086</v>
      </c>
      <c r="F287" s="199" t="s">
        <v>2087</v>
      </c>
      <c r="G287" s="200" t="s">
        <v>346</v>
      </c>
      <c r="H287" s="201">
        <v>22</v>
      </c>
      <c r="I287" s="202"/>
      <c r="J287" s="203">
        <f>ROUND(I287*H287,2)</f>
        <v>0</v>
      </c>
      <c r="K287" s="199" t="s">
        <v>280</v>
      </c>
      <c r="L287" s="39"/>
      <c r="M287" s="204" t="s">
        <v>1</v>
      </c>
      <c r="N287" s="205" t="s">
        <v>46</v>
      </c>
      <c r="O287" s="77"/>
      <c r="P287" s="206">
        <f>O287*H287</f>
        <v>0</v>
      </c>
      <c r="Q287" s="206">
        <v>1E-05</v>
      </c>
      <c r="R287" s="206">
        <f>Q287*H287</f>
        <v>0.00022</v>
      </c>
      <c r="S287" s="206">
        <v>0.00075</v>
      </c>
      <c r="T287" s="207">
        <f>S287*H287</f>
        <v>0.0165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08" t="s">
        <v>243</v>
      </c>
      <c r="AT287" s="208" t="s">
        <v>169</v>
      </c>
      <c r="AU287" s="208" t="s">
        <v>90</v>
      </c>
      <c r="AY287" s="19" t="s">
        <v>166</v>
      </c>
      <c r="BE287" s="209">
        <f>IF(N287="základní",J287,0)</f>
        <v>0</v>
      </c>
      <c r="BF287" s="209">
        <f>IF(N287="snížená",J287,0)</f>
        <v>0</v>
      </c>
      <c r="BG287" s="209">
        <f>IF(N287="zákl. přenesená",J287,0)</f>
        <v>0</v>
      </c>
      <c r="BH287" s="209">
        <f>IF(N287="sníž. přenesená",J287,0)</f>
        <v>0</v>
      </c>
      <c r="BI287" s="209">
        <f>IF(N287="nulová",J287,0)</f>
        <v>0</v>
      </c>
      <c r="BJ287" s="19" t="s">
        <v>88</v>
      </c>
      <c r="BK287" s="209">
        <f>ROUND(I287*H287,2)</f>
        <v>0</v>
      </c>
      <c r="BL287" s="19" t="s">
        <v>243</v>
      </c>
      <c r="BM287" s="208" t="s">
        <v>2088</v>
      </c>
    </row>
    <row r="288" spans="1:47" s="2" customFormat="1" ht="12">
      <c r="A288" s="38"/>
      <c r="B288" s="39"/>
      <c r="C288" s="38"/>
      <c r="D288" s="210" t="s">
        <v>174</v>
      </c>
      <c r="E288" s="38"/>
      <c r="F288" s="211" t="s">
        <v>2089</v>
      </c>
      <c r="G288" s="38"/>
      <c r="H288" s="38"/>
      <c r="I288" s="132"/>
      <c r="J288" s="38"/>
      <c r="K288" s="38"/>
      <c r="L288" s="39"/>
      <c r="M288" s="212"/>
      <c r="N288" s="213"/>
      <c r="O288" s="77"/>
      <c r="P288" s="77"/>
      <c r="Q288" s="77"/>
      <c r="R288" s="77"/>
      <c r="S288" s="77"/>
      <c r="T288" s="7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9" t="s">
        <v>174</v>
      </c>
      <c r="AU288" s="19" t="s">
        <v>90</v>
      </c>
    </row>
    <row r="289" spans="1:51" s="14" customFormat="1" ht="12">
      <c r="A289" s="14"/>
      <c r="B289" s="226"/>
      <c r="C289" s="14"/>
      <c r="D289" s="210" t="s">
        <v>283</v>
      </c>
      <c r="E289" s="227" t="s">
        <v>1</v>
      </c>
      <c r="F289" s="228" t="s">
        <v>2090</v>
      </c>
      <c r="G289" s="14"/>
      <c r="H289" s="229">
        <v>22</v>
      </c>
      <c r="I289" s="230"/>
      <c r="J289" s="14"/>
      <c r="K289" s="14"/>
      <c r="L289" s="226"/>
      <c r="M289" s="231"/>
      <c r="N289" s="232"/>
      <c r="O289" s="232"/>
      <c r="P289" s="232"/>
      <c r="Q289" s="232"/>
      <c r="R289" s="232"/>
      <c r="S289" s="232"/>
      <c r="T289" s="23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27" t="s">
        <v>283</v>
      </c>
      <c r="AU289" s="227" t="s">
        <v>90</v>
      </c>
      <c r="AV289" s="14" t="s">
        <v>90</v>
      </c>
      <c r="AW289" s="14" t="s">
        <v>36</v>
      </c>
      <c r="AX289" s="14" t="s">
        <v>81</v>
      </c>
      <c r="AY289" s="227" t="s">
        <v>166</v>
      </c>
    </row>
    <row r="290" spans="1:65" s="2" customFormat="1" ht="21.75" customHeight="1">
      <c r="A290" s="38"/>
      <c r="B290" s="196"/>
      <c r="C290" s="197" t="s">
        <v>668</v>
      </c>
      <c r="D290" s="197" t="s">
        <v>169</v>
      </c>
      <c r="E290" s="198" t="s">
        <v>2091</v>
      </c>
      <c r="F290" s="199" t="s">
        <v>2092</v>
      </c>
      <c r="G290" s="200" t="s">
        <v>301</v>
      </c>
      <c r="H290" s="201">
        <v>90.67</v>
      </c>
      <c r="I290" s="202"/>
      <c r="J290" s="203">
        <f>ROUND(I290*H290,2)</f>
        <v>0</v>
      </c>
      <c r="K290" s="199" t="s">
        <v>280</v>
      </c>
      <c r="L290" s="39"/>
      <c r="M290" s="204" t="s">
        <v>1</v>
      </c>
      <c r="N290" s="205" t="s">
        <v>46</v>
      </c>
      <c r="O290" s="77"/>
      <c r="P290" s="206">
        <f>O290*H290</f>
        <v>0</v>
      </c>
      <c r="Q290" s="206">
        <v>0</v>
      </c>
      <c r="R290" s="206">
        <f>Q290*H290</f>
        <v>0</v>
      </c>
      <c r="S290" s="206">
        <v>0</v>
      </c>
      <c r="T290" s="207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08" t="s">
        <v>243</v>
      </c>
      <c r="AT290" s="208" t="s">
        <v>169</v>
      </c>
      <c r="AU290" s="208" t="s">
        <v>90</v>
      </c>
      <c r="AY290" s="19" t="s">
        <v>166</v>
      </c>
      <c r="BE290" s="209">
        <f>IF(N290="základní",J290,0)</f>
        <v>0</v>
      </c>
      <c r="BF290" s="209">
        <f>IF(N290="snížená",J290,0)</f>
        <v>0</v>
      </c>
      <c r="BG290" s="209">
        <f>IF(N290="zákl. přenesená",J290,0)</f>
        <v>0</v>
      </c>
      <c r="BH290" s="209">
        <f>IF(N290="sníž. přenesená",J290,0)</f>
        <v>0</v>
      </c>
      <c r="BI290" s="209">
        <f>IF(N290="nulová",J290,0)</f>
        <v>0</v>
      </c>
      <c r="BJ290" s="19" t="s">
        <v>88</v>
      </c>
      <c r="BK290" s="209">
        <f>ROUND(I290*H290,2)</f>
        <v>0</v>
      </c>
      <c r="BL290" s="19" t="s">
        <v>243</v>
      </c>
      <c r="BM290" s="208" t="s">
        <v>2093</v>
      </c>
    </row>
    <row r="291" spans="1:47" s="2" customFormat="1" ht="12">
      <c r="A291" s="38"/>
      <c r="B291" s="39"/>
      <c r="C291" s="38"/>
      <c r="D291" s="210" t="s">
        <v>174</v>
      </c>
      <c r="E291" s="38"/>
      <c r="F291" s="211" t="s">
        <v>2094</v>
      </c>
      <c r="G291" s="38"/>
      <c r="H291" s="38"/>
      <c r="I291" s="132"/>
      <c r="J291" s="38"/>
      <c r="K291" s="38"/>
      <c r="L291" s="39"/>
      <c r="M291" s="212"/>
      <c r="N291" s="213"/>
      <c r="O291" s="77"/>
      <c r="P291" s="77"/>
      <c r="Q291" s="77"/>
      <c r="R291" s="77"/>
      <c r="S291" s="77"/>
      <c r="T291" s="7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9" t="s">
        <v>174</v>
      </c>
      <c r="AU291" s="19" t="s">
        <v>90</v>
      </c>
    </row>
    <row r="292" spans="1:65" s="2" customFormat="1" ht="21.75" customHeight="1">
      <c r="A292" s="38"/>
      <c r="B292" s="196"/>
      <c r="C292" s="197" t="s">
        <v>675</v>
      </c>
      <c r="D292" s="197" t="s">
        <v>169</v>
      </c>
      <c r="E292" s="198" t="s">
        <v>2095</v>
      </c>
      <c r="F292" s="199" t="s">
        <v>2096</v>
      </c>
      <c r="G292" s="200" t="s">
        <v>301</v>
      </c>
      <c r="H292" s="201">
        <v>90.67</v>
      </c>
      <c r="I292" s="202"/>
      <c r="J292" s="203">
        <f>ROUND(I292*H292,2)</f>
        <v>0</v>
      </c>
      <c r="K292" s="199" t="s">
        <v>280</v>
      </c>
      <c r="L292" s="39"/>
      <c r="M292" s="204" t="s">
        <v>1</v>
      </c>
      <c r="N292" s="205" t="s">
        <v>46</v>
      </c>
      <c r="O292" s="77"/>
      <c r="P292" s="206">
        <f>O292*H292</f>
        <v>0</v>
      </c>
      <c r="Q292" s="206">
        <v>0.0001</v>
      </c>
      <c r="R292" s="206">
        <f>Q292*H292</f>
        <v>0.009067</v>
      </c>
      <c r="S292" s="206">
        <v>0</v>
      </c>
      <c r="T292" s="207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08" t="s">
        <v>243</v>
      </c>
      <c r="AT292" s="208" t="s">
        <v>169</v>
      </c>
      <c r="AU292" s="208" t="s">
        <v>90</v>
      </c>
      <c r="AY292" s="19" t="s">
        <v>166</v>
      </c>
      <c r="BE292" s="209">
        <f>IF(N292="základní",J292,0)</f>
        <v>0</v>
      </c>
      <c r="BF292" s="209">
        <f>IF(N292="snížená",J292,0)</f>
        <v>0</v>
      </c>
      <c r="BG292" s="209">
        <f>IF(N292="zákl. přenesená",J292,0)</f>
        <v>0</v>
      </c>
      <c r="BH292" s="209">
        <f>IF(N292="sníž. přenesená",J292,0)</f>
        <v>0</v>
      </c>
      <c r="BI292" s="209">
        <f>IF(N292="nulová",J292,0)</f>
        <v>0</v>
      </c>
      <c r="BJ292" s="19" t="s">
        <v>88</v>
      </c>
      <c r="BK292" s="209">
        <f>ROUND(I292*H292,2)</f>
        <v>0</v>
      </c>
      <c r="BL292" s="19" t="s">
        <v>243</v>
      </c>
      <c r="BM292" s="208" t="s">
        <v>2097</v>
      </c>
    </row>
    <row r="293" spans="1:47" s="2" customFormat="1" ht="12">
      <c r="A293" s="38"/>
      <c r="B293" s="39"/>
      <c r="C293" s="38"/>
      <c r="D293" s="210" t="s">
        <v>174</v>
      </c>
      <c r="E293" s="38"/>
      <c r="F293" s="211" t="s">
        <v>2098</v>
      </c>
      <c r="G293" s="38"/>
      <c r="H293" s="38"/>
      <c r="I293" s="132"/>
      <c r="J293" s="38"/>
      <c r="K293" s="38"/>
      <c r="L293" s="39"/>
      <c r="M293" s="212"/>
      <c r="N293" s="213"/>
      <c r="O293" s="77"/>
      <c r="P293" s="77"/>
      <c r="Q293" s="77"/>
      <c r="R293" s="77"/>
      <c r="S293" s="77"/>
      <c r="T293" s="7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9" t="s">
        <v>174</v>
      </c>
      <c r="AU293" s="19" t="s">
        <v>90</v>
      </c>
    </row>
    <row r="294" spans="1:65" s="2" customFormat="1" ht="16.5" customHeight="1">
      <c r="A294" s="38"/>
      <c r="B294" s="196"/>
      <c r="C294" s="197" t="s">
        <v>682</v>
      </c>
      <c r="D294" s="197" t="s">
        <v>169</v>
      </c>
      <c r="E294" s="198" t="s">
        <v>2099</v>
      </c>
      <c r="F294" s="199" t="s">
        <v>2100</v>
      </c>
      <c r="G294" s="200" t="s">
        <v>301</v>
      </c>
      <c r="H294" s="201">
        <v>90.67</v>
      </c>
      <c r="I294" s="202"/>
      <c r="J294" s="203">
        <f>ROUND(I294*H294,2)</f>
        <v>0</v>
      </c>
      <c r="K294" s="199" t="s">
        <v>280</v>
      </c>
      <c r="L294" s="39"/>
      <c r="M294" s="204" t="s">
        <v>1</v>
      </c>
      <c r="N294" s="205" t="s">
        <v>46</v>
      </c>
      <c r="O294" s="77"/>
      <c r="P294" s="206">
        <f>O294*H294</f>
        <v>0</v>
      </c>
      <c r="Q294" s="206">
        <v>0</v>
      </c>
      <c r="R294" s="206">
        <f>Q294*H294</f>
        <v>0</v>
      </c>
      <c r="S294" s="206">
        <v>0</v>
      </c>
      <c r="T294" s="207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08" t="s">
        <v>243</v>
      </c>
      <c r="AT294" s="208" t="s">
        <v>169</v>
      </c>
      <c r="AU294" s="208" t="s">
        <v>90</v>
      </c>
      <c r="AY294" s="19" t="s">
        <v>166</v>
      </c>
      <c r="BE294" s="209">
        <f>IF(N294="základní",J294,0)</f>
        <v>0</v>
      </c>
      <c r="BF294" s="209">
        <f>IF(N294="snížená",J294,0)</f>
        <v>0</v>
      </c>
      <c r="BG294" s="209">
        <f>IF(N294="zákl. přenesená",J294,0)</f>
        <v>0</v>
      </c>
      <c r="BH294" s="209">
        <f>IF(N294="sníž. přenesená",J294,0)</f>
        <v>0</v>
      </c>
      <c r="BI294" s="209">
        <f>IF(N294="nulová",J294,0)</f>
        <v>0</v>
      </c>
      <c r="BJ294" s="19" t="s">
        <v>88</v>
      </c>
      <c r="BK294" s="209">
        <f>ROUND(I294*H294,2)</f>
        <v>0</v>
      </c>
      <c r="BL294" s="19" t="s">
        <v>243</v>
      </c>
      <c r="BM294" s="208" t="s">
        <v>2101</v>
      </c>
    </row>
    <row r="295" spans="1:47" s="2" customFormat="1" ht="12">
      <c r="A295" s="38"/>
      <c r="B295" s="39"/>
      <c r="C295" s="38"/>
      <c r="D295" s="210" t="s">
        <v>174</v>
      </c>
      <c r="E295" s="38"/>
      <c r="F295" s="211" t="s">
        <v>2102</v>
      </c>
      <c r="G295" s="38"/>
      <c r="H295" s="38"/>
      <c r="I295" s="132"/>
      <c r="J295" s="38"/>
      <c r="K295" s="38"/>
      <c r="L295" s="39"/>
      <c r="M295" s="212"/>
      <c r="N295" s="213"/>
      <c r="O295" s="77"/>
      <c r="P295" s="77"/>
      <c r="Q295" s="77"/>
      <c r="R295" s="77"/>
      <c r="S295" s="77"/>
      <c r="T295" s="7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9" t="s">
        <v>174</v>
      </c>
      <c r="AU295" s="19" t="s">
        <v>90</v>
      </c>
    </row>
    <row r="296" spans="1:65" s="2" customFormat="1" ht="21.75" customHeight="1">
      <c r="A296" s="38"/>
      <c r="B296" s="196"/>
      <c r="C296" s="197" t="s">
        <v>689</v>
      </c>
      <c r="D296" s="197" t="s">
        <v>169</v>
      </c>
      <c r="E296" s="198" t="s">
        <v>2103</v>
      </c>
      <c r="F296" s="199" t="s">
        <v>2104</v>
      </c>
      <c r="G296" s="200" t="s">
        <v>346</v>
      </c>
      <c r="H296" s="201">
        <v>11</v>
      </c>
      <c r="I296" s="202"/>
      <c r="J296" s="203">
        <f>ROUND(I296*H296,2)</f>
        <v>0</v>
      </c>
      <c r="K296" s="199" t="s">
        <v>280</v>
      </c>
      <c r="L296" s="39"/>
      <c r="M296" s="204" t="s">
        <v>1</v>
      </c>
      <c r="N296" s="205" t="s">
        <v>46</v>
      </c>
      <c r="O296" s="77"/>
      <c r="P296" s="206">
        <f>O296*H296</f>
        <v>0</v>
      </c>
      <c r="Q296" s="206">
        <v>7E-05</v>
      </c>
      <c r="R296" s="206">
        <f>Q296*H296</f>
        <v>0.00077</v>
      </c>
      <c r="S296" s="206">
        <v>0</v>
      </c>
      <c r="T296" s="207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08" t="s">
        <v>243</v>
      </c>
      <c r="AT296" s="208" t="s">
        <v>169</v>
      </c>
      <c r="AU296" s="208" t="s">
        <v>90</v>
      </c>
      <c r="AY296" s="19" t="s">
        <v>166</v>
      </c>
      <c r="BE296" s="209">
        <f>IF(N296="základní",J296,0)</f>
        <v>0</v>
      </c>
      <c r="BF296" s="209">
        <f>IF(N296="snížená",J296,0)</f>
        <v>0</v>
      </c>
      <c r="BG296" s="209">
        <f>IF(N296="zákl. přenesená",J296,0)</f>
        <v>0</v>
      </c>
      <c r="BH296" s="209">
        <f>IF(N296="sníž. přenesená",J296,0)</f>
        <v>0</v>
      </c>
      <c r="BI296" s="209">
        <f>IF(N296="nulová",J296,0)</f>
        <v>0</v>
      </c>
      <c r="BJ296" s="19" t="s">
        <v>88</v>
      </c>
      <c r="BK296" s="209">
        <f>ROUND(I296*H296,2)</f>
        <v>0</v>
      </c>
      <c r="BL296" s="19" t="s">
        <v>243</v>
      </c>
      <c r="BM296" s="208" t="s">
        <v>2105</v>
      </c>
    </row>
    <row r="297" spans="1:47" s="2" customFormat="1" ht="12">
      <c r="A297" s="38"/>
      <c r="B297" s="39"/>
      <c r="C297" s="38"/>
      <c r="D297" s="210" t="s">
        <v>174</v>
      </c>
      <c r="E297" s="38"/>
      <c r="F297" s="211" t="s">
        <v>2106</v>
      </c>
      <c r="G297" s="38"/>
      <c r="H297" s="38"/>
      <c r="I297" s="132"/>
      <c r="J297" s="38"/>
      <c r="K297" s="38"/>
      <c r="L297" s="39"/>
      <c r="M297" s="212"/>
      <c r="N297" s="213"/>
      <c r="O297" s="77"/>
      <c r="P297" s="77"/>
      <c r="Q297" s="77"/>
      <c r="R297" s="77"/>
      <c r="S297" s="77"/>
      <c r="T297" s="7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9" t="s">
        <v>174</v>
      </c>
      <c r="AU297" s="19" t="s">
        <v>90</v>
      </c>
    </row>
    <row r="298" spans="1:65" s="2" customFormat="1" ht="21.75" customHeight="1">
      <c r="A298" s="38"/>
      <c r="B298" s="196"/>
      <c r="C298" s="197" t="s">
        <v>698</v>
      </c>
      <c r="D298" s="197" t="s">
        <v>169</v>
      </c>
      <c r="E298" s="198" t="s">
        <v>2107</v>
      </c>
      <c r="F298" s="199" t="s">
        <v>2108</v>
      </c>
      <c r="G298" s="200" t="s">
        <v>301</v>
      </c>
      <c r="H298" s="201">
        <v>90.67</v>
      </c>
      <c r="I298" s="202"/>
      <c r="J298" s="203">
        <f>ROUND(I298*H298,2)</f>
        <v>0</v>
      </c>
      <c r="K298" s="199" t="s">
        <v>280</v>
      </c>
      <c r="L298" s="39"/>
      <c r="M298" s="204" t="s">
        <v>1</v>
      </c>
      <c r="N298" s="205" t="s">
        <v>46</v>
      </c>
      <c r="O298" s="77"/>
      <c r="P298" s="206">
        <f>O298*H298</f>
        <v>0</v>
      </c>
      <c r="Q298" s="206">
        <v>9E-05</v>
      </c>
      <c r="R298" s="206">
        <f>Q298*H298</f>
        <v>0.0081603</v>
      </c>
      <c r="S298" s="206">
        <v>0</v>
      </c>
      <c r="T298" s="207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08" t="s">
        <v>243</v>
      </c>
      <c r="AT298" s="208" t="s">
        <v>169</v>
      </c>
      <c r="AU298" s="208" t="s">
        <v>90</v>
      </c>
      <c r="AY298" s="19" t="s">
        <v>166</v>
      </c>
      <c r="BE298" s="209">
        <f>IF(N298="základní",J298,0)</f>
        <v>0</v>
      </c>
      <c r="BF298" s="209">
        <f>IF(N298="snížená",J298,0)</f>
        <v>0</v>
      </c>
      <c r="BG298" s="209">
        <f>IF(N298="zákl. přenesená",J298,0)</f>
        <v>0</v>
      </c>
      <c r="BH298" s="209">
        <f>IF(N298="sníž. přenesená",J298,0)</f>
        <v>0</v>
      </c>
      <c r="BI298" s="209">
        <f>IF(N298="nulová",J298,0)</f>
        <v>0</v>
      </c>
      <c r="BJ298" s="19" t="s">
        <v>88</v>
      </c>
      <c r="BK298" s="209">
        <f>ROUND(I298*H298,2)</f>
        <v>0</v>
      </c>
      <c r="BL298" s="19" t="s">
        <v>243</v>
      </c>
      <c r="BM298" s="208" t="s">
        <v>2109</v>
      </c>
    </row>
    <row r="299" spans="1:47" s="2" customFormat="1" ht="12">
      <c r="A299" s="38"/>
      <c r="B299" s="39"/>
      <c r="C299" s="38"/>
      <c r="D299" s="210" t="s">
        <v>174</v>
      </c>
      <c r="E299" s="38"/>
      <c r="F299" s="211" t="s">
        <v>2110</v>
      </c>
      <c r="G299" s="38"/>
      <c r="H299" s="38"/>
      <c r="I299" s="132"/>
      <c r="J299" s="38"/>
      <c r="K299" s="38"/>
      <c r="L299" s="39"/>
      <c r="M299" s="212"/>
      <c r="N299" s="213"/>
      <c r="O299" s="77"/>
      <c r="P299" s="77"/>
      <c r="Q299" s="77"/>
      <c r="R299" s="77"/>
      <c r="S299" s="77"/>
      <c r="T299" s="7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9" t="s">
        <v>174</v>
      </c>
      <c r="AU299" s="19" t="s">
        <v>90</v>
      </c>
    </row>
    <row r="300" spans="1:65" s="2" customFormat="1" ht="21.75" customHeight="1">
      <c r="A300" s="38"/>
      <c r="B300" s="196"/>
      <c r="C300" s="197" t="s">
        <v>707</v>
      </c>
      <c r="D300" s="197" t="s">
        <v>169</v>
      </c>
      <c r="E300" s="198" t="s">
        <v>2111</v>
      </c>
      <c r="F300" s="199" t="s">
        <v>2112</v>
      </c>
      <c r="G300" s="200" t="s">
        <v>301</v>
      </c>
      <c r="H300" s="201">
        <v>90.67</v>
      </c>
      <c r="I300" s="202"/>
      <c r="J300" s="203">
        <f>ROUND(I300*H300,2)</f>
        <v>0</v>
      </c>
      <c r="K300" s="199" t="s">
        <v>280</v>
      </c>
      <c r="L300" s="39"/>
      <c r="M300" s="204" t="s">
        <v>1</v>
      </c>
      <c r="N300" s="205" t="s">
        <v>46</v>
      </c>
      <c r="O300" s="77"/>
      <c r="P300" s="206">
        <f>O300*H300</f>
        <v>0</v>
      </c>
      <c r="Q300" s="206">
        <v>9E-05</v>
      </c>
      <c r="R300" s="206">
        <f>Q300*H300</f>
        <v>0.0081603</v>
      </c>
      <c r="S300" s="206">
        <v>0</v>
      </c>
      <c r="T300" s="207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08" t="s">
        <v>243</v>
      </c>
      <c r="AT300" s="208" t="s">
        <v>169</v>
      </c>
      <c r="AU300" s="208" t="s">
        <v>90</v>
      </c>
      <c r="AY300" s="19" t="s">
        <v>166</v>
      </c>
      <c r="BE300" s="209">
        <f>IF(N300="základní",J300,0)</f>
        <v>0</v>
      </c>
      <c r="BF300" s="209">
        <f>IF(N300="snížená",J300,0)</f>
        <v>0</v>
      </c>
      <c r="BG300" s="209">
        <f>IF(N300="zákl. přenesená",J300,0)</f>
        <v>0</v>
      </c>
      <c r="BH300" s="209">
        <f>IF(N300="sníž. přenesená",J300,0)</f>
        <v>0</v>
      </c>
      <c r="BI300" s="209">
        <f>IF(N300="nulová",J300,0)</f>
        <v>0</v>
      </c>
      <c r="BJ300" s="19" t="s">
        <v>88</v>
      </c>
      <c r="BK300" s="209">
        <f>ROUND(I300*H300,2)</f>
        <v>0</v>
      </c>
      <c r="BL300" s="19" t="s">
        <v>243</v>
      </c>
      <c r="BM300" s="208" t="s">
        <v>2113</v>
      </c>
    </row>
    <row r="301" spans="1:47" s="2" customFormat="1" ht="12">
      <c r="A301" s="38"/>
      <c r="B301" s="39"/>
      <c r="C301" s="38"/>
      <c r="D301" s="210" t="s">
        <v>174</v>
      </c>
      <c r="E301" s="38"/>
      <c r="F301" s="211" t="s">
        <v>2114</v>
      </c>
      <c r="G301" s="38"/>
      <c r="H301" s="38"/>
      <c r="I301" s="132"/>
      <c r="J301" s="38"/>
      <c r="K301" s="38"/>
      <c r="L301" s="39"/>
      <c r="M301" s="212"/>
      <c r="N301" s="213"/>
      <c r="O301" s="77"/>
      <c r="P301" s="77"/>
      <c r="Q301" s="77"/>
      <c r="R301" s="77"/>
      <c r="S301" s="77"/>
      <c r="T301" s="7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9" t="s">
        <v>174</v>
      </c>
      <c r="AU301" s="19" t="s">
        <v>90</v>
      </c>
    </row>
    <row r="302" spans="1:65" s="2" customFormat="1" ht="21.75" customHeight="1">
      <c r="A302" s="38"/>
      <c r="B302" s="196"/>
      <c r="C302" s="197" t="s">
        <v>716</v>
      </c>
      <c r="D302" s="197" t="s">
        <v>169</v>
      </c>
      <c r="E302" s="198" t="s">
        <v>2115</v>
      </c>
      <c r="F302" s="199" t="s">
        <v>2116</v>
      </c>
      <c r="G302" s="200" t="s">
        <v>301</v>
      </c>
      <c r="H302" s="201">
        <v>90.67</v>
      </c>
      <c r="I302" s="202"/>
      <c r="J302" s="203">
        <f>ROUND(I302*H302,2)</f>
        <v>0</v>
      </c>
      <c r="K302" s="199" t="s">
        <v>280</v>
      </c>
      <c r="L302" s="39"/>
      <c r="M302" s="204" t="s">
        <v>1</v>
      </c>
      <c r="N302" s="205" t="s">
        <v>46</v>
      </c>
      <c r="O302" s="77"/>
      <c r="P302" s="206">
        <f>O302*H302</f>
        <v>0</v>
      </c>
      <c r="Q302" s="206">
        <v>0.00016</v>
      </c>
      <c r="R302" s="206">
        <f>Q302*H302</f>
        <v>0.014507200000000001</v>
      </c>
      <c r="S302" s="206">
        <v>0</v>
      </c>
      <c r="T302" s="207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08" t="s">
        <v>243</v>
      </c>
      <c r="AT302" s="208" t="s">
        <v>169</v>
      </c>
      <c r="AU302" s="208" t="s">
        <v>90</v>
      </c>
      <c r="AY302" s="19" t="s">
        <v>166</v>
      </c>
      <c r="BE302" s="209">
        <f>IF(N302="základní",J302,0)</f>
        <v>0</v>
      </c>
      <c r="BF302" s="209">
        <f>IF(N302="snížená",J302,0)</f>
        <v>0</v>
      </c>
      <c r="BG302" s="209">
        <f>IF(N302="zákl. přenesená",J302,0)</f>
        <v>0</v>
      </c>
      <c r="BH302" s="209">
        <f>IF(N302="sníž. přenesená",J302,0)</f>
        <v>0</v>
      </c>
      <c r="BI302" s="209">
        <f>IF(N302="nulová",J302,0)</f>
        <v>0</v>
      </c>
      <c r="BJ302" s="19" t="s">
        <v>88</v>
      </c>
      <c r="BK302" s="209">
        <f>ROUND(I302*H302,2)</f>
        <v>0</v>
      </c>
      <c r="BL302" s="19" t="s">
        <v>243</v>
      </c>
      <c r="BM302" s="208" t="s">
        <v>2117</v>
      </c>
    </row>
    <row r="303" spans="1:47" s="2" customFormat="1" ht="12">
      <c r="A303" s="38"/>
      <c r="B303" s="39"/>
      <c r="C303" s="38"/>
      <c r="D303" s="210" t="s">
        <v>174</v>
      </c>
      <c r="E303" s="38"/>
      <c r="F303" s="211" t="s">
        <v>2118</v>
      </c>
      <c r="G303" s="38"/>
      <c r="H303" s="38"/>
      <c r="I303" s="132"/>
      <c r="J303" s="38"/>
      <c r="K303" s="38"/>
      <c r="L303" s="39"/>
      <c r="M303" s="212"/>
      <c r="N303" s="213"/>
      <c r="O303" s="77"/>
      <c r="P303" s="77"/>
      <c r="Q303" s="77"/>
      <c r="R303" s="77"/>
      <c r="S303" s="77"/>
      <c r="T303" s="7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9" t="s">
        <v>174</v>
      </c>
      <c r="AU303" s="19" t="s">
        <v>90</v>
      </c>
    </row>
    <row r="304" spans="1:65" s="2" customFormat="1" ht="21.75" customHeight="1">
      <c r="A304" s="38"/>
      <c r="B304" s="196"/>
      <c r="C304" s="197" t="s">
        <v>721</v>
      </c>
      <c r="D304" s="197" t="s">
        <v>169</v>
      </c>
      <c r="E304" s="198" t="s">
        <v>2119</v>
      </c>
      <c r="F304" s="199" t="s">
        <v>2120</v>
      </c>
      <c r="G304" s="200" t="s">
        <v>301</v>
      </c>
      <c r="H304" s="201">
        <v>90.67</v>
      </c>
      <c r="I304" s="202"/>
      <c r="J304" s="203">
        <f>ROUND(I304*H304,2)</f>
        <v>0</v>
      </c>
      <c r="K304" s="199" t="s">
        <v>280</v>
      </c>
      <c r="L304" s="39"/>
      <c r="M304" s="204" t="s">
        <v>1</v>
      </c>
      <c r="N304" s="205" t="s">
        <v>46</v>
      </c>
      <c r="O304" s="77"/>
      <c r="P304" s="206">
        <f>O304*H304</f>
        <v>0</v>
      </c>
      <c r="Q304" s="206">
        <v>0.00031</v>
      </c>
      <c r="R304" s="206">
        <f>Q304*H304</f>
        <v>0.0281077</v>
      </c>
      <c r="S304" s="206">
        <v>0</v>
      </c>
      <c r="T304" s="207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08" t="s">
        <v>243</v>
      </c>
      <c r="AT304" s="208" t="s">
        <v>169</v>
      </c>
      <c r="AU304" s="208" t="s">
        <v>90</v>
      </c>
      <c r="AY304" s="19" t="s">
        <v>166</v>
      </c>
      <c r="BE304" s="209">
        <f>IF(N304="základní",J304,0)</f>
        <v>0</v>
      </c>
      <c r="BF304" s="209">
        <f>IF(N304="snížená",J304,0)</f>
        <v>0</v>
      </c>
      <c r="BG304" s="209">
        <f>IF(N304="zákl. přenesená",J304,0)</f>
        <v>0</v>
      </c>
      <c r="BH304" s="209">
        <f>IF(N304="sníž. přenesená",J304,0)</f>
        <v>0</v>
      </c>
      <c r="BI304" s="209">
        <f>IF(N304="nulová",J304,0)</f>
        <v>0</v>
      </c>
      <c r="BJ304" s="19" t="s">
        <v>88</v>
      </c>
      <c r="BK304" s="209">
        <f>ROUND(I304*H304,2)</f>
        <v>0</v>
      </c>
      <c r="BL304" s="19" t="s">
        <v>243</v>
      </c>
      <c r="BM304" s="208" t="s">
        <v>2121</v>
      </c>
    </row>
    <row r="305" spans="1:47" s="2" customFormat="1" ht="12">
      <c r="A305" s="38"/>
      <c r="B305" s="39"/>
      <c r="C305" s="38"/>
      <c r="D305" s="210" t="s">
        <v>174</v>
      </c>
      <c r="E305" s="38"/>
      <c r="F305" s="211" t="s">
        <v>2122</v>
      </c>
      <c r="G305" s="38"/>
      <c r="H305" s="38"/>
      <c r="I305" s="132"/>
      <c r="J305" s="38"/>
      <c r="K305" s="38"/>
      <c r="L305" s="39"/>
      <c r="M305" s="212"/>
      <c r="N305" s="213"/>
      <c r="O305" s="77"/>
      <c r="P305" s="77"/>
      <c r="Q305" s="77"/>
      <c r="R305" s="77"/>
      <c r="S305" s="77"/>
      <c r="T305" s="7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9" t="s">
        <v>174</v>
      </c>
      <c r="AU305" s="19" t="s">
        <v>90</v>
      </c>
    </row>
    <row r="306" spans="1:65" s="2" customFormat="1" ht="16.5" customHeight="1">
      <c r="A306" s="38"/>
      <c r="B306" s="196"/>
      <c r="C306" s="197" t="s">
        <v>726</v>
      </c>
      <c r="D306" s="197" t="s">
        <v>169</v>
      </c>
      <c r="E306" s="198" t="s">
        <v>2123</v>
      </c>
      <c r="F306" s="199" t="s">
        <v>2124</v>
      </c>
      <c r="G306" s="200" t="s">
        <v>301</v>
      </c>
      <c r="H306" s="201">
        <v>90.67</v>
      </c>
      <c r="I306" s="202"/>
      <c r="J306" s="203">
        <f>ROUND(I306*H306,2)</f>
        <v>0</v>
      </c>
      <c r="K306" s="199" t="s">
        <v>280</v>
      </c>
      <c r="L306" s="39"/>
      <c r="M306" s="204" t="s">
        <v>1</v>
      </c>
      <c r="N306" s="205" t="s">
        <v>46</v>
      </c>
      <c r="O306" s="77"/>
      <c r="P306" s="206">
        <f>O306*H306</f>
        <v>0</v>
      </c>
      <c r="Q306" s="206">
        <v>0</v>
      </c>
      <c r="R306" s="206">
        <f>Q306*H306</f>
        <v>0</v>
      </c>
      <c r="S306" s="206">
        <v>0</v>
      </c>
      <c r="T306" s="207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08" t="s">
        <v>243</v>
      </c>
      <c r="AT306" s="208" t="s">
        <v>169</v>
      </c>
      <c r="AU306" s="208" t="s">
        <v>90</v>
      </c>
      <c r="AY306" s="19" t="s">
        <v>166</v>
      </c>
      <c r="BE306" s="209">
        <f>IF(N306="základní",J306,0)</f>
        <v>0</v>
      </c>
      <c r="BF306" s="209">
        <f>IF(N306="snížená",J306,0)</f>
        <v>0</v>
      </c>
      <c r="BG306" s="209">
        <f>IF(N306="zákl. přenesená",J306,0)</f>
        <v>0</v>
      </c>
      <c r="BH306" s="209">
        <f>IF(N306="sníž. přenesená",J306,0)</f>
        <v>0</v>
      </c>
      <c r="BI306" s="209">
        <f>IF(N306="nulová",J306,0)</f>
        <v>0</v>
      </c>
      <c r="BJ306" s="19" t="s">
        <v>88</v>
      </c>
      <c r="BK306" s="209">
        <f>ROUND(I306*H306,2)</f>
        <v>0</v>
      </c>
      <c r="BL306" s="19" t="s">
        <v>243</v>
      </c>
      <c r="BM306" s="208" t="s">
        <v>2125</v>
      </c>
    </row>
    <row r="307" spans="1:47" s="2" customFormat="1" ht="12">
      <c r="A307" s="38"/>
      <c r="B307" s="39"/>
      <c r="C307" s="38"/>
      <c r="D307" s="210" t="s">
        <v>174</v>
      </c>
      <c r="E307" s="38"/>
      <c r="F307" s="211" t="s">
        <v>2126</v>
      </c>
      <c r="G307" s="38"/>
      <c r="H307" s="38"/>
      <c r="I307" s="132"/>
      <c r="J307" s="38"/>
      <c r="K307" s="38"/>
      <c r="L307" s="39"/>
      <c r="M307" s="212"/>
      <c r="N307" s="213"/>
      <c r="O307" s="77"/>
      <c r="P307" s="77"/>
      <c r="Q307" s="77"/>
      <c r="R307" s="77"/>
      <c r="S307" s="77"/>
      <c r="T307" s="7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9" t="s">
        <v>174</v>
      </c>
      <c r="AU307" s="19" t="s">
        <v>90</v>
      </c>
    </row>
    <row r="308" spans="1:65" s="2" customFormat="1" ht="16.5" customHeight="1">
      <c r="A308" s="38"/>
      <c r="B308" s="196"/>
      <c r="C308" s="197" t="s">
        <v>733</v>
      </c>
      <c r="D308" s="197" t="s">
        <v>169</v>
      </c>
      <c r="E308" s="198" t="s">
        <v>2127</v>
      </c>
      <c r="F308" s="199" t="s">
        <v>2128</v>
      </c>
      <c r="G308" s="200" t="s">
        <v>301</v>
      </c>
      <c r="H308" s="201">
        <v>90.67</v>
      </c>
      <c r="I308" s="202"/>
      <c r="J308" s="203">
        <f>ROUND(I308*H308,2)</f>
        <v>0</v>
      </c>
      <c r="K308" s="199" t="s">
        <v>280</v>
      </c>
      <c r="L308" s="39"/>
      <c r="M308" s="204" t="s">
        <v>1</v>
      </c>
      <c r="N308" s="205" t="s">
        <v>46</v>
      </c>
      <c r="O308" s="77"/>
      <c r="P308" s="206">
        <f>O308*H308</f>
        <v>0</v>
      </c>
      <c r="Q308" s="206">
        <v>0</v>
      </c>
      <c r="R308" s="206">
        <f>Q308*H308</f>
        <v>0</v>
      </c>
      <c r="S308" s="206">
        <v>0</v>
      </c>
      <c r="T308" s="207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08" t="s">
        <v>243</v>
      </c>
      <c r="AT308" s="208" t="s">
        <v>169</v>
      </c>
      <c r="AU308" s="208" t="s">
        <v>90</v>
      </c>
      <c r="AY308" s="19" t="s">
        <v>166</v>
      </c>
      <c r="BE308" s="209">
        <f>IF(N308="základní",J308,0)</f>
        <v>0</v>
      </c>
      <c r="BF308" s="209">
        <f>IF(N308="snížená",J308,0)</f>
        <v>0</v>
      </c>
      <c r="BG308" s="209">
        <f>IF(N308="zákl. přenesená",J308,0)</f>
        <v>0</v>
      </c>
      <c r="BH308" s="209">
        <f>IF(N308="sníž. přenesená",J308,0)</f>
        <v>0</v>
      </c>
      <c r="BI308" s="209">
        <f>IF(N308="nulová",J308,0)</f>
        <v>0</v>
      </c>
      <c r="BJ308" s="19" t="s">
        <v>88</v>
      </c>
      <c r="BK308" s="209">
        <f>ROUND(I308*H308,2)</f>
        <v>0</v>
      </c>
      <c r="BL308" s="19" t="s">
        <v>243</v>
      </c>
      <c r="BM308" s="208" t="s">
        <v>2129</v>
      </c>
    </row>
    <row r="309" spans="1:47" s="2" customFormat="1" ht="12">
      <c r="A309" s="38"/>
      <c r="B309" s="39"/>
      <c r="C309" s="38"/>
      <c r="D309" s="210" t="s">
        <v>174</v>
      </c>
      <c r="E309" s="38"/>
      <c r="F309" s="211" t="s">
        <v>2128</v>
      </c>
      <c r="G309" s="38"/>
      <c r="H309" s="38"/>
      <c r="I309" s="132"/>
      <c r="J309" s="38"/>
      <c r="K309" s="38"/>
      <c r="L309" s="39"/>
      <c r="M309" s="212"/>
      <c r="N309" s="213"/>
      <c r="O309" s="77"/>
      <c r="P309" s="77"/>
      <c r="Q309" s="77"/>
      <c r="R309" s="77"/>
      <c r="S309" s="77"/>
      <c r="T309" s="7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9" t="s">
        <v>174</v>
      </c>
      <c r="AU309" s="19" t="s">
        <v>90</v>
      </c>
    </row>
    <row r="310" spans="1:65" s="2" customFormat="1" ht="16.5" customHeight="1">
      <c r="A310" s="38"/>
      <c r="B310" s="196"/>
      <c r="C310" s="197" t="s">
        <v>740</v>
      </c>
      <c r="D310" s="197" t="s">
        <v>169</v>
      </c>
      <c r="E310" s="198" t="s">
        <v>2130</v>
      </c>
      <c r="F310" s="199" t="s">
        <v>2131</v>
      </c>
      <c r="G310" s="200" t="s">
        <v>346</v>
      </c>
      <c r="H310" s="201">
        <v>16</v>
      </c>
      <c r="I310" s="202"/>
      <c r="J310" s="203">
        <f>ROUND(I310*H310,2)</f>
        <v>0</v>
      </c>
      <c r="K310" s="199" t="s">
        <v>280</v>
      </c>
      <c r="L310" s="39"/>
      <c r="M310" s="204" t="s">
        <v>1</v>
      </c>
      <c r="N310" s="205" t="s">
        <v>46</v>
      </c>
      <c r="O310" s="77"/>
      <c r="P310" s="206">
        <f>O310*H310</f>
        <v>0</v>
      </c>
      <c r="Q310" s="206">
        <v>0</v>
      </c>
      <c r="R310" s="206">
        <f>Q310*H310</f>
        <v>0</v>
      </c>
      <c r="S310" s="206">
        <v>0</v>
      </c>
      <c r="T310" s="207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08" t="s">
        <v>243</v>
      </c>
      <c r="AT310" s="208" t="s">
        <v>169</v>
      </c>
      <c r="AU310" s="208" t="s">
        <v>90</v>
      </c>
      <c r="AY310" s="19" t="s">
        <v>166</v>
      </c>
      <c r="BE310" s="209">
        <f>IF(N310="základní",J310,0)</f>
        <v>0</v>
      </c>
      <c r="BF310" s="209">
        <f>IF(N310="snížená",J310,0)</f>
        <v>0</v>
      </c>
      <c r="BG310" s="209">
        <f>IF(N310="zákl. přenesená",J310,0)</f>
        <v>0</v>
      </c>
      <c r="BH310" s="209">
        <f>IF(N310="sníž. přenesená",J310,0)</f>
        <v>0</v>
      </c>
      <c r="BI310" s="209">
        <f>IF(N310="nulová",J310,0)</f>
        <v>0</v>
      </c>
      <c r="BJ310" s="19" t="s">
        <v>88</v>
      </c>
      <c r="BK310" s="209">
        <f>ROUND(I310*H310,2)</f>
        <v>0</v>
      </c>
      <c r="BL310" s="19" t="s">
        <v>243</v>
      </c>
      <c r="BM310" s="208" t="s">
        <v>2132</v>
      </c>
    </row>
    <row r="311" spans="1:47" s="2" customFormat="1" ht="12">
      <c r="A311" s="38"/>
      <c r="B311" s="39"/>
      <c r="C311" s="38"/>
      <c r="D311" s="210" t="s">
        <v>174</v>
      </c>
      <c r="E311" s="38"/>
      <c r="F311" s="211" t="s">
        <v>2133</v>
      </c>
      <c r="G311" s="38"/>
      <c r="H311" s="38"/>
      <c r="I311" s="132"/>
      <c r="J311" s="38"/>
      <c r="K311" s="38"/>
      <c r="L311" s="39"/>
      <c r="M311" s="212"/>
      <c r="N311" s="213"/>
      <c r="O311" s="77"/>
      <c r="P311" s="77"/>
      <c r="Q311" s="77"/>
      <c r="R311" s="77"/>
      <c r="S311" s="77"/>
      <c r="T311" s="7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9" t="s">
        <v>174</v>
      </c>
      <c r="AU311" s="19" t="s">
        <v>90</v>
      </c>
    </row>
    <row r="312" spans="1:51" s="14" customFormat="1" ht="12">
      <c r="A312" s="14"/>
      <c r="B312" s="226"/>
      <c r="C312" s="14"/>
      <c r="D312" s="210" t="s">
        <v>283</v>
      </c>
      <c r="E312" s="227" t="s">
        <v>1</v>
      </c>
      <c r="F312" s="228" t="s">
        <v>2134</v>
      </c>
      <c r="G312" s="14"/>
      <c r="H312" s="229">
        <v>16</v>
      </c>
      <c r="I312" s="230"/>
      <c r="J312" s="14"/>
      <c r="K312" s="14"/>
      <c r="L312" s="226"/>
      <c r="M312" s="231"/>
      <c r="N312" s="232"/>
      <c r="O312" s="232"/>
      <c r="P312" s="232"/>
      <c r="Q312" s="232"/>
      <c r="R312" s="232"/>
      <c r="S312" s="232"/>
      <c r="T312" s="233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27" t="s">
        <v>283</v>
      </c>
      <c r="AU312" s="227" t="s">
        <v>90</v>
      </c>
      <c r="AV312" s="14" t="s">
        <v>90</v>
      </c>
      <c r="AW312" s="14" t="s">
        <v>36</v>
      </c>
      <c r="AX312" s="14" t="s">
        <v>88</v>
      </c>
      <c r="AY312" s="227" t="s">
        <v>166</v>
      </c>
    </row>
    <row r="313" spans="1:65" s="2" customFormat="1" ht="21.75" customHeight="1">
      <c r="A313" s="38"/>
      <c r="B313" s="196"/>
      <c r="C313" s="197" t="s">
        <v>747</v>
      </c>
      <c r="D313" s="197" t="s">
        <v>169</v>
      </c>
      <c r="E313" s="198" t="s">
        <v>2135</v>
      </c>
      <c r="F313" s="199" t="s">
        <v>2136</v>
      </c>
      <c r="G313" s="200" t="s">
        <v>301</v>
      </c>
      <c r="H313" s="201">
        <v>98.29</v>
      </c>
      <c r="I313" s="202"/>
      <c r="J313" s="203">
        <f>ROUND(I313*H313,2)</f>
        <v>0</v>
      </c>
      <c r="K313" s="199" t="s">
        <v>280</v>
      </c>
      <c r="L313" s="39"/>
      <c r="M313" s="204" t="s">
        <v>1</v>
      </c>
      <c r="N313" s="205" t="s">
        <v>46</v>
      </c>
      <c r="O313" s="77"/>
      <c r="P313" s="206">
        <f>O313*H313</f>
        <v>0</v>
      </c>
      <c r="Q313" s="206">
        <v>0</v>
      </c>
      <c r="R313" s="206">
        <f>Q313*H313</f>
        <v>0</v>
      </c>
      <c r="S313" s="206">
        <v>0</v>
      </c>
      <c r="T313" s="207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08" t="s">
        <v>243</v>
      </c>
      <c r="AT313" s="208" t="s">
        <v>169</v>
      </c>
      <c r="AU313" s="208" t="s">
        <v>90</v>
      </c>
      <c r="AY313" s="19" t="s">
        <v>166</v>
      </c>
      <c r="BE313" s="209">
        <f>IF(N313="základní",J313,0)</f>
        <v>0</v>
      </c>
      <c r="BF313" s="209">
        <f>IF(N313="snížená",J313,0)</f>
        <v>0</v>
      </c>
      <c r="BG313" s="209">
        <f>IF(N313="zákl. přenesená",J313,0)</f>
        <v>0</v>
      </c>
      <c r="BH313" s="209">
        <f>IF(N313="sníž. přenesená",J313,0)</f>
        <v>0</v>
      </c>
      <c r="BI313" s="209">
        <f>IF(N313="nulová",J313,0)</f>
        <v>0</v>
      </c>
      <c r="BJ313" s="19" t="s">
        <v>88</v>
      </c>
      <c r="BK313" s="209">
        <f>ROUND(I313*H313,2)</f>
        <v>0</v>
      </c>
      <c r="BL313" s="19" t="s">
        <v>243</v>
      </c>
      <c r="BM313" s="208" t="s">
        <v>2137</v>
      </c>
    </row>
    <row r="314" spans="1:47" s="2" customFormat="1" ht="12">
      <c r="A314" s="38"/>
      <c r="B314" s="39"/>
      <c r="C314" s="38"/>
      <c r="D314" s="210" t="s">
        <v>174</v>
      </c>
      <c r="E314" s="38"/>
      <c r="F314" s="211" t="s">
        <v>2138</v>
      </c>
      <c r="G314" s="38"/>
      <c r="H314" s="38"/>
      <c r="I314" s="132"/>
      <c r="J314" s="38"/>
      <c r="K314" s="38"/>
      <c r="L314" s="39"/>
      <c r="M314" s="212"/>
      <c r="N314" s="213"/>
      <c r="O314" s="77"/>
      <c r="P314" s="77"/>
      <c r="Q314" s="77"/>
      <c r="R314" s="77"/>
      <c r="S314" s="77"/>
      <c r="T314" s="7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9" t="s">
        <v>174</v>
      </c>
      <c r="AU314" s="19" t="s">
        <v>90</v>
      </c>
    </row>
    <row r="315" spans="1:51" s="14" customFormat="1" ht="12">
      <c r="A315" s="14"/>
      <c r="B315" s="226"/>
      <c r="C315" s="14"/>
      <c r="D315" s="210" t="s">
        <v>283</v>
      </c>
      <c r="E315" s="227" t="s">
        <v>1</v>
      </c>
      <c r="F315" s="228" t="s">
        <v>2139</v>
      </c>
      <c r="G315" s="14"/>
      <c r="H315" s="229">
        <v>98.29</v>
      </c>
      <c r="I315" s="230"/>
      <c r="J315" s="14"/>
      <c r="K315" s="14"/>
      <c r="L315" s="226"/>
      <c r="M315" s="231"/>
      <c r="N315" s="232"/>
      <c r="O315" s="232"/>
      <c r="P315" s="232"/>
      <c r="Q315" s="232"/>
      <c r="R315" s="232"/>
      <c r="S315" s="232"/>
      <c r="T315" s="23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27" t="s">
        <v>283</v>
      </c>
      <c r="AU315" s="227" t="s">
        <v>90</v>
      </c>
      <c r="AV315" s="14" t="s">
        <v>90</v>
      </c>
      <c r="AW315" s="14" t="s">
        <v>36</v>
      </c>
      <c r="AX315" s="14" t="s">
        <v>88</v>
      </c>
      <c r="AY315" s="227" t="s">
        <v>166</v>
      </c>
    </row>
    <row r="316" spans="1:65" s="2" customFormat="1" ht="21.75" customHeight="1">
      <c r="A316" s="38"/>
      <c r="B316" s="196"/>
      <c r="C316" s="197" t="s">
        <v>752</v>
      </c>
      <c r="D316" s="197" t="s">
        <v>169</v>
      </c>
      <c r="E316" s="198" t="s">
        <v>2140</v>
      </c>
      <c r="F316" s="199" t="s">
        <v>2141</v>
      </c>
      <c r="G316" s="200" t="s">
        <v>289</v>
      </c>
      <c r="H316" s="201">
        <v>2.174</v>
      </c>
      <c r="I316" s="202"/>
      <c r="J316" s="203">
        <f>ROUND(I316*H316,2)</f>
        <v>0</v>
      </c>
      <c r="K316" s="199" t="s">
        <v>280</v>
      </c>
      <c r="L316" s="39"/>
      <c r="M316" s="204" t="s">
        <v>1</v>
      </c>
      <c r="N316" s="205" t="s">
        <v>46</v>
      </c>
      <c r="O316" s="77"/>
      <c r="P316" s="206">
        <f>O316*H316</f>
        <v>0</v>
      </c>
      <c r="Q316" s="206">
        <v>0</v>
      </c>
      <c r="R316" s="206">
        <f>Q316*H316</f>
        <v>0</v>
      </c>
      <c r="S316" s="206">
        <v>0</v>
      </c>
      <c r="T316" s="207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08" t="s">
        <v>243</v>
      </c>
      <c r="AT316" s="208" t="s">
        <v>169</v>
      </c>
      <c r="AU316" s="208" t="s">
        <v>90</v>
      </c>
      <c r="AY316" s="19" t="s">
        <v>166</v>
      </c>
      <c r="BE316" s="209">
        <f>IF(N316="základní",J316,0)</f>
        <v>0</v>
      </c>
      <c r="BF316" s="209">
        <f>IF(N316="snížená",J316,0)</f>
        <v>0</v>
      </c>
      <c r="BG316" s="209">
        <f>IF(N316="zákl. přenesená",J316,0)</f>
        <v>0</v>
      </c>
      <c r="BH316" s="209">
        <f>IF(N316="sníž. přenesená",J316,0)</f>
        <v>0</v>
      </c>
      <c r="BI316" s="209">
        <f>IF(N316="nulová",J316,0)</f>
        <v>0</v>
      </c>
      <c r="BJ316" s="19" t="s">
        <v>88</v>
      </c>
      <c r="BK316" s="209">
        <f>ROUND(I316*H316,2)</f>
        <v>0</v>
      </c>
      <c r="BL316" s="19" t="s">
        <v>243</v>
      </c>
      <c r="BM316" s="208" t="s">
        <v>2142</v>
      </c>
    </row>
    <row r="317" spans="1:47" s="2" customFormat="1" ht="12">
      <c r="A317" s="38"/>
      <c r="B317" s="39"/>
      <c r="C317" s="38"/>
      <c r="D317" s="210" t="s">
        <v>174</v>
      </c>
      <c r="E317" s="38"/>
      <c r="F317" s="211" t="s">
        <v>2143</v>
      </c>
      <c r="G317" s="38"/>
      <c r="H317" s="38"/>
      <c r="I317" s="132"/>
      <c r="J317" s="38"/>
      <c r="K317" s="38"/>
      <c r="L317" s="39"/>
      <c r="M317" s="212"/>
      <c r="N317" s="213"/>
      <c r="O317" s="77"/>
      <c r="P317" s="77"/>
      <c r="Q317" s="77"/>
      <c r="R317" s="77"/>
      <c r="S317" s="77"/>
      <c r="T317" s="7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9" t="s">
        <v>174</v>
      </c>
      <c r="AU317" s="19" t="s">
        <v>90</v>
      </c>
    </row>
    <row r="318" spans="1:65" s="2" customFormat="1" ht="21.75" customHeight="1">
      <c r="A318" s="38"/>
      <c r="B318" s="196"/>
      <c r="C318" s="197" t="s">
        <v>757</v>
      </c>
      <c r="D318" s="197" t="s">
        <v>169</v>
      </c>
      <c r="E318" s="198" t="s">
        <v>2144</v>
      </c>
      <c r="F318" s="199" t="s">
        <v>2145</v>
      </c>
      <c r="G318" s="200" t="s">
        <v>289</v>
      </c>
      <c r="H318" s="201">
        <v>0.251</v>
      </c>
      <c r="I318" s="202"/>
      <c r="J318" s="203">
        <f>ROUND(I318*H318,2)</f>
        <v>0</v>
      </c>
      <c r="K318" s="199" t="s">
        <v>280</v>
      </c>
      <c r="L318" s="39"/>
      <c r="M318" s="204" t="s">
        <v>1</v>
      </c>
      <c r="N318" s="205" t="s">
        <v>46</v>
      </c>
      <c r="O318" s="77"/>
      <c r="P318" s="206">
        <f>O318*H318</f>
        <v>0</v>
      </c>
      <c r="Q318" s="206">
        <v>0</v>
      </c>
      <c r="R318" s="206">
        <f>Q318*H318</f>
        <v>0</v>
      </c>
      <c r="S318" s="206">
        <v>0</v>
      </c>
      <c r="T318" s="207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08" t="s">
        <v>243</v>
      </c>
      <c r="AT318" s="208" t="s">
        <v>169</v>
      </c>
      <c r="AU318" s="208" t="s">
        <v>90</v>
      </c>
      <c r="AY318" s="19" t="s">
        <v>166</v>
      </c>
      <c r="BE318" s="209">
        <f>IF(N318="základní",J318,0)</f>
        <v>0</v>
      </c>
      <c r="BF318" s="209">
        <f>IF(N318="snížená",J318,0)</f>
        <v>0</v>
      </c>
      <c r="BG318" s="209">
        <f>IF(N318="zákl. přenesená",J318,0)</f>
        <v>0</v>
      </c>
      <c r="BH318" s="209">
        <f>IF(N318="sníž. přenesená",J318,0)</f>
        <v>0</v>
      </c>
      <c r="BI318" s="209">
        <f>IF(N318="nulová",J318,0)</f>
        <v>0</v>
      </c>
      <c r="BJ318" s="19" t="s">
        <v>88</v>
      </c>
      <c r="BK318" s="209">
        <f>ROUND(I318*H318,2)</f>
        <v>0</v>
      </c>
      <c r="BL318" s="19" t="s">
        <v>243</v>
      </c>
      <c r="BM318" s="208" t="s">
        <v>2146</v>
      </c>
    </row>
    <row r="319" spans="1:47" s="2" customFormat="1" ht="12">
      <c r="A319" s="38"/>
      <c r="B319" s="39"/>
      <c r="C319" s="38"/>
      <c r="D319" s="210" t="s">
        <v>174</v>
      </c>
      <c r="E319" s="38"/>
      <c r="F319" s="211" t="s">
        <v>2147</v>
      </c>
      <c r="G319" s="38"/>
      <c r="H319" s="38"/>
      <c r="I319" s="132"/>
      <c r="J319" s="38"/>
      <c r="K319" s="38"/>
      <c r="L319" s="39"/>
      <c r="M319" s="212"/>
      <c r="N319" s="213"/>
      <c r="O319" s="77"/>
      <c r="P319" s="77"/>
      <c r="Q319" s="77"/>
      <c r="R319" s="77"/>
      <c r="S319" s="77"/>
      <c r="T319" s="7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9" t="s">
        <v>174</v>
      </c>
      <c r="AU319" s="19" t="s">
        <v>90</v>
      </c>
    </row>
    <row r="320" spans="1:65" s="2" customFormat="1" ht="21.75" customHeight="1">
      <c r="A320" s="38"/>
      <c r="B320" s="196"/>
      <c r="C320" s="197" t="s">
        <v>762</v>
      </c>
      <c r="D320" s="197" t="s">
        <v>169</v>
      </c>
      <c r="E320" s="198" t="s">
        <v>2148</v>
      </c>
      <c r="F320" s="199" t="s">
        <v>2149</v>
      </c>
      <c r="G320" s="200" t="s">
        <v>289</v>
      </c>
      <c r="H320" s="201">
        <v>0.251</v>
      </c>
      <c r="I320" s="202"/>
      <c r="J320" s="203">
        <f>ROUND(I320*H320,2)</f>
        <v>0</v>
      </c>
      <c r="K320" s="199" t="s">
        <v>280</v>
      </c>
      <c r="L320" s="39"/>
      <c r="M320" s="204" t="s">
        <v>1</v>
      </c>
      <c r="N320" s="205" t="s">
        <v>46</v>
      </c>
      <c r="O320" s="77"/>
      <c r="P320" s="206">
        <f>O320*H320</f>
        <v>0</v>
      </c>
      <c r="Q320" s="206">
        <v>0</v>
      </c>
      <c r="R320" s="206">
        <f>Q320*H320</f>
        <v>0</v>
      </c>
      <c r="S320" s="206">
        <v>0</v>
      </c>
      <c r="T320" s="207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08" t="s">
        <v>243</v>
      </c>
      <c r="AT320" s="208" t="s">
        <v>169</v>
      </c>
      <c r="AU320" s="208" t="s">
        <v>90</v>
      </c>
      <c r="AY320" s="19" t="s">
        <v>166</v>
      </c>
      <c r="BE320" s="209">
        <f>IF(N320="základní",J320,0)</f>
        <v>0</v>
      </c>
      <c r="BF320" s="209">
        <f>IF(N320="snížená",J320,0)</f>
        <v>0</v>
      </c>
      <c r="BG320" s="209">
        <f>IF(N320="zákl. přenesená",J320,0)</f>
        <v>0</v>
      </c>
      <c r="BH320" s="209">
        <f>IF(N320="sníž. přenesená",J320,0)</f>
        <v>0</v>
      </c>
      <c r="BI320" s="209">
        <f>IF(N320="nulová",J320,0)</f>
        <v>0</v>
      </c>
      <c r="BJ320" s="19" t="s">
        <v>88</v>
      </c>
      <c r="BK320" s="209">
        <f>ROUND(I320*H320,2)</f>
        <v>0</v>
      </c>
      <c r="BL320" s="19" t="s">
        <v>243</v>
      </c>
      <c r="BM320" s="208" t="s">
        <v>2150</v>
      </c>
    </row>
    <row r="321" spans="1:47" s="2" customFormat="1" ht="12">
      <c r="A321" s="38"/>
      <c r="B321" s="39"/>
      <c r="C321" s="38"/>
      <c r="D321" s="210" t="s">
        <v>174</v>
      </c>
      <c r="E321" s="38"/>
      <c r="F321" s="211" t="s">
        <v>2151</v>
      </c>
      <c r="G321" s="38"/>
      <c r="H321" s="38"/>
      <c r="I321" s="132"/>
      <c r="J321" s="38"/>
      <c r="K321" s="38"/>
      <c r="L321" s="39"/>
      <c r="M321" s="212"/>
      <c r="N321" s="213"/>
      <c r="O321" s="77"/>
      <c r="P321" s="77"/>
      <c r="Q321" s="77"/>
      <c r="R321" s="77"/>
      <c r="S321" s="77"/>
      <c r="T321" s="7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9" t="s">
        <v>174</v>
      </c>
      <c r="AU321" s="19" t="s">
        <v>90</v>
      </c>
    </row>
    <row r="322" spans="1:63" s="12" customFormat="1" ht="22.8" customHeight="1">
      <c r="A322" s="12"/>
      <c r="B322" s="183"/>
      <c r="C322" s="12"/>
      <c r="D322" s="184" t="s">
        <v>80</v>
      </c>
      <c r="E322" s="194" t="s">
        <v>1766</v>
      </c>
      <c r="F322" s="194" t="s">
        <v>1767</v>
      </c>
      <c r="G322" s="12"/>
      <c r="H322" s="12"/>
      <c r="I322" s="186"/>
      <c r="J322" s="195">
        <f>BK322</f>
        <v>0</v>
      </c>
      <c r="K322" s="12"/>
      <c r="L322" s="183"/>
      <c r="M322" s="188"/>
      <c r="N322" s="189"/>
      <c r="O322" s="189"/>
      <c r="P322" s="190">
        <v>0</v>
      </c>
      <c r="Q322" s="189"/>
      <c r="R322" s="190">
        <v>0</v>
      </c>
      <c r="S322" s="189"/>
      <c r="T322" s="191"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184" t="s">
        <v>90</v>
      </c>
      <c r="AT322" s="192" t="s">
        <v>80</v>
      </c>
      <c r="AU322" s="192" t="s">
        <v>88</v>
      </c>
      <c r="AY322" s="184" t="s">
        <v>166</v>
      </c>
      <c r="BK322" s="193">
        <v>0</v>
      </c>
    </row>
    <row r="323" spans="1:63" s="12" customFormat="1" ht="25.9" customHeight="1">
      <c r="A323" s="12"/>
      <c r="B323" s="183"/>
      <c r="C323" s="12"/>
      <c r="D323" s="184" t="s">
        <v>80</v>
      </c>
      <c r="E323" s="185" t="s">
        <v>163</v>
      </c>
      <c r="F323" s="185" t="s">
        <v>164</v>
      </c>
      <c r="G323" s="12"/>
      <c r="H323" s="12"/>
      <c r="I323" s="186"/>
      <c r="J323" s="187">
        <f>BK323</f>
        <v>0</v>
      </c>
      <c r="K323" s="12"/>
      <c r="L323" s="183"/>
      <c r="M323" s="188"/>
      <c r="N323" s="189"/>
      <c r="O323" s="189"/>
      <c r="P323" s="190">
        <f>SUM(P324:P330)</f>
        <v>0</v>
      </c>
      <c r="Q323" s="189"/>
      <c r="R323" s="190">
        <f>SUM(R324:R330)</f>
        <v>0</v>
      </c>
      <c r="S323" s="189"/>
      <c r="T323" s="191">
        <f>SUM(T324:T330)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184" t="s">
        <v>165</v>
      </c>
      <c r="AT323" s="192" t="s">
        <v>80</v>
      </c>
      <c r="AU323" s="192" t="s">
        <v>81</v>
      </c>
      <c r="AY323" s="184" t="s">
        <v>166</v>
      </c>
      <c r="BK323" s="193">
        <f>SUM(BK324:BK330)</f>
        <v>0</v>
      </c>
    </row>
    <row r="324" spans="1:65" s="2" customFormat="1" ht="21.75" customHeight="1">
      <c r="A324" s="38"/>
      <c r="B324" s="196"/>
      <c r="C324" s="197" t="s">
        <v>767</v>
      </c>
      <c r="D324" s="197" t="s">
        <v>169</v>
      </c>
      <c r="E324" s="198" t="s">
        <v>2152</v>
      </c>
      <c r="F324" s="199" t="s">
        <v>2153</v>
      </c>
      <c r="G324" s="200" t="s">
        <v>2154</v>
      </c>
      <c r="H324" s="201">
        <v>4</v>
      </c>
      <c r="I324" s="202"/>
      <c r="J324" s="203">
        <f>ROUND(I324*H324,2)</f>
        <v>0</v>
      </c>
      <c r="K324" s="199" t="s">
        <v>1</v>
      </c>
      <c r="L324" s="39"/>
      <c r="M324" s="204" t="s">
        <v>1</v>
      </c>
      <c r="N324" s="205" t="s">
        <v>46</v>
      </c>
      <c r="O324" s="77"/>
      <c r="P324" s="206">
        <f>O324*H324</f>
        <v>0</v>
      </c>
      <c r="Q324" s="206">
        <v>0</v>
      </c>
      <c r="R324" s="206">
        <f>Q324*H324</f>
        <v>0</v>
      </c>
      <c r="S324" s="206">
        <v>0</v>
      </c>
      <c r="T324" s="207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08" t="s">
        <v>2155</v>
      </c>
      <c r="AT324" s="208" t="s">
        <v>169</v>
      </c>
      <c r="AU324" s="208" t="s">
        <v>88</v>
      </c>
      <c r="AY324" s="19" t="s">
        <v>166</v>
      </c>
      <c r="BE324" s="209">
        <f>IF(N324="základní",J324,0)</f>
        <v>0</v>
      </c>
      <c r="BF324" s="209">
        <f>IF(N324="snížená",J324,0)</f>
        <v>0</v>
      </c>
      <c r="BG324" s="209">
        <f>IF(N324="zákl. přenesená",J324,0)</f>
        <v>0</v>
      </c>
      <c r="BH324" s="209">
        <f>IF(N324="sníž. přenesená",J324,0)</f>
        <v>0</v>
      </c>
      <c r="BI324" s="209">
        <f>IF(N324="nulová",J324,0)</f>
        <v>0</v>
      </c>
      <c r="BJ324" s="19" t="s">
        <v>88</v>
      </c>
      <c r="BK324" s="209">
        <f>ROUND(I324*H324,2)</f>
        <v>0</v>
      </c>
      <c r="BL324" s="19" t="s">
        <v>2155</v>
      </c>
      <c r="BM324" s="208" t="s">
        <v>2156</v>
      </c>
    </row>
    <row r="325" spans="1:65" s="2" customFormat="1" ht="16.5" customHeight="1">
      <c r="A325" s="38"/>
      <c r="B325" s="196"/>
      <c r="C325" s="197" t="s">
        <v>774</v>
      </c>
      <c r="D325" s="197" t="s">
        <v>169</v>
      </c>
      <c r="E325" s="198" t="s">
        <v>2157</v>
      </c>
      <c r="F325" s="199" t="s">
        <v>2158</v>
      </c>
      <c r="G325" s="200" t="s">
        <v>2154</v>
      </c>
      <c r="H325" s="201">
        <v>2</v>
      </c>
      <c r="I325" s="202"/>
      <c r="J325" s="203">
        <f>ROUND(I325*H325,2)</f>
        <v>0</v>
      </c>
      <c r="K325" s="199" t="s">
        <v>1</v>
      </c>
      <c r="L325" s="39"/>
      <c r="M325" s="204" t="s">
        <v>1</v>
      </c>
      <c r="N325" s="205" t="s">
        <v>46</v>
      </c>
      <c r="O325" s="77"/>
      <c r="P325" s="206">
        <f>O325*H325</f>
        <v>0</v>
      </c>
      <c r="Q325" s="206">
        <v>0</v>
      </c>
      <c r="R325" s="206">
        <f>Q325*H325</f>
        <v>0</v>
      </c>
      <c r="S325" s="206">
        <v>0</v>
      </c>
      <c r="T325" s="207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08" t="s">
        <v>2155</v>
      </c>
      <c r="AT325" s="208" t="s">
        <v>169</v>
      </c>
      <c r="AU325" s="208" t="s">
        <v>88</v>
      </c>
      <c r="AY325" s="19" t="s">
        <v>166</v>
      </c>
      <c r="BE325" s="209">
        <f>IF(N325="základní",J325,0)</f>
        <v>0</v>
      </c>
      <c r="BF325" s="209">
        <f>IF(N325="snížená",J325,0)</f>
        <v>0</v>
      </c>
      <c r="BG325" s="209">
        <f>IF(N325="zákl. přenesená",J325,0)</f>
        <v>0</v>
      </c>
      <c r="BH325" s="209">
        <f>IF(N325="sníž. přenesená",J325,0)</f>
        <v>0</v>
      </c>
      <c r="BI325" s="209">
        <f>IF(N325="nulová",J325,0)</f>
        <v>0</v>
      </c>
      <c r="BJ325" s="19" t="s">
        <v>88</v>
      </c>
      <c r="BK325" s="209">
        <f>ROUND(I325*H325,2)</f>
        <v>0</v>
      </c>
      <c r="BL325" s="19" t="s">
        <v>2155</v>
      </c>
      <c r="BM325" s="208" t="s">
        <v>2159</v>
      </c>
    </row>
    <row r="326" spans="1:47" s="2" customFormat="1" ht="12">
      <c r="A326" s="38"/>
      <c r="B326" s="39"/>
      <c r="C326" s="38"/>
      <c r="D326" s="210" t="s">
        <v>174</v>
      </c>
      <c r="E326" s="38"/>
      <c r="F326" s="211" t="s">
        <v>2158</v>
      </c>
      <c r="G326" s="38"/>
      <c r="H326" s="38"/>
      <c r="I326" s="132"/>
      <c r="J326" s="38"/>
      <c r="K326" s="38"/>
      <c r="L326" s="39"/>
      <c r="M326" s="212"/>
      <c r="N326" s="213"/>
      <c r="O326" s="77"/>
      <c r="P326" s="77"/>
      <c r="Q326" s="77"/>
      <c r="R326" s="77"/>
      <c r="S326" s="77"/>
      <c r="T326" s="7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9" t="s">
        <v>174</v>
      </c>
      <c r="AU326" s="19" t="s">
        <v>88</v>
      </c>
    </row>
    <row r="327" spans="1:65" s="2" customFormat="1" ht="16.5" customHeight="1">
      <c r="A327" s="38"/>
      <c r="B327" s="196"/>
      <c r="C327" s="197" t="s">
        <v>785</v>
      </c>
      <c r="D327" s="197" t="s">
        <v>169</v>
      </c>
      <c r="E327" s="198" t="s">
        <v>2160</v>
      </c>
      <c r="F327" s="199" t="s">
        <v>2161</v>
      </c>
      <c r="G327" s="200" t="s">
        <v>2154</v>
      </c>
      <c r="H327" s="201">
        <v>2</v>
      </c>
      <c r="I327" s="202"/>
      <c r="J327" s="203">
        <f>ROUND(I327*H327,2)</f>
        <v>0</v>
      </c>
      <c r="K327" s="199" t="s">
        <v>1</v>
      </c>
      <c r="L327" s="39"/>
      <c r="M327" s="204" t="s">
        <v>1</v>
      </c>
      <c r="N327" s="205" t="s">
        <v>46</v>
      </c>
      <c r="O327" s="77"/>
      <c r="P327" s="206">
        <f>O327*H327</f>
        <v>0</v>
      </c>
      <c r="Q327" s="206">
        <v>0</v>
      </c>
      <c r="R327" s="206">
        <f>Q327*H327</f>
        <v>0</v>
      </c>
      <c r="S327" s="206">
        <v>0</v>
      </c>
      <c r="T327" s="207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08" t="s">
        <v>2155</v>
      </c>
      <c r="AT327" s="208" t="s">
        <v>169</v>
      </c>
      <c r="AU327" s="208" t="s">
        <v>88</v>
      </c>
      <c r="AY327" s="19" t="s">
        <v>166</v>
      </c>
      <c r="BE327" s="209">
        <f>IF(N327="základní",J327,0)</f>
        <v>0</v>
      </c>
      <c r="BF327" s="209">
        <f>IF(N327="snížená",J327,0)</f>
        <v>0</v>
      </c>
      <c r="BG327" s="209">
        <f>IF(N327="zákl. přenesená",J327,0)</f>
        <v>0</v>
      </c>
      <c r="BH327" s="209">
        <f>IF(N327="sníž. přenesená",J327,0)</f>
        <v>0</v>
      </c>
      <c r="BI327" s="209">
        <f>IF(N327="nulová",J327,0)</f>
        <v>0</v>
      </c>
      <c r="BJ327" s="19" t="s">
        <v>88</v>
      </c>
      <c r="BK327" s="209">
        <f>ROUND(I327*H327,2)</f>
        <v>0</v>
      </c>
      <c r="BL327" s="19" t="s">
        <v>2155</v>
      </c>
      <c r="BM327" s="208" t="s">
        <v>2162</v>
      </c>
    </row>
    <row r="328" spans="1:47" s="2" customFormat="1" ht="12">
      <c r="A328" s="38"/>
      <c r="B328" s="39"/>
      <c r="C328" s="38"/>
      <c r="D328" s="210" t="s">
        <v>174</v>
      </c>
      <c r="E328" s="38"/>
      <c r="F328" s="211" t="s">
        <v>2163</v>
      </c>
      <c r="G328" s="38"/>
      <c r="H328" s="38"/>
      <c r="I328" s="132"/>
      <c r="J328" s="38"/>
      <c r="K328" s="38"/>
      <c r="L328" s="39"/>
      <c r="M328" s="212"/>
      <c r="N328" s="213"/>
      <c r="O328" s="77"/>
      <c r="P328" s="77"/>
      <c r="Q328" s="77"/>
      <c r="R328" s="77"/>
      <c r="S328" s="77"/>
      <c r="T328" s="7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9" t="s">
        <v>174</v>
      </c>
      <c r="AU328" s="19" t="s">
        <v>88</v>
      </c>
    </row>
    <row r="329" spans="1:65" s="2" customFormat="1" ht="16.5" customHeight="1">
      <c r="A329" s="38"/>
      <c r="B329" s="196"/>
      <c r="C329" s="197" t="s">
        <v>790</v>
      </c>
      <c r="D329" s="197" t="s">
        <v>169</v>
      </c>
      <c r="E329" s="198" t="s">
        <v>2164</v>
      </c>
      <c r="F329" s="199" t="s">
        <v>2165</v>
      </c>
      <c r="G329" s="200" t="s">
        <v>2154</v>
      </c>
      <c r="H329" s="201">
        <v>4</v>
      </c>
      <c r="I329" s="202"/>
      <c r="J329" s="203">
        <f>ROUND(I329*H329,2)</f>
        <v>0</v>
      </c>
      <c r="K329" s="199" t="s">
        <v>1</v>
      </c>
      <c r="L329" s="39"/>
      <c r="M329" s="204" t="s">
        <v>1</v>
      </c>
      <c r="N329" s="205" t="s">
        <v>46</v>
      </c>
      <c r="O329" s="77"/>
      <c r="P329" s="206">
        <f>O329*H329</f>
        <v>0</v>
      </c>
      <c r="Q329" s="206">
        <v>0</v>
      </c>
      <c r="R329" s="206">
        <f>Q329*H329</f>
        <v>0</v>
      </c>
      <c r="S329" s="206">
        <v>0</v>
      </c>
      <c r="T329" s="207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08" t="s">
        <v>2155</v>
      </c>
      <c r="AT329" s="208" t="s">
        <v>169</v>
      </c>
      <c r="AU329" s="208" t="s">
        <v>88</v>
      </c>
      <c r="AY329" s="19" t="s">
        <v>166</v>
      </c>
      <c r="BE329" s="209">
        <f>IF(N329="základní",J329,0)</f>
        <v>0</v>
      </c>
      <c r="BF329" s="209">
        <f>IF(N329="snížená",J329,0)</f>
        <v>0</v>
      </c>
      <c r="BG329" s="209">
        <f>IF(N329="zákl. přenesená",J329,0)</f>
        <v>0</v>
      </c>
      <c r="BH329" s="209">
        <f>IF(N329="sníž. přenesená",J329,0)</f>
        <v>0</v>
      </c>
      <c r="BI329" s="209">
        <f>IF(N329="nulová",J329,0)</f>
        <v>0</v>
      </c>
      <c r="BJ329" s="19" t="s">
        <v>88</v>
      </c>
      <c r="BK329" s="209">
        <f>ROUND(I329*H329,2)</f>
        <v>0</v>
      </c>
      <c r="BL329" s="19" t="s">
        <v>2155</v>
      </c>
      <c r="BM329" s="208" t="s">
        <v>2166</v>
      </c>
    </row>
    <row r="330" spans="1:65" s="2" customFormat="1" ht="16.5" customHeight="1">
      <c r="A330" s="38"/>
      <c r="B330" s="196"/>
      <c r="C330" s="197" t="s">
        <v>795</v>
      </c>
      <c r="D330" s="197" t="s">
        <v>169</v>
      </c>
      <c r="E330" s="198" t="s">
        <v>2167</v>
      </c>
      <c r="F330" s="199" t="s">
        <v>2168</v>
      </c>
      <c r="G330" s="200" t="s">
        <v>2154</v>
      </c>
      <c r="H330" s="201">
        <v>4</v>
      </c>
      <c r="I330" s="202"/>
      <c r="J330" s="203">
        <f>ROUND(I330*H330,2)</f>
        <v>0</v>
      </c>
      <c r="K330" s="199" t="s">
        <v>1</v>
      </c>
      <c r="L330" s="39"/>
      <c r="M330" s="214" t="s">
        <v>1</v>
      </c>
      <c r="N330" s="215" t="s">
        <v>46</v>
      </c>
      <c r="O330" s="216"/>
      <c r="P330" s="217">
        <f>O330*H330</f>
        <v>0</v>
      </c>
      <c r="Q330" s="217">
        <v>0</v>
      </c>
      <c r="R330" s="217">
        <f>Q330*H330</f>
        <v>0</v>
      </c>
      <c r="S330" s="217">
        <v>0</v>
      </c>
      <c r="T330" s="218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08" t="s">
        <v>2155</v>
      </c>
      <c r="AT330" s="208" t="s">
        <v>169</v>
      </c>
      <c r="AU330" s="208" t="s">
        <v>88</v>
      </c>
      <c r="AY330" s="19" t="s">
        <v>166</v>
      </c>
      <c r="BE330" s="209">
        <f>IF(N330="základní",J330,0)</f>
        <v>0</v>
      </c>
      <c r="BF330" s="209">
        <f>IF(N330="snížená",J330,0)</f>
        <v>0</v>
      </c>
      <c r="BG330" s="209">
        <f>IF(N330="zákl. přenesená",J330,0)</f>
        <v>0</v>
      </c>
      <c r="BH330" s="209">
        <f>IF(N330="sníž. přenesená",J330,0)</f>
        <v>0</v>
      </c>
      <c r="BI330" s="209">
        <f>IF(N330="nulová",J330,0)</f>
        <v>0</v>
      </c>
      <c r="BJ330" s="19" t="s">
        <v>88</v>
      </c>
      <c r="BK330" s="209">
        <f>ROUND(I330*H330,2)</f>
        <v>0</v>
      </c>
      <c r="BL330" s="19" t="s">
        <v>2155</v>
      </c>
      <c r="BM330" s="208" t="s">
        <v>2169</v>
      </c>
    </row>
    <row r="331" spans="1:31" s="2" customFormat="1" ht="6.95" customHeight="1">
      <c r="A331" s="38"/>
      <c r="B331" s="60"/>
      <c r="C331" s="61"/>
      <c r="D331" s="61"/>
      <c r="E331" s="61"/>
      <c r="F331" s="61"/>
      <c r="G331" s="61"/>
      <c r="H331" s="61"/>
      <c r="I331" s="156"/>
      <c r="J331" s="61"/>
      <c r="K331" s="61"/>
      <c r="L331" s="39"/>
      <c r="M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</row>
  </sheetData>
  <autoFilter ref="C126:K33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110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129"/>
      <c r="J3" s="21"/>
      <c r="K3" s="21"/>
      <c r="L3" s="22"/>
      <c r="AT3" s="19" t="s">
        <v>90</v>
      </c>
    </row>
    <row r="4" spans="2:46" s="1" customFormat="1" ht="24.95" customHeight="1">
      <c r="B4" s="22"/>
      <c r="D4" s="23" t="s">
        <v>138</v>
      </c>
      <c r="I4" s="128"/>
      <c r="L4" s="22"/>
      <c r="M4" s="130" t="s">
        <v>10</v>
      </c>
      <c r="AT4" s="19" t="s">
        <v>3</v>
      </c>
    </row>
    <row r="5" spans="2:12" s="1" customFormat="1" ht="6.95" customHeight="1">
      <c r="B5" s="22"/>
      <c r="I5" s="128"/>
      <c r="L5" s="22"/>
    </row>
    <row r="6" spans="2:12" s="1" customFormat="1" ht="12" customHeight="1">
      <c r="B6" s="22"/>
      <c r="D6" s="32" t="s">
        <v>16</v>
      </c>
      <c r="I6" s="128"/>
      <c r="L6" s="22"/>
    </row>
    <row r="7" spans="2:12" s="1" customFormat="1" ht="16.5" customHeight="1">
      <c r="B7" s="22"/>
      <c r="E7" s="131" t="str">
        <f>'Rekapitulace stavby'!K6</f>
        <v xml:space="preserve">SPŠ a SOU Pelhřimov  - stavební úpravy auly vč. jejího zázemí</v>
      </c>
      <c r="F7" s="32"/>
      <c r="G7" s="32"/>
      <c r="H7" s="32"/>
      <c r="I7" s="128"/>
      <c r="L7" s="22"/>
    </row>
    <row r="8" spans="2:12" s="1" customFormat="1" ht="12" customHeight="1">
      <c r="B8" s="22"/>
      <c r="D8" s="32" t="s">
        <v>139</v>
      </c>
      <c r="I8" s="128"/>
      <c r="L8" s="22"/>
    </row>
    <row r="9" spans="1:31" s="2" customFormat="1" ht="16.5" customHeight="1">
      <c r="A9" s="38"/>
      <c r="B9" s="39"/>
      <c r="C9" s="38"/>
      <c r="D9" s="38"/>
      <c r="E9" s="131" t="s">
        <v>258</v>
      </c>
      <c r="F9" s="38"/>
      <c r="G9" s="38"/>
      <c r="H9" s="38"/>
      <c r="I9" s="132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141</v>
      </c>
      <c r="E10" s="38"/>
      <c r="F10" s="38"/>
      <c r="G10" s="38"/>
      <c r="H10" s="38"/>
      <c r="I10" s="132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2170</v>
      </c>
      <c r="F11" s="38"/>
      <c r="G11" s="38"/>
      <c r="H11" s="38"/>
      <c r="I11" s="132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132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98</v>
      </c>
      <c r="G13" s="38"/>
      <c r="H13" s="38"/>
      <c r="I13" s="133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133" t="s">
        <v>22</v>
      </c>
      <c r="J14" s="69" t="str">
        <f>'Rekapitulace stavby'!AN8</f>
        <v>10. 1. 2020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132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133" t="s">
        <v>25</v>
      </c>
      <c r="J16" s="27" t="s">
        <v>26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27</v>
      </c>
      <c r="F17" s="38"/>
      <c r="G17" s="38"/>
      <c r="H17" s="38"/>
      <c r="I17" s="133" t="s">
        <v>28</v>
      </c>
      <c r="J17" s="27" t="s">
        <v>29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132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30</v>
      </c>
      <c r="E19" s="38"/>
      <c r="F19" s="38"/>
      <c r="G19" s="38"/>
      <c r="H19" s="38"/>
      <c r="I19" s="133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133" t="s">
        <v>28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132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32</v>
      </c>
      <c r="E22" s="38"/>
      <c r="F22" s="38"/>
      <c r="G22" s="38"/>
      <c r="H22" s="38"/>
      <c r="I22" s="133" t="s">
        <v>25</v>
      </c>
      <c r="J22" s="27" t="s">
        <v>33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34</v>
      </c>
      <c r="F23" s="38"/>
      <c r="G23" s="38"/>
      <c r="H23" s="38"/>
      <c r="I23" s="133" t="s">
        <v>28</v>
      </c>
      <c r="J23" s="27" t="s">
        <v>35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132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37</v>
      </c>
      <c r="E25" s="38"/>
      <c r="F25" s="38"/>
      <c r="G25" s="38"/>
      <c r="H25" s="38"/>
      <c r="I25" s="133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133" t="s">
        <v>28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132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39</v>
      </c>
      <c r="E28" s="38"/>
      <c r="F28" s="38"/>
      <c r="G28" s="38"/>
      <c r="H28" s="38"/>
      <c r="I28" s="132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274.5" customHeight="1">
      <c r="A29" s="134"/>
      <c r="B29" s="135"/>
      <c r="C29" s="134"/>
      <c r="D29" s="134"/>
      <c r="E29" s="36" t="s">
        <v>2171</v>
      </c>
      <c r="F29" s="36"/>
      <c r="G29" s="36"/>
      <c r="H29" s="36"/>
      <c r="I29" s="136"/>
      <c r="J29" s="134"/>
      <c r="K29" s="134"/>
      <c r="L29" s="137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132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138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9" t="s">
        <v>41</v>
      </c>
      <c r="E32" s="38"/>
      <c r="F32" s="38"/>
      <c r="G32" s="38"/>
      <c r="H32" s="38"/>
      <c r="I32" s="132"/>
      <c r="J32" s="96">
        <f>ROUND(J123,2)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138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43</v>
      </c>
      <c r="G34" s="38"/>
      <c r="H34" s="38"/>
      <c r="I34" s="140" t="s">
        <v>42</v>
      </c>
      <c r="J34" s="43" t="s">
        <v>44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41" t="s">
        <v>45</v>
      </c>
      <c r="E35" s="32" t="s">
        <v>46</v>
      </c>
      <c r="F35" s="142">
        <f>ROUND((SUM(BE123:BE165)),2)</f>
        <v>0</v>
      </c>
      <c r="G35" s="38"/>
      <c r="H35" s="38"/>
      <c r="I35" s="143">
        <v>0.21</v>
      </c>
      <c r="J35" s="142">
        <f>ROUND(((SUM(BE123:BE165))*I35),2)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47</v>
      </c>
      <c r="F36" s="142">
        <f>ROUND((SUM(BF123:BF165)),2)</f>
        <v>0</v>
      </c>
      <c r="G36" s="38"/>
      <c r="H36" s="38"/>
      <c r="I36" s="143">
        <v>0.15</v>
      </c>
      <c r="J36" s="142">
        <f>ROUND(((SUM(BF123:BF165))*I36),2)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48</v>
      </c>
      <c r="F37" s="142">
        <f>ROUND((SUM(BG123:BG165)),2)</f>
        <v>0</v>
      </c>
      <c r="G37" s="38"/>
      <c r="H37" s="38"/>
      <c r="I37" s="143">
        <v>0.21</v>
      </c>
      <c r="J37" s="142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49</v>
      </c>
      <c r="F38" s="142">
        <f>ROUND((SUM(BH123:BH165)),2)</f>
        <v>0</v>
      </c>
      <c r="G38" s="38"/>
      <c r="H38" s="38"/>
      <c r="I38" s="143">
        <v>0.15</v>
      </c>
      <c r="J38" s="142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50</v>
      </c>
      <c r="F39" s="142">
        <f>ROUND((SUM(BI123:BI165)),2)</f>
        <v>0</v>
      </c>
      <c r="G39" s="38"/>
      <c r="H39" s="38"/>
      <c r="I39" s="143">
        <v>0</v>
      </c>
      <c r="J39" s="142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132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44"/>
      <c r="D41" s="145" t="s">
        <v>51</v>
      </c>
      <c r="E41" s="81"/>
      <c r="F41" s="81"/>
      <c r="G41" s="146" t="s">
        <v>52</v>
      </c>
      <c r="H41" s="147" t="s">
        <v>53</v>
      </c>
      <c r="I41" s="148"/>
      <c r="J41" s="149">
        <f>SUM(J32:J39)</f>
        <v>0</v>
      </c>
      <c r="K41" s="150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132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I43" s="128"/>
      <c r="L43" s="22"/>
    </row>
    <row r="44" spans="2:12" s="1" customFormat="1" ht="14.4" customHeight="1">
      <c r="B44" s="22"/>
      <c r="I44" s="128"/>
      <c r="L44" s="22"/>
    </row>
    <row r="45" spans="2:12" s="1" customFormat="1" ht="14.4" customHeight="1">
      <c r="B45" s="22"/>
      <c r="I45" s="128"/>
      <c r="L45" s="22"/>
    </row>
    <row r="46" spans="2:12" s="1" customFormat="1" ht="14.4" customHeight="1">
      <c r="B46" s="22"/>
      <c r="I46" s="128"/>
      <c r="L46" s="22"/>
    </row>
    <row r="47" spans="2:12" s="1" customFormat="1" ht="14.4" customHeight="1">
      <c r="B47" s="22"/>
      <c r="I47" s="128"/>
      <c r="L47" s="22"/>
    </row>
    <row r="48" spans="2:12" s="1" customFormat="1" ht="14.4" customHeight="1">
      <c r="B48" s="22"/>
      <c r="I48" s="128"/>
      <c r="L48" s="22"/>
    </row>
    <row r="49" spans="2:12" s="1" customFormat="1" ht="14.4" customHeight="1">
      <c r="B49" s="22"/>
      <c r="I49" s="128"/>
      <c r="L49" s="22"/>
    </row>
    <row r="50" spans="2:12" s="2" customFormat="1" ht="14.4" customHeight="1">
      <c r="B50" s="55"/>
      <c r="D50" s="56" t="s">
        <v>54</v>
      </c>
      <c r="E50" s="57"/>
      <c r="F50" s="57"/>
      <c r="G50" s="56" t="s">
        <v>55</v>
      </c>
      <c r="H50" s="57"/>
      <c r="I50" s="151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56</v>
      </c>
      <c r="E61" s="41"/>
      <c r="F61" s="152" t="s">
        <v>57</v>
      </c>
      <c r="G61" s="58" t="s">
        <v>56</v>
      </c>
      <c r="H61" s="41"/>
      <c r="I61" s="153"/>
      <c r="J61" s="154" t="s">
        <v>57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58</v>
      </c>
      <c r="E65" s="59"/>
      <c r="F65" s="59"/>
      <c r="G65" s="56" t="s">
        <v>59</v>
      </c>
      <c r="H65" s="59"/>
      <c r="I65" s="155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56</v>
      </c>
      <c r="E76" s="41"/>
      <c r="F76" s="152" t="s">
        <v>57</v>
      </c>
      <c r="G76" s="58" t="s">
        <v>56</v>
      </c>
      <c r="H76" s="41"/>
      <c r="I76" s="153"/>
      <c r="J76" s="154" t="s">
        <v>57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156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157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143</v>
      </c>
      <c r="D82" s="38"/>
      <c r="E82" s="38"/>
      <c r="F82" s="38"/>
      <c r="G82" s="38"/>
      <c r="H82" s="38"/>
      <c r="I82" s="132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132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132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31" t="str">
        <f>E7</f>
        <v xml:space="preserve">SPŠ a SOU Pelhřimov  - stavební úpravy auly vč. jejího zázemí</v>
      </c>
      <c r="F85" s="32"/>
      <c r="G85" s="32"/>
      <c r="H85" s="32"/>
      <c r="I85" s="132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139</v>
      </c>
      <c r="I86" s="128"/>
      <c r="L86" s="22"/>
    </row>
    <row r="87" spans="1:31" s="2" customFormat="1" ht="16.5" customHeight="1">
      <c r="A87" s="38"/>
      <c r="B87" s="39"/>
      <c r="C87" s="38"/>
      <c r="D87" s="38"/>
      <c r="E87" s="131" t="s">
        <v>258</v>
      </c>
      <c r="F87" s="38"/>
      <c r="G87" s="38"/>
      <c r="H87" s="38"/>
      <c r="I87" s="132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141</v>
      </c>
      <c r="D88" s="38"/>
      <c r="E88" s="38"/>
      <c r="F88" s="38"/>
      <c r="G88" s="38"/>
      <c r="H88" s="38"/>
      <c r="I88" s="132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01B - Zařízení vzduchotechniky</v>
      </c>
      <c r="F89" s="38"/>
      <c r="G89" s="38"/>
      <c r="H89" s="38"/>
      <c r="I89" s="132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132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>Pelhřimov, ul. Růžová č.p. 34</v>
      </c>
      <c r="G91" s="38"/>
      <c r="H91" s="38"/>
      <c r="I91" s="133" t="s">
        <v>22</v>
      </c>
      <c r="J91" s="69" t="str">
        <f>IF(J14="","",J14)</f>
        <v>10. 1. 2020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132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KRAJ VYSOČINA</v>
      </c>
      <c r="G93" s="38"/>
      <c r="H93" s="38"/>
      <c r="I93" s="133" t="s">
        <v>32</v>
      </c>
      <c r="J93" s="36" t="str">
        <f>E23</f>
        <v>PROJEKT CENTRUM NOVA s.r.o.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30</v>
      </c>
      <c r="D94" s="38"/>
      <c r="E94" s="38"/>
      <c r="F94" s="27" t="str">
        <f>IF(E20="","",E20)</f>
        <v>Vyplň údaj</v>
      </c>
      <c r="G94" s="38"/>
      <c r="H94" s="38"/>
      <c r="I94" s="133" t="s">
        <v>37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132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58" t="s">
        <v>144</v>
      </c>
      <c r="D96" s="144"/>
      <c r="E96" s="144"/>
      <c r="F96" s="144"/>
      <c r="G96" s="144"/>
      <c r="H96" s="144"/>
      <c r="I96" s="159"/>
      <c r="J96" s="160" t="s">
        <v>145</v>
      </c>
      <c r="K96" s="144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132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61" t="s">
        <v>146</v>
      </c>
      <c r="D98" s="38"/>
      <c r="E98" s="38"/>
      <c r="F98" s="38"/>
      <c r="G98" s="38"/>
      <c r="H98" s="38"/>
      <c r="I98" s="132"/>
      <c r="J98" s="96">
        <f>J123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147</v>
      </c>
    </row>
    <row r="99" spans="1:31" s="9" customFormat="1" ht="24.95" customHeight="1">
      <c r="A99" s="9"/>
      <c r="B99" s="162"/>
      <c r="C99" s="9"/>
      <c r="D99" s="163" t="s">
        <v>267</v>
      </c>
      <c r="E99" s="164"/>
      <c r="F99" s="164"/>
      <c r="G99" s="164"/>
      <c r="H99" s="164"/>
      <c r="I99" s="165"/>
      <c r="J99" s="166">
        <f>J124</f>
        <v>0</v>
      </c>
      <c r="K99" s="9"/>
      <c r="L99" s="16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67"/>
      <c r="C100" s="10"/>
      <c r="D100" s="168" t="s">
        <v>2172</v>
      </c>
      <c r="E100" s="169"/>
      <c r="F100" s="169"/>
      <c r="G100" s="169"/>
      <c r="H100" s="169"/>
      <c r="I100" s="170"/>
      <c r="J100" s="171">
        <f>J125</f>
        <v>0</v>
      </c>
      <c r="K100" s="10"/>
      <c r="L100" s="16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67"/>
      <c r="C101" s="10"/>
      <c r="D101" s="168" t="s">
        <v>2173</v>
      </c>
      <c r="E101" s="169"/>
      <c r="F101" s="169"/>
      <c r="G101" s="169"/>
      <c r="H101" s="169"/>
      <c r="I101" s="170"/>
      <c r="J101" s="171">
        <f>J154</f>
        <v>0</v>
      </c>
      <c r="K101" s="10"/>
      <c r="L101" s="16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38"/>
      <c r="D102" s="38"/>
      <c r="E102" s="38"/>
      <c r="F102" s="38"/>
      <c r="G102" s="38"/>
      <c r="H102" s="38"/>
      <c r="I102" s="132"/>
      <c r="J102" s="38"/>
      <c r="K102" s="38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0"/>
      <c r="C103" s="61"/>
      <c r="D103" s="61"/>
      <c r="E103" s="61"/>
      <c r="F103" s="61"/>
      <c r="G103" s="61"/>
      <c r="H103" s="61"/>
      <c r="I103" s="156"/>
      <c r="J103" s="61"/>
      <c r="K103" s="61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2"/>
      <c r="C107" s="63"/>
      <c r="D107" s="63"/>
      <c r="E107" s="63"/>
      <c r="F107" s="63"/>
      <c r="G107" s="63"/>
      <c r="H107" s="63"/>
      <c r="I107" s="157"/>
      <c r="J107" s="63"/>
      <c r="K107" s="63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150</v>
      </c>
      <c r="D108" s="38"/>
      <c r="E108" s="38"/>
      <c r="F108" s="38"/>
      <c r="G108" s="38"/>
      <c r="H108" s="38"/>
      <c r="I108" s="132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38"/>
      <c r="D109" s="38"/>
      <c r="E109" s="38"/>
      <c r="F109" s="38"/>
      <c r="G109" s="38"/>
      <c r="H109" s="38"/>
      <c r="I109" s="132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38"/>
      <c r="E110" s="38"/>
      <c r="F110" s="38"/>
      <c r="G110" s="38"/>
      <c r="H110" s="38"/>
      <c r="I110" s="132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38"/>
      <c r="D111" s="38"/>
      <c r="E111" s="131" t="str">
        <f>E7</f>
        <v xml:space="preserve">SPŠ a SOU Pelhřimov  - stavební úpravy auly vč. jejího zázemí</v>
      </c>
      <c r="F111" s="32"/>
      <c r="G111" s="32"/>
      <c r="H111" s="32"/>
      <c r="I111" s="132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2"/>
      <c r="C112" s="32" t="s">
        <v>139</v>
      </c>
      <c r="I112" s="128"/>
      <c r="L112" s="22"/>
    </row>
    <row r="113" spans="1:31" s="2" customFormat="1" ht="16.5" customHeight="1">
      <c r="A113" s="38"/>
      <c r="B113" s="39"/>
      <c r="C113" s="38"/>
      <c r="D113" s="38"/>
      <c r="E113" s="131" t="s">
        <v>258</v>
      </c>
      <c r="F113" s="38"/>
      <c r="G113" s="38"/>
      <c r="H113" s="38"/>
      <c r="I113" s="132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141</v>
      </c>
      <c r="D114" s="38"/>
      <c r="E114" s="38"/>
      <c r="F114" s="38"/>
      <c r="G114" s="38"/>
      <c r="H114" s="38"/>
      <c r="I114" s="132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38"/>
      <c r="D115" s="38"/>
      <c r="E115" s="67" t="str">
        <f>E11</f>
        <v>01B - Zařízení vzduchotechniky</v>
      </c>
      <c r="F115" s="38"/>
      <c r="G115" s="38"/>
      <c r="H115" s="38"/>
      <c r="I115" s="132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132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38"/>
      <c r="E117" s="38"/>
      <c r="F117" s="27" t="str">
        <f>F14</f>
        <v>Pelhřimov, ul. Růžová č.p. 34</v>
      </c>
      <c r="G117" s="38"/>
      <c r="H117" s="38"/>
      <c r="I117" s="133" t="s">
        <v>22</v>
      </c>
      <c r="J117" s="69" t="str">
        <f>IF(J14="","",J14)</f>
        <v>10. 1. 2020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132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40.05" customHeight="1">
      <c r="A119" s="38"/>
      <c r="B119" s="39"/>
      <c r="C119" s="32" t="s">
        <v>24</v>
      </c>
      <c r="D119" s="38"/>
      <c r="E119" s="38"/>
      <c r="F119" s="27" t="str">
        <f>E17</f>
        <v>KRAJ VYSOČINA</v>
      </c>
      <c r="G119" s="38"/>
      <c r="H119" s="38"/>
      <c r="I119" s="133" t="s">
        <v>32</v>
      </c>
      <c r="J119" s="36" t="str">
        <f>E23</f>
        <v>PROJEKT CENTRUM NOVA s.r.o.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30</v>
      </c>
      <c r="D120" s="38"/>
      <c r="E120" s="38"/>
      <c r="F120" s="27" t="str">
        <f>IF(E20="","",E20)</f>
        <v>Vyplň údaj</v>
      </c>
      <c r="G120" s="38"/>
      <c r="H120" s="38"/>
      <c r="I120" s="133" t="s">
        <v>37</v>
      </c>
      <c r="J120" s="36" t="str">
        <f>E26</f>
        <v xml:space="preserve"> 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38"/>
      <c r="D121" s="38"/>
      <c r="E121" s="38"/>
      <c r="F121" s="38"/>
      <c r="G121" s="38"/>
      <c r="H121" s="38"/>
      <c r="I121" s="132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72"/>
      <c r="B122" s="173"/>
      <c r="C122" s="174" t="s">
        <v>151</v>
      </c>
      <c r="D122" s="175" t="s">
        <v>66</v>
      </c>
      <c r="E122" s="175" t="s">
        <v>62</v>
      </c>
      <c r="F122" s="175" t="s">
        <v>63</v>
      </c>
      <c r="G122" s="175" t="s">
        <v>152</v>
      </c>
      <c r="H122" s="175" t="s">
        <v>153</v>
      </c>
      <c r="I122" s="176" t="s">
        <v>154</v>
      </c>
      <c r="J122" s="175" t="s">
        <v>145</v>
      </c>
      <c r="K122" s="177" t="s">
        <v>155</v>
      </c>
      <c r="L122" s="178"/>
      <c r="M122" s="86" t="s">
        <v>1</v>
      </c>
      <c r="N122" s="87" t="s">
        <v>45</v>
      </c>
      <c r="O122" s="87" t="s">
        <v>156</v>
      </c>
      <c r="P122" s="87" t="s">
        <v>157</v>
      </c>
      <c r="Q122" s="87" t="s">
        <v>158</v>
      </c>
      <c r="R122" s="87" t="s">
        <v>159</v>
      </c>
      <c r="S122" s="87" t="s">
        <v>160</v>
      </c>
      <c r="T122" s="88" t="s">
        <v>161</v>
      </c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</row>
    <row r="123" spans="1:63" s="2" customFormat="1" ht="22.8" customHeight="1">
      <c r="A123" s="38"/>
      <c r="B123" s="39"/>
      <c r="C123" s="93" t="s">
        <v>162</v>
      </c>
      <c r="D123" s="38"/>
      <c r="E123" s="38"/>
      <c r="F123" s="38"/>
      <c r="G123" s="38"/>
      <c r="H123" s="38"/>
      <c r="I123" s="132"/>
      <c r="J123" s="179">
        <f>BK123</f>
        <v>0</v>
      </c>
      <c r="K123" s="38"/>
      <c r="L123" s="39"/>
      <c r="M123" s="89"/>
      <c r="N123" s="73"/>
      <c r="O123" s="90"/>
      <c r="P123" s="180">
        <f>P124</f>
        <v>0</v>
      </c>
      <c r="Q123" s="90"/>
      <c r="R123" s="180">
        <f>R124</f>
        <v>0.33353900000000003</v>
      </c>
      <c r="S123" s="90"/>
      <c r="T123" s="181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9" t="s">
        <v>80</v>
      </c>
      <c r="AU123" s="19" t="s">
        <v>147</v>
      </c>
      <c r="BK123" s="182">
        <f>BK124</f>
        <v>0</v>
      </c>
    </row>
    <row r="124" spans="1:63" s="12" customFormat="1" ht="25.9" customHeight="1">
      <c r="A124" s="12"/>
      <c r="B124" s="183"/>
      <c r="C124" s="12"/>
      <c r="D124" s="184" t="s">
        <v>80</v>
      </c>
      <c r="E124" s="185" t="s">
        <v>703</v>
      </c>
      <c r="F124" s="185" t="s">
        <v>704</v>
      </c>
      <c r="G124" s="12"/>
      <c r="H124" s="12"/>
      <c r="I124" s="186"/>
      <c r="J124" s="187">
        <f>BK124</f>
        <v>0</v>
      </c>
      <c r="K124" s="12"/>
      <c r="L124" s="183"/>
      <c r="M124" s="188"/>
      <c r="N124" s="189"/>
      <c r="O124" s="189"/>
      <c r="P124" s="190">
        <f>P125+P154</f>
        <v>0</v>
      </c>
      <c r="Q124" s="189"/>
      <c r="R124" s="190">
        <f>R125+R154</f>
        <v>0.33353900000000003</v>
      </c>
      <c r="S124" s="189"/>
      <c r="T124" s="191">
        <f>T125+T154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84" t="s">
        <v>90</v>
      </c>
      <c r="AT124" s="192" t="s">
        <v>80</v>
      </c>
      <c r="AU124" s="192" t="s">
        <v>81</v>
      </c>
      <c r="AY124" s="184" t="s">
        <v>166</v>
      </c>
      <c r="BK124" s="193">
        <f>BK125+BK154</f>
        <v>0</v>
      </c>
    </row>
    <row r="125" spans="1:63" s="12" customFormat="1" ht="22.8" customHeight="1">
      <c r="A125" s="12"/>
      <c r="B125" s="183"/>
      <c r="C125" s="12"/>
      <c r="D125" s="184" t="s">
        <v>80</v>
      </c>
      <c r="E125" s="194" t="s">
        <v>2174</v>
      </c>
      <c r="F125" s="194" t="s">
        <v>2175</v>
      </c>
      <c r="G125" s="12"/>
      <c r="H125" s="12"/>
      <c r="I125" s="186"/>
      <c r="J125" s="195">
        <f>BK125</f>
        <v>0</v>
      </c>
      <c r="K125" s="12"/>
      <c r="L125" s="183"/>
      <c r="M125" s="188"/>
      <c r="N125" s="189"/>
      <c r="O125" s="189"/>
      <c r="P125" s="190">
        <f>SUM(P126:P153)</f>
        <v>0</v>
      </c>
      <c r="Q125" s="189"/>
      <c r="R125" s="190">
        <f>SUM(R126:R153)</f>
        <v>0.133539</v>
      </c>
      <c r="S125" s="189"/>
      <c r="T125" s="191">
        <f>SUM(T126:T153)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84" t="s">
        <v>90</v>
      </c>
      <c r="AT125" s="192" t="s">
        <v>80</v>
      </c>
      <c r="AU125" s="192" t="s">
        <v>88</v>
      </c>
      <c r="AY125" s="184" t="s">
        <v>166</v>
      </c>
      <c r="BK125" s="193">
        <f>SUM(BK126:BK153)</f>
        <v>0</v>
      </c>
    </row>
    <row r="126" spans="1:65" s="2" customFormat="1" ht="21.75" customHeight="1">
      <c r="A126" s="38"/>
      <c r="B126" s="196"/>
      <c r="C126" s="197" t="s">
        <v>88</v>
      </c>
      <c r="D126" s="197" t="s">
        <v>169</v>
      </c>
      <c r="E126" s="198" t="s">
        <v>2176</v>
      </c>
      <c r="F126" s="199" t="s">
        <v>2177</v>
      </c>
      <c r="G126" s="200" t="s">
        <v>346</v>
      </c>
      <c r="H126" s="201">
        <v>2</v>
      </c>
      <c r="I126" s="202"/>
      <c r="J126" s="203">
        <f>ROUND(I126*H126,2)</f>
        <v>0</v>
      </c>
      <c r="K126" s="199" t="s">
        <v>280</v>
      </c>
      <c r="L126" s="39"/>
      <c r="M126" s="204" t="s">
        <v>1</v>
      </c>
      <c r="N126" s="205" t="s">
        <v>46</v>
      </c>
      <c r="O126" s="77"/>
      <c r="P126" s="206">
        <f>O126*H126</f>
        <v>0</v>
      </c>
      <c r="Q126" s="206">
        <v>0</v>
      </c>
      <c r="R126" s="206">
        <f>Q126*H126</f>
        <v>0</v>
      </c>
      <c r="S126" s="206">
        <v>0</v>
      </c>
      <c r="T126" s="20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08" t="s">
        <v>243</v>
      </c>
      <c r="AT126" s="208" t="s">
        <v>169</v>
      </c>
      <c r="AU126" s="208" t="s">
        <v>90</v>
      </c>
      <c r="AY126" s="19" t="s">
        <v>166</v>
      </c>
      <c r="BE126" s="209">
        <f>IF(N126="základní",J126,0)</f>
        <v>0</v>
      </c>
      <c r="BF126" s="209">
        <f>IF(N126="snížená",J126,0)</f>
        <v>0</v>
      </c>
      <c r="BG126" s="209">
        <f>IF(N126="zákl. přenesená",J126,0)</f>
        <v>0</v>
      </c>
      <c r="BH126" s="209">
        <f>IF(N126="sníž. přenesená",J126,0)</f>
        <v>0</v>
      </c>
      <c r="BI126" s="209">
        <f>IF(N126="nulová",J126,0)</f>
        <v>0</v>
      </c>
      <c r="BJ126" s="19" t="s">
        <v>88</v>
      </c>
      <c r="BK126" s="209">
        <f>ROUND(I126*H126,2)</f>
        <v>0</v>
      </c>
      <c r="BL126" s="19" t="s">
        <v>243</v>
      </c>
      <c r="BM126" s="208" t="s">
        <v>2178</v>
      </c>
    </row>
    <row r="127" spans="1:47" s="2" customFormat="1" ht="12">
      <c r="A127" s="38"/>
      <c r="B127" s="39"/>
      <c r="C127" s="38"/>
      <c r="D127" s="210" t="s">
        <v>174</v>
      </c>
      <c r="E127" s="38"/>
      <c r="F127" s="211" t="s">
        <v>2179</v>
      </c>
      <c r="G127" s="38"/>
      <c r="H127" s="38"/>
      <c r="I127" s="132"/>
      <c r="J127" s="38"/>
      <c r="K127" s="38"/>
      <c r="L127" s="39"/>
      <c r="M127" s="212"/>
      <c r="N127" s="213"/>
      <c r="O127" s="77"/>
      <c r="P127" s="77"/>
      <c r="Q127" s="77"/>
      <c r="R127" s="77"/>
      <c r="S127" s="77"/>
      <c r="T127" s="7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9" t="s">
        <v>174</v>
      </c>
      <c r="AU127" s="19" t="s">
        <v>90</v>
      </c>
    </row>
    <row r="128" spans="1:65" s="2" customFormat="1" ht="16.5" customHeight="1">
      <c r="A128" s="38"/>
      <c r="B128" s="196"/>
      <c r="C128" s="242" t="s">
        <v>90</v>
      </c>
      <c r="D128" s="242" t="s">
        <v>806</v>
      </c>
      <c r="E128" s="243" t="s">
        <v>2180</v>
      </c>
      <c r="F128" s="244" t="s">
        <v>2181</v>
      </c>
      <c r="G128" s="245" t="s">
        <v>346</v>
      </c>
      <c r="H128" s="246">
        <v>2</v>
      </c>
      <c r="I128" s="247"/>
      <c r="J128" s="248">
        <f>ROUND(I128*H128,2)</f>
        <v>0</v>
      </c>
      <c r="K128" s="244" t="s">
        <v>1</v>
      </c>
      <c r="L128" s="249"/>
      <c r="M128" s="250" t="s">
        <v>1</v>
      </c>
      <c r="N128" s="251" t="s">
        <v>46</v>
      </c>
      <c r="O128" s="77"/>
      <c r="P128" s="206">
        <f>O128*H128</f>
        <v>0</v>
      </c>
      <c r="Q128" s="206">
        <v>0</v>
      </c>
      <c r="R128" s="206">
        <f>Q128*H128</f>
        <v>0</v>
      </c>
      <c r="S128" s="206">
        <v>0</v>
      </c>
      <c r="T128" s="20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08" t="s">
        <v>522</v>
      </c>
      <c r="AT128" s="208" t="s">
        <v>806</v>
      </c>
      <c r="AU128" s="208" t="s">
        <v>90</v>
      </c>
      <c r="AY128" s="19" t="s">
        <v>166</v>
      </c>
      <c r="BE128" s="209">
        <f>IF(N128="základní",J128,0)</f>
        <v>0</v>
      </c>
      <c r="BF128" s="209">
        <f>IF(N128="snížená",J128,0)</f>
        <v>0</v>
      </c>
      <c r="BG128" s="209">
        <f>IF(N128="zákl. přenesená",J128,0)</f>
        <v>0</v>
      </c>
      <c r="BH128" s="209">
        <f>IF(N128="sníž. přenesená",J128,0)</f>
        <v>0</v>
      </c>
      <c r="BI128" s="209">
        <f>IF(N128="nulová",J128,0)</f>
        <v>0</v>
      </c>
      <c r="BJ128" s="19" t="s">
        <v>88</v>
      </c>
      <c r="BK128" s="209">
        <f>ROUND(I128*H128,2)</f>
        <v>0</v>
      </c>
      <c r="BL128" s="19" t="s">
        <v>243</v>
      </c>
      <c r="BM128" s="208" t="s">
        <v>2182</v>
      </c>
    </row>
    <row r="129" spans="1:47" s="2" customFormat="1" ht="12">
      <c r="A129" s="38"/>
      <c r="B129" s="39"/>
      <c r="C129" s="38"/>
      <c r="D129" s="210" t="s">
        <v>174</v>
      </c>
      <c r="E129" s="38"/>
      <c r="F129" s="211" t="s">
        <v>2183</v>
      </c>
      <c r="G129" s="38"/>
      <c r="H129" s="38"/>
      <c r="I129" s="132"/>
      <c r="J129" s="38"/>
      <c r="K129" s="38"/>
      <c r="L129" s="39"/>
      <c r="M129" s="212"/>
      <c r="N129" s="213"/>
      <c r="O129" s="77"/>
      <c r="P129" s="77"/>
      <c r="Q129" s="77"/>
      <c r="R129" s="77"/>
      <c r="S129" s="77"/>
      <c r="T129" s="7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9" t="s">
        <v>174</v>
      </c>
      <c r="AU129" s="19" t="s">
        <v>90</v>
      </c>
    </row>
    <row r="130" spans="1:65" s="2" customFormat="1" ht="21.75" customHeight="1">
      <c r="A130" s="38"/>
      <c r="B130" s="196"/>
      <c r="C130" s="197" t="s">
        <v>180</v>
      </c>
      <c r="D130" s="197" t="s">
        <v>169</v>
      </c>
      <c r="E130" s="198" t="s">
        <v>2184</v>
      </c>
      <c r="F130" s="199" t="s">
        <v>2185</v>
      </c>
      <c r="G130" s="200" t="s">
        <v>346</v>
      </c>
      <c r="H130" s="201">
        <v>2</v>
      </c>
      <c r="I130" s="202"/>
      <c r="J130" s="203">
        <f>ROUND(I130*H130,2)</f>
        <v>0</v>
      </c>
      <c r="K130" s="199" t="s">
        <v>280</v>
      </c>
      <c r="L130" s="39"/>
      <c r="M130" s="204" t="s">
        <v>1</v>
      </c>
      <c r="N130" s="205" t="s">
        <v>46</v>
      </c>
      <c r="O130" s="77"/>
      <c r="P130" s="206">
        <f>O130*H130</f>
        <v>0</v>
      </c>
      <c r="Q130" s="206">
        <v>0</v>
      </c>
      <c r="R130" s="206">
        <f>Q130*H130</f>
        <v>0</v>
      </c>
      <c r="S130" s="206">
        <v>0</v>
      </c>
      <c r="T130" s="20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08" t="s">
        <v>243</v>
      </c>
      <c r="AT130" s="208" t="s">
        <v>169</v>
      </c>
      <c r="AU130" s="208" t="s">
        <v>90</v>
      </c>
      <c r="AY130" s="19" t="s">
        <v>166</v>
      </c>
      <c r="BE130" s="209">
        <f>IF(N130="základní",J130,0)</f>
        <v>0</v>
      </c>
      <c r="BF130" s="209">
        <f>IF(N130="snížená",J130,0)</f>
        <v>0</v>
      </c>
      <c r="BG130" s="209">
        <f>IF(N130="zákl. přenesená",J130,0)</f>
        <v>0</v>
      </c>
      <c r="BH130" s="209">
        <f>IF(N130="sníž. přenesená",J130,0)</f>
        <v>0</v>
      </c>
      <c r="BI130" s="209">
        <f>IF(N130="nulová",J130,0)</f>
        <v>0</v>
      </c>
      <c r="BJ130" s="19" t="s">
        <v>88</v>
      </c>
      <c r="BK130" s="209">
        <f>ROUND(I130*H130,2)</f>
        <v>0</v>
      </c>
      <c r="BL130" s="19" t="s">
        <v>243</v>
      </c>
      <c r="BM130" s="208" t="s">
        <v>2186</v>
      </c>
    </row>
    <row r="131" spans="1:47" s="2" customFormat="1" ht="12">
      <c r="A131" s="38"/>
      <c r="B131" s="39"/>
      <c r="C131" s="38"/>
      <c r="D131" s="210" t="s">
        <v>174</v>
      </c>
      <c r="E131" s="38"/>
      <c r="F131" s="211" t="s">
        <v>2187</v>
      </c>
      <c r="G131" s="38"/>
      <c r="H131" s="38"/>
      <c r="I131" s="132"/>
      <c r="J131" s="38"/>
      <c r="K131" s="38"/>
      <c r="L131" s="39"/>
      <c r="M131" s="212"/>
      <c r="N131" s="213"/>
      <c r="O131" s="77"/>
      <c r="P131" s="77"/>
      <c r="Q131" s="77"/>
      <c r="R131" s="77"/>
      <c r="S131" s="77"/>
      <c r="T131" s="7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9" t="s">
        <v>174</v>
      </c>
      <c r="AU131" s="19" t="s">
        <v>90</v>
      </c>
    </row>
    <row r="132" spans="1:65" s="2" customFormat="1" ht="16.5" customHeight="1">
      <c r="A132" s="38"/>
      <c r="B132" s="196"/>
      <c r="C132" s="242" t="s">
        <v>165</v>
      </c>
      <c r="D132" s="242" t="s">
        <v>806</v>
      </c>
      <c r="E132" s="243" t="s">
        <v>2188</v>
      </c>
      <c r="F132" s="244" t="s">
        <v>2189</v>
      </c>
      <c r="G132" s="245" t="s">
        <v>346</v>
      </c>
      <c r="H132" s="246">
        <v>2</v>
      </c>
      <c r="I132" s="247"/>
      <c r="J132" s="248">
        <f>ROUND(I132*H132,2)</f>
        <v>0</v>
      </c>
      <c r="K132" s="244" t="s">
        <v>1</v>
      </c>
      <c r="L132" s="249"/>
      <c r="M132" s="250" t="s">
        <v>1</v>
      </c>
      <c r="N132" s="251" t="s">
        <v>46</v>
      </c>
      <c r="O132" s="77"/>
      <c r="P132" s="206">
        <f>O132*H132</f>
        <v>0</v>
      </c>
      <c r="Q132" s="206">
        <v>0</v>
      </c>
      <c r="R132" s="206">
        <f>Q132*H132</f>
        <v>0</v>
      </c>
      <c r="S132" s="206">
        <v>0</v>
      </c>
      <c r="T132" s="20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08" t="s">
        <v>522</v>
      </c>
      <c r="AT132" s="208" t="s">
        <v>806</v>
      </c>
      <c r="AU132" s="208" t="s">
        <v>90</v>
      </c>
      <c r="AY132" s="19" t="s">
        <v>166</v>
      </c>
      <c r="BE132" s="209">
        <f>IF(N132="základní",J132,0)</f>
        <v>0</v>
      </c>
      <c r="BF132" s="209">
        <f>IF(N132="snížená",J132,0)</f>
        <v>0</v>
      </c>
      <c r="BG132" s="209">
        <f>IF(N132="zákl. přenesená",J132,0)</f>
        <v>0</v>
      </c>
      <c r="BH132" s="209">
        <f>IF(N132="sníž. přenesená",J132,0)</f>
        <v>0</v>
      </c>
      <c r="BI132" s="209">
        <f>IF(N132="nulová",J132,0)</f>
        <v>0</v>
      </c>
      <c r="BJ132" s="19" t="s">
        <v>88</v>
      </c>
      <c r="BK132" s="209">
        <f>ROUND(I132*H132,2)</f>
        <v>0</v>
      </c>
      <c r="BL132" s="19" t="s">
        <v>243</v>
      </c>
      <c r="BM132" s="208" t="s">
        <v>2190</v>
      </c>
    </row>
    <row r="133" spans="1:47" s="2" customFormat="1" ht="12">
      <c r="A133" s="38"/>
      <c r="B133" s="39"/>
      <c r="C133" s="38"/>
      <c r="D133" s="210" t="s">
        <v>174</v>
      </c>
      <c r="E133" s="38"/>
      <c r="F133" s="211" t="s">
        <v>2189</v>
      </c>
      <c r="G133" s="38"/>
      <c r="H133" s="38"/>
      <c r="I133" s="132"/>
      <c r="J133" s="38"/>
      <c r="K133" s="38"/>
      <c r="L133" s="39"/>
      <c r="M133" s="212"/>
      <c r="N133" s="213"/>
      <c r="O133" s="77"/>
      <c r="P133" s="77"/>
      <c r="Q133" s="77"/>
      <c r="R133" s="77"/>
      <c r="S133" s="77"/>
      <c r="T133" s="7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9" t="s">
        <v>174</v>
      </c>
      <c r="AU133" s="19" t="s">
        <v>90</v>
      </c>
    </row>
    <row r="134" spans="1:65" s="2" customFormat="1" ht="16.5" customHeight="1">
      <c r="A134" s="38"/>
      <c r="B134" s="196"/>
      <c r="C134" s="197" t="s">
        <v>189</v>
      </c>
      <c r="D134" s="197" t="s">
        <v>169</v>
      </c>
      <c r="E134" s="198" t="s">
        <v>2191</v>
      </c>
      <c r="F134" s="199" t="s">
        <v>2192</v>
      </c>
      <c r="G134" s="200" t="s">
        <v>346</v>
      </c>
      <c r="H134" s="201">
        <v>8</v>
      </c>
      <c r="I134" s="202"/>
      <c r="J134" s="203">
        <f>ROUND(I134*H134,2)</f>
        <v>0</v>
      </c>
      <c r="K134" s="199" t="s">
        <v>280</v>
      </c>
      <c r="L134" s="39"/>
      <c r="M134" s="204" t="s">
        <v>1</v>
      </c>
      <c r="N134" s="205" t="s">
        <v>46</v>
      </c>
      <c r="O134" s="77"/>
      <c r="P134" s="206">
        <f>O134*H134</f>
        <v>0</v>
      </c>
      <c r="Q134" s="206">
        <v>0</v>
      </c>
      <c r="R134" s="206">
        <f>Q134*H134</f>
        <v>0</v>
      </c>
      <c r="S134" s="206">
        <v>0</v>
      </c>
      <c r="T134" s="20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08" t="s">
        <v>243</v>
      </c>
      <c r="AT134" s="208" t="s">
        <v>169</v>
      </c>
      <c r="AU134" s="208" t="s">
        <v>90</v>
      </c>
      <c r="AY134" s="19" t="s">
        <v>166</v>
      </c>
      <c r="BE134" s="209">
        <f>IF(N134="základní",J134,0)</f>
        <v>0</v>
      </c>
      <c r="BF134" s="209">
        <f>IF(N134="snížená",J134,0)</f>
        <v>0</v>
      </c>
      <c r="BG134" s="209">
        <f>IF(N134="zákl. přenesená",J134,0)</f>
        <v>0</v>
      </c>
      <c r="BH134" s="209">
        <f>IF(N134="sníž. přenesená",J134,0)</f>
        <v>0</v>
      </c>
      <c r="BI134" s="209">
        <f>IF(N134="nulová",J134,0)</f>
        <v>0</v>
      </c>
      <c r="BJ134" s="19" t="s">
        <v>88</v>
      </c>
      <c r="BK134" s="209">
        <f>ROUND(I134*H134,2)</f>
        <v>0</v>
      </c>
      <c r="BL134" s="19" t="s">
        <v>243</v>
      </c>
      <c r="BM134" s="208" t="s">
        <v>2193</v>
      </c>
    </row>
    <row r="135" spans="1:47" s="2" customFormat="1" ht="12">
      <c r="A135" s="38"/>
      <c r="B135" s="39"/>
      <c r="C135" s="38"/>
      <c r="D135" s="210" t="s">
        <v>174</v>
      </c>
      <c r="E135" s="38"/>
      <c r="F135" s="211" t="s">
        <v>2194</v>
      </c>
      <c r="G135" s="38"/>
      <c r="H135" s="38"/>
      <c r="I135" s="132"/>
      <c r="J135" s="38"/>
      <c r="K135" s="38"/>
      <c r="L135" s="39"/>
      <c r="M135" s="212"/>
      <c r="N135" s="213"/>
      <c r="O135" s="77"/>
      <c r="P135" s="77"/>
      <c r="Q135" s="77"/>
      <c r="R135" s="77"/>
      <c r="S135" s="77"/>
      <c r="T135" s="7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9" t="s">
        <v>174</v>
      </c>
      <c r="AU135" s="19" t="s">
        <v>90</v>
      </c>
    </row>
    <row r="136" spans="1:65" s="2" customFormat="1" ht="16.5" customHeight="1">
      <c r="A136" s="38"/>
      <c r="B136" s="196"/>
      <c r="C136" s="242" t="s">
        <v>194</v>
      </c>
      <c r="D136" s="242" t="s">
        <v>806</v>
      </c>
      <c r="E136" s="243" t="s">
        <v>2195</v>
      </c>
      <c r="F136" s="244" t="s">
        <v>2196</v>
      </c>
      <c r="G136" s="245" t="s">
        <v>346</v>
      </c>
      <c r="H136" s="246">
        <v>7</v>
      </c>
      <c r="I136" s="247"/>
      <c r="J136" s="248">
        <f>ROUND(I136*H136,2)</f>
        <v>0</v>
      </c>
      <c r="K136" s="244" t="s">
        <v>1</v>
      </c>
      <c r="L136" s="249"/>
      <c r="M136" s="250" t="s">
        <v>1</v>
      </c>
      <c r="N136" s="251" t="s">
        <v>46</v>
      </c>
      <c r="O136" s="77"/>
      <c r="P136" s="206">
        <f>O136*H136</f>
        <v>0</v>
      </c>
      <c r="Q136" s="206">
        <v>0</v>
      </c>
      <c r="R136" s="206">
        <f>Q136*H136</f>
        <v>0</v>
      </c>
      <c r="S136" s="206">
        <v>0</v>
      </c>
      <c r="T136" s="20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08" t="s">
        <v>522</v>
      </c>
      <c r="AT136" s="208" t="s">
        <v>806</v>
      </c>
      <c r="AU136" s="208" t="s">
        <v>90</v>
      </c>
      <c r="AY136" s="19" t="s">
        <v>166</v>
      </c>
      <c r="BE136" s="209">
        <f>IF(N136="základní",J136,0)</f>
        <v>0</v>
      </c>
      <c r="BF136" s="209">
        <f>IF(N136="snížená",J136,0)</f>
        <v>0</v>
      </c>
      <c r="BG136" s="209">
        <f>IF(N136="zákl. přenesená",J136,0)</f>
        <v>0</v>
      </c>
      <c r="BH136" s="209">
        <f>IF(N136="sníž. přenesená",J136,0)</f>
        <v>0</v>
      </c>
      <c r="BI136" s="209">
        <f>IF(N136="nulová",J136,0)</f>
        <v>0</v>
      </c>
      <c r="BJ136" s="19" t="s">
        <v>88</v>
      </c>
      <c r="BK136" s="209">
        <f>ROUND(I136*H136,2)</f>
        <v>0</v>
      </c>
      <c r="BL136" s="19" t="s">
        <v>243</v>
      </c>
      <c r="BM136" s="208" t="s">
        <v>2197</v>
      </c>
    </row>
    <row r="137" spans="1:47" s="2" customFormat="1" ht="12">
      <c r="A137" s="38"/>
      <c r="B137" s="39"/>
      <c r="C137" s="38"/>
      <c r="D137" s="210" t="s">
        <v>174</v>
      </c>
      <c r="E137" s="38"/>
      <c r="F137" s="211" t="s">
        <v>2196</v>
      </c>
      <c r="G137" s="38"/>
      <c r="H137" s="38"/>
      <c r="I137" s="132"/>
      <c r="J137" s="38"/>
      <c r="K137" s="38"/>
      <c r="L137" s="39"/>
      <c r="M137" s="212"/>
      <c r="N137" s="213"/>
      <c r="O137" s="77"/>
      <c r="P137" s="77"/>
      <c r="Q137" s="77"/>
      <c r="R137" s="77"/>
      <c r="S137" s="77"/>
      <c r="T137" s="7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9" t="s">
        <v>174</v>
      </c>
      <c r="AU137" s="19" t="s">
        <v>90</v>
      </c>
    </row>
    <row r="138" spans="1:65" s="2" customFormat="1" ht="16.5" customHeight="1">
      <c r="A138" s="38"/>
      <c r="B138" s="196"/>
      <c r="C138" s="242" t="s">
        <v>199</v>
      </c>
      <c r="D138" s="242" t="s">
        <v>806</v>
      </c>
      <c r="E138" s="243" t="s">
        <v>2198</v>
      </c>
      <c r="F138" s="244" t="s">
        <v>2199</v>
      </c>
      <c r="G138" s="245" t="s">
        <v>346</v>
      </c>
      <c r="H138" s="246">
        <v>1</v>
      </c>
      <c r="I138" s="247"/>
      <c r="J138" s="248">
        <f>ROUND(I138*H138,2)</f>
        <v>0</v>
      </c>
      <c r="K138" s="244" t="s">
        <v>1</v>
      </c>
      <c r="L138" s="249"/>
      <c r="M138" s="250" t="s">
        <v>1</v>
      </c>
      <c r="N138" s="251" t="s">
        <v>46</v>
      </c>
      <c r="O138" s="77"/>
      <c r="P138" s="206">
        <f>O138*H138</f>
        <v>0</v>
      </c>
      <c r="Q138" s="206">
        <v>0</v>
      </c>
      <c r="R138" s="206">
        <f>Q138*H138</f>
        <v>0</v>
      </c>
      <c r="S138" s="206">
        <v>0</v>
      </c>
      <c r="T138" s="20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08" t="s">
        <v>522</v>
      </c>
      <c r="AT138" s="208" t="s">
        <v>806</v>
      </c>
      <c r="AU138" s="208" t="s">
        <v>90</v>
      </c>
      <c r="AY138" s="19" t="s">
        <v>166</v>
      </c>
      <c r="BE138" s="209">
        <f>IF(N138="základní",J138,0)</f>
        <v>0</v>
      </c>
      <c r="BF138" s="209">
        <f>IF(N138="snížená",J138,0)</f>
        <v>0</v>
      </c>
      <c r="BG138" s="209">
        <f>IF(N138="zákl. přenesená",J138,0)</f>
        <v>0</v>
      </c>
      <c r="BH138" s="209">
        <f>IF(N138="sníž. přenesená",J138,0)</f>
        <v>0</v>
      </c>
      <c r="BI138" s="209">
        <f>IF(N138="nulová",J138,0)</f>
        <v>0</v>
      </c>
      <c r="BJ138" s="19" t="s">
        <v>88</v>
      </c>
      <c r="BK138" s="209">
        <f>ROUND(I138*H138,2)</f>
        <v>0</v>
      </c>
      <c r="BL138" s="19" t="s">
        <v>243</v>
      </c>
      <c r="BM138" s="208" t="s">
        <v>2200</v>
      </c>
    </row>
    <row r="139" spans="1:47" s="2" customFormat="1" ht="12">
      <c r="A139" s="38"/>
      <c r="B139" s="39"/>
      <c r="C139" s="38"/>
      <c r="D139" s="210" t="s">
        <v>174</v>
      </c>
      <c r="E139" s="38"/>
      <c r="F139" s="211" t="s">
        <v>2199</v>
      </c>
      <c r="G139" s="38"/>
      <c r="H139" s="38"/>
      <c r="I139" s="132"/>
      <c r="J139" s="38"/>
      <c r="K139" s="38"/>
      <c r="L139" s="39"/>
      <c r="M139" s="212"/>
      <c r="N139" s="213"/>
      <c r="O139" s="77"/>
      <c r="P139" s="77"/>
      <c r="Q139" s="77"/>
      <c r="R139" s="77"/>
      <c r="S139" s="77"/>
      <c r="T139" s="7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9" t="s">
        <v>174</v>
      </c>
      <c r="AU139" s="19" t="s">
        <v>90</v>
      </c>
    </row>
    <row r="140" spans="1:65" s="2" customFormat="1" ht="16.5" customHeight="1">
      <c r="A140" s="38"/>
      <c r="B140" s="196"/>
      <c r="C140" s="242" t="s">
        <v>204</v>
      </c>
      <c r="D140" s="242" t="s">
        <v>806</v>
      </c>
      <c r="E140" s="243" t="s">
        <v>2201</v>
      </c>
      <c r="F140" s="244" t="s">
        <v>2202</v>
      </c>
      <c r="G140" s="245" t="s">
        <v>346</v>
      </c>
      <c r="H140" s="246">
        <v>2</v>
      </c>
      <c r="I140" s="247"/>
      <c r="J140" s="248">
        <f>ROUND(I140*H140,2)</f>
        <v>0</v>
      </c>
      <c r="K140" s="244" t="s">
        <v>1</v>
      </c>
      <c r="L140" s="249"/>
      <c r="M140" s="250" t="s">
        <v>1</v>
      </c>
      <c r="N140" s="251" t="s">
        <v>46</v>
      </c>
      <c r="O140" s="77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08" t="s">
        <v>522</v>
      </c>
      <c r="AT140" s="208" t="s">
        <v>806</v>
      </c>
      <c r="AU140" s="208" t="s">
        <v>90</v>
      </c>
      <c r="AY140" s="19" t="s">
        <v>166</v>
      </c>
      <c r="BE140" s="209">
        <f>IF(N140="základní",J140,0)</f>
        <v>0</v>
      </c>
      <c r="BF140" s="209">
        <f>IF(N140="snížená",J140,0)</f>
        <v>0</v>
      </c>
      <c r="BG140" s="209">
        <f>IF(N140="zákl. přenesená",J140,0)</f>
        <v>0</v>
      </c>
      <c r="BH140" s="209">
        <f>IF(N140="sníž. přenesená",J140,0)</f>
        <v>0</v>
      </c>
      <c r="BI140" s="209">
        <f>IF(N140="nulová",J140,0)</f>
        <v>0</v>
      </c>
      <c r="BJ140" s="19" t="s">
        <v>88</v>
      </c>
      <c r="BK140" s="209">
        <f>ROUND(I140*H140,2)</f>
        <v>0</v>
      </c>
      <c r="BL140" s="19" t="s">
        <v>243</v>
      </c>
      <c r="BM140" s="208" t="s">
        <v>2203</v>
      </c>
    </row>
    <row r="141" spans="1:47" s="2" customFormat="1" ht="12">
      <c r="A141" s="38"/>
      <c r="B141" s="39"/>
      <c r="C141" s="38"/>
      <c r="D141" s="210" t="s">
        <v>174</v>
      </c>
      <c r="E141" s="38"/>
      <c r="F141" s="211" t="s">
        <v>2202</v>
      </c>
      <c r="G141" s="38"/>
      <c r="H141" s="38"/>
      <c r="I141" s="132"/>
      <c r="J141" s="38"/>
      <c r="K141" s="38"/>
      <c r="L141" s="39"/>
      <c r="M141" s="212"/>
      <c r="N141" s="213"/>
      <c r="O141" s="77"/>
      <c r="P141" s="77"/>
      <c r="Q141" s="77"/>
      <c r="R141" s="77"/>
      <c r="S141" s="77"/>
      <c r="T141" s="7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9" t="s">
        <v>174</v>
      </c>
      <c r="AU141" s="19" t="s">
        <v>90</v>
      </c>
    </row>
    <row r="142" spans="1:65" s="2" customFormat="1" ht="16.5" customHeight="1">
      <c r="A142" s="38"/>
      <c r="B142" s="196"/>
      <c r="C142" s="197" t="s">
        <v>209</v>
      </c>
      <c r="D142" s="197" t="s">
        <v>169</v>
      </c>
      <c r="E142" s="198" t="s">
        <v>2204</v>
      </c>
      <c r="F142" s="199" t="s">
        <v>2205</v>
      </c>
      <c r="G142" s="200" t="s">
        <v>346</v>
      </c>
      <c r="H142" s="201">
        <v>2</v>
      </c>
      <c r="I142" s="202"/>
      <c r="J142" s="203">
        <f>ROUND(I142*H142,2)</f>
        <v>0</v>
      </c>
      <c r="K142" s="199" t="s">
        <v>280</v>
      </c>
      <c r="L142" s="39"/>
      <c r="M142" s="204" t="s">
        <v>1</v>
      </c>
      <c r="N142" s="205" t="s">
        <v>46</v>
      </c>
      <c r="O142" s="77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08" t="s">
        <v>243</v>
      </c>
      <c r="AT142" s="208" t="s">
        <v>169</v>
      </c>
      <c r="AU142" s="208" t="s">
        <v>90</v>
      </c>
      <c r="AY142" s="19" t="s">
        <v>166</v>
      </c>
      <c r="BE142" s="209">
        <f>IF(N142="základní",J142,0)</f>
        <v>0</v>
      </c>
      <c r="BF142" s="209">
        <f>IF(N142="snížená",J142,0)</f>
        <v>0</v>
      </c>
      <c r="BG142" s="209">
        <f>IF(N142="zákl. přenesená",J142,0)</f>
        <v>0</v>
      </c>
      <c r="BH142" s="209">
        <f>IF(N142="sníž. přenesená",J142,0)</f>
        <v>0</v>
      </c>
      <c r="BI142" s="209">
        <f>IF(N142="nulová",J142,0)</f>
        <v>0</v>
      </c>
      <c r="BJ142" s="19" t="s">
        <v>88</v>
      </c>
      <c r="BK142" s="209">
        <f>ROUND(I142*H142,2)</f>
        <v>0</v>
      </c>
      <c r="BL142" s="19" t="s">
        <v>243</v>
      </c>
      <c r="BM142" s="208" t="s">
        <v>2206</v>
      </c>
    </row>
    <row r="143" spans="1:47" s="2" customFormat="1" ht="12">
      <c r="A143" s="38"/>
      <c r="B143" s="39"/>
      <c r="C143" s="38"/>
      <c r="D143" s="210" t="s">
        <v>174</v>
      </c>
      <c r="E143" s="38"/>
      <c r="F143" s="211" t="s">
        <v>2207</v>
      </c>
      <c r="G143" s="38"/>
      <c r="H143" s="38"/>
      <c r="I143" s="132"/>
      <c r="J143" s="38"/>
      <c r="K143" s="38"/>
      <c r="L143" s="39"/>
      <c r="M143" s="212"/>
      <c r="N143" s="213"/>
      <c r="O143" s="77"/>
      <c r="P143" s="77"/>
      <c r="Q143" s="77"/>
      <c r="R143" s="77"/>
      <c r="S143" s="77"/>
      <c r="T143" s="7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9" t="s">
        <v>174</v>
      </c>
      <c r="AU143" s="19" t="s">
        <v>90</v>
      </c>
    </row>
    <row r="144" spans="1:65" s="2" customFormat="1" ht="16.5" customHeight="1">
      <c r="A144" s="38"/>
      <c r="B144" s="196"/>
      <c r="C144" s="242" t="s">
        <v>214</v>
      </c>
      <c r="D144" s="242" t="s">
        <v>806</v>
      </c>
      <c r="E144" s="243" t="s">
        <v>2208</v>
      </c>
      <c r="F144" s="244" t="s">
        <v>2209</v>
      </c>
      <c r="G144" s="245" t="s">
        <v>346</v>
      </c>
      <c r="H144" s="246">
        <v>2</v>
      </c>
      <c r="I144" s="247"/>
      <c r="J144" s="248">
        <f>ROUND(I144*H144,2)</f>
        <v>0</v>
      </c>
      <c r="K144" s="244" t="s">
        <v>1</v>
      </c>
      <c r="L144" s="249"/>
      <c r="M144" s="250" t="s">
        <v>1</v>
      </c>
      <c r="N144" s="251" t="s">
        <v>46</v>
      </c>
      <c r="O144" s="77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8" t="s">
        <v>522</v>
      </c>
      <c r="AT144" s="208" t="s">
        <v>806</v>
      </c>
      <c r="AU144" s="208" t="s">
        <v>90</v>
      </c>
      <c r="AY144" s="19" t="s">
        <v>166</v>
      </c>
      <c r="BE144" s="209">
        <f>IF(N144="základní",J144,0)</f>
        <v>0</v>
      </c>
      <c r="BF144" s="209">
        <f>IF(N144="snížená",J144,0)</f>
        <v>0</v>
      </c>
      <c r="BG144" s="209">
        <f>IF(N144="zákl. přenesená",J144,0)</f>
        <v>0</v>
      </c>
      <c r="BH144" s="209">
        <f>IF(N144="sníž. přenesená",J144,0)</f>
        <v>0</v>
      </c>
      <c r="BI144" s="209">
        <f>IF(N144="nulová",J144,0)</f>
        <v>0</v>
      </c>
      <c r="BJ144" s="19" t="s">
        <v>88</v>
      </c>
      <c r="BK144" s="209">
        <f>ROUND(I144*H144,2)</f>
        <v>0</v>
      </c>
      <c r="BL144" s="19" t="s">
        <v>243</v>
      </c>
      <c r="BM144" s="208" t="s">
        <v>2210</v>
      </c>
    </row>
    <row r="145" spans="1:47" s="2" customFormat="1" ht="12">
      <c r="A145" s="38"/>
      <c r="B145" s="39"/>
      <c r="C145" s="38"/>
      <c r="D145" s="210" t="s">
        <v>174</v>
      </c>
      <c r="E145" s="38"/>
      <c r="F145" s="211" t="s">
        <v>2211</v>
      </c>
      <c r="G145" s="38"/>
      <c r="H145" s="38"/>
      <c r="I145" s="132"/>
      <c r="J145" s="38"/>
      <c r="K145" s="38"/>
      <c r="L145" s="39"/>
      <c r="M145" s="212"/>
      <c r="N145" s="213"/>
      <c r="O145" s="77"/>
      <c r="P145" s="77"/>
      <c r="Q145" s="77"/>
      <c r="R145" s="77"/>
      <c r="S145" s="77"/>
      <c r="T145" s="7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9" t="s">
        <v>174</v>
      </c>
      <c r="AU145" s="19" t="s">
        <v>90</v>
      </c>
    </row>
    <row r="146" spans="1:65" s="2" customFormat="1" ht="21.75" customHeight="1">
      <c r="A146" s="38"/>
      <c r="B146" s="196"/>
      <c r="C146" s="197" t="s">
        <v>219</v>
      </c>
      <c r="D146" s="197" t="s">
        <v>169</v>
      </c>
      <c r="E146" s="198" t="s">
        <v>2212</v>
      </c>
      <c r="F146" s="199" t="s">
        <v>2213</v>
      </c>
      <c r="G146" s="200" t="s">
        <v>425</v>
      </c>
      <c r="H146" s="201">
        <v>42.25</v>
      </c>
      <c r="I146" s="202"/>
      <c r="J146" s="203">
        <f>ROUND(I146*H146,2)</f>
        <v>0</v>
      </c>
      <c r="K146" s="199" t="s">
        <v>280</v>
      </c>
      <c r="L146" s="39"/>
      <c r="M146" s="204" t="s">
        <v>1</v>
      </c>
      <c r="N146" s="205" t="s">
        <v>46</v>
      </c>
      <c r="O146" s="77"/>
      <c r="P146" s="206">
        <f>O146*H146</f>
        <v>0</v>
      </c>
      <c r="Q146" s="206">
        <v>0.00312</v>
      </c>
      <c r="R146" s="206">
        <f>Q146*H146</f>
        <v>0.13182</v>
      </c>
      <c r="S146" s="206">
        <v>0</v>
      </c>
      <c r="T146" s="20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08" t="s">
        <v>243</v>
      </c>
      <c r="AT146" s="208" t="s">
        <v>169</v>
      </c>
      <c r="AU146" s="208" t="s">
        <v>90</v>
      </c>
      <c r="AY146" s="19" t="s">
        <v>166</v>
      </c>
      <c r="BE146" s="209">
        <f>IF(N146="základní",J146,0)</f>
        <v>0</v>
      </c>
      <c r="BF146" s="209">
        <f>IF(N146="snížená",J146,0)</f>
        <v>0</v>
      </c>
      <c r="BG146" s="209">
        <f>IF(N146="zákl. přenesená",J146,0)</f>
        <v>0</v>
      </c>
      <c r="BH146" s="209">
        <f>IF(N146="sníž. přenesená",J146,0)</f>
        <v>0</v>
      </c>
      <c r="BI146" s="209">
        <f>IF(N146="nulová",J146,0)</f>
        <v>0</v>
      </c>
      <c r="BJ146" s="19" t="s">
        <v>88</v>
      </c>
      <c r="BK146" s="209">
        <f>ROUND(I146*H146,2)</f>
        <v>0</v>
      </c>
      <c r="BL146" s="19" t="s">
        <v>243</v>
      </c>
      <c r="BM146" s="208" t="s">
        <v>2214</v>
      </c>
    </row>
    <row r="147" spans="1:47" s="2" customFormat="1" ht="12">
      <c r="A147" s="38"/>
      <c r="B147" s="39"/>
      <c r="C147" s="38"/>
      <c r="D147" s="210" t="s">
        <v>174</v>
      </c>
      <c r="E147" s="38"/>
      <c r="F147" s="211" t="s">
        <v>2215</v>
      </c>
      <c r="G147" s="38"/>
      <c r="H147" s="38"/>
      <c r="I147" s="132"/>
      <c r="J147" s="38"/>
      <c r="K147" s="38"/>
      <c r="L147" s="39"/>
      <c r="M147" s="212"/>
      <c r="N147" s="213"/>
      <c r="O147" s="77"/>
      <c r="P147" s="77"/>
      <c r="Q147" s="77"/>
      <c r="R147" s="77"/>
      <c r="S147" s="77"/>
      <c r="T147" s="7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9" t="s">
        <v>174</v>
      </c>
      <c r="AU147" s="19" t="s">
        <v>90</v>
      </c>
    </row>
    <row r="148" spans="1:51" s="14" customFormat="1" ht="12">
      <c r="A148" s="14"/>
      <c r="B148" s="226"/>
      <c r="C148" s="14"/>
      <c r="D148" s="210" t="s">
        <v>283</v>
      </c>
      <c r="E148" s="227" t="s">
        <v>1</v>
      </c>
      <c r="F148" s="228" t="s">
        <v>2216</v>
      </c>
      <c r="G148" s="14"/>
      <c r="H148" s="229">
        <v>42.25</v>
      </c>
      <c r="I148" s="230"/>
      <c r="J148" s="14"/>
      <c r="K148" s="14"/>
      <c r="L148" s="226"/>
      <c r="M148" s="231"/>
      <c r="N148" s="232"/>
      <c r="O148" s="232"/>
      <c r="P148" s="232"/>
      <c r="Q148" s="232"/>
      <c r="R148" s="232"/>
      <c r="S148" s="232"/>
      <c r="T148" s="23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27" t="s">
        <v>283</v>
      </c>
      <c r="AU148" s="227" t="s">
        <v>90</v>
      </c>
      <c r="AV148" s="14" t="s">
        <v>90</v>
      </c>
      <c r="AW148" s="14" t="s">
        <v>36</v>
      </c>
      <c r="AX148" s="14" t="s">
        <v>88</v>
      </c>
      <c r="AY148" s="227" t="s">
        <v>166</v>
      </c>
    </row>
    <row r="149" spans="1:65" s="2" customFormat="1" ht="21.75" customHeight="1">
      <c r="A149" s="38"/>
      <c r="B149" s="196"/>
      <c r="C149" s="197" t="s">
        <v>224</v>
      </c>
      <c r="D149" s="197" t="s">
        <v>169</v>
      </c>
      <c r="E149" s="198" t="s">
        <v>2217</v>
      </c>
      <c r="F149" s="199" t="s">
        <v>2218</v>
      </c>
      <c r="G149" s="200" t="s">
        <v>301</v>
      </c>
      <c r="H149" s="201">
        <v>4.775</v>
      </c>
      <c r="I149" s="202"/>
      <c r="J149" s="203">
        <f>ROUND(I149*H149,2)</f>
        <v>0</v>
      </c>
      <c r="K149" s="199" t="s">
        <v>280</v>
      </c>
      <c r="L149" s="39"/>
      <c r="M149" s="204" t="s">
        <v>1</v>
      </c>
      <c r="N149" s="205" t="s">
        <v>46</v>
      </c>
      <c r="O149" s="77"/>
      <c r="P149" s="206">
        <f>O149*H149</f>
        <v>0</v>
      </c>
      <c r="Q149" s="206">
        <v>0.00036</v>
      </c>
      <c r="R149" s="206">
        <f>Q149*H149</f>
        <v>0.0017190000000000003</v>
      </c>
      <c r="S149" s="206">
        <v>0</v>
      </c>
      <c r="T149" s="20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08" t="s">
        <v>243</v>
      </c>
      <c r="AT149" s="208" t="s">
        <v>169</v>
      </c>
      <c r="AU149" s="208" t="s">
        <v>90</v>
      </c>
      <c r="AY149" s="19" t="s">
        <v>166</v>
      </c>
      <c r="BE149" s="209">
        <f>IF(N149="základní",J149,0)</f>
        <v>0</v>
      </c>
      <c r="BF149" s="209">
        <f>IF(N149="snížená",J149,0)</f>
        <v>0</v>
      </c>
      <c r="BG149" s="209">
        <f>IF(N149="zákl. přenesená",J149,0)</f>
        <v>0</v>
      </c>
      <c r="BH149" s="209">
        <f>IF(N149="sníž. přenesená",J149,0)</f>
        <v>0</v>
      </c>
      <c r="BI149" s="209">
        <f>IF(N149="nulová",J149,0)</f>
        <v>0</v>
      </c>
      <c r="BJ149" s="19" t="s">
        <v>88</v>
      </c>
      <c r="BK149" s="209">
        <f>ROUND(I149*H149,2)</f>
        <v>0</v>
      </c>
      <c r="BL149" s="19" t="s">
        <v>243</v>
      </c>
      <c r="BM149" s="208" t="s">
        <v>2219</v>
      </c>
    </row>
    <row r="150" spans="1:47" s="2" customFormat="1" ht="12">
      <c r="A150" s="38"/>
      <c r="B150" s="39"/>
      <c r="C150" s="38"/>
      <c r="D150" s="210" t="s">
        <v>174</v>
      </c>
      <c r="E150" s="38"/>
      <c r="F150" s="211" t="s">
        <v>2220</v>
      </c>
      <c r="G150" s="38"/>
      <c r="H150" s="38"/>
      <c r="I150" s="132"/>
      <c r="J150" s="38"/>
      <c r="K150" s="38"/>
      <c r="L150" s="39"/>
      <c r="M150" s="212"/>
      <c r="N150" s="213"/>
      <c r="O150" s="77"/>
      <c r="P150" s="77"/>
      <c r="Q150" s="77"/>
      <c r="R150" s="77"/>
      <c r="S150" s="77"/>
      <c r="T150" s="7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9" t="s">
        <v>174</v>
      </c>
      <c r="AU150" s="19" t="s">
        <v>90</v>
      </c>
    </row>
    <row r="151" spans="1:65" s="2" customFormat="1" ht="21.75" customHeight="1">
      <c r="A151" s="38"/>
      <c r="B151" s="196"/>
      <c r="C151" s="242" t="s">
        <v>229</v>
      </c>
      <c r="D151" s="242" t="s">
        <v>806</v>
      </c>
      <c r="E151" s="243" t="s">
        <v>2221</v>
      </c>
      <c r="F151" s="244" t="s">
        <v>2222</v>
      </c>
      <c r="G151" s="245" t="s">
        <v>301</v>
      </c>
      <c r="H151" s="246">
        <v>4.775</v>
      </c>
      <c r="I151" s="247"/>
      <c r="J151" s="248">
        <f>ROUND(I151*H151,2)</f>
        <v>0</v>
      </c>
      <c r="K151" s="244" t="s">
        <v>1</v>
      </c>
      <c r="L151" s="249"/>
      <c r="M151" s="250" t="s">
        <v>1</v>
      </c>
      <c r="N151" s="251" t="s">
        <v>46</v>
      </c>
      <c r="O151" s="77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08" t="s">
        <v>522</v>
      </c>
      <c r="AT151" s="208" t="s">
        <v>806</v>
      </c>
      <c r="AU151" s="208" t="s">
        <v>90</v>
      </c>
      <c r="AY151" s="19" t="s">
        <v>166</v>
      </c>
      <c r="BE151" s="209">
        <f>IF(N151="základní",J151,0)</f>
        <v>0</v>
      </c>
      <c r="BF151" s="209">
        <f>IF(N151="snížená",J151,0)</f>
        <v>0</v>
      </c>
      <c r="BG151" s="209">
        <f>IF(N151="zákl. přenesená",J151,0)</f>
        <v>0</v>
      </c>
      <c r="BH151" s="209">
        <f>IF(N151="sníž. přenesená",J151,0)</f>
        <v>0</v>
      </c>
      <c r="BI151" s="209">
        <f>IF(N151="nulová",J151,0)</f>
        <v>0</v>
      </c>
      <c r="BJ151" s="19" t="s">
        <v>88</v>
      </c>
      <c r="BK151" s="209">
        <f>ROUND(I151*H151,2)</f>
        <v>0</v>
      </c>
      <c r="BL151" s="19" t="s">
        <v>243</v>
      </c>
      <c r="BM151" s="208" t="s">
        <v>2223</v>
      </c>
    </row>
    <row r="152" spans="1:47" s="2" customFormat="1" ht="12">
      <c r="A152" s="38"/>
      <c r="B152" s="39"/>
      <c r="C152" s="38"/>
      <c r="D152" s="210" t="s">
        <v>174</v>
      </c>
      <c r="E152" s="38"/>
      <c r="F152" s="211" t="s">
        <v>2224</v>
      </c>
      <c r="G152" s="38"/>
      <c r="H152" s="38"/>
      <c r="I152" s="132"/>
      <c r="J152" s="38"/>
      <c r="K152" s="38"/>
      <c r="L152" s="39"/>
      <c r="M152" s="212"/>
      <c r="N152" s="213"/>
      <c r="O152" s="77"/>
      <c r="P152" s="77"/>
      <c r="Q152" s="77"/>
      <c r="R152" s="77"/>
      <c r="S152" s="77"/>
      <c r="T152" s="7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9" t="s">
        <v>174</v>
      </c>
      <c r="AU152" s="19" t="s">
        <v>90</v>
      </c>
    </row>
    <row r="153" spans="1:51" s="14" customFormat="1" ht="12">
      <c r="A153" s="14"/>
      <c r="B153" s="226"/>
      <c r="C153" s="14"/>
      <c r="D153" s="210" t="s">
        <v>283</v>
      </c>
      <c r="E153" s="227" t="s">
        <v>1</v>
      </c>
      <c r="F153" s="228" t="s">
        <v>2225</v>
      </c>
      <c r="G153" s="14"/>
      <c r="H153" s="229">
        <v>4.775</v>
      </c>
      <c r="I153" s="230"/>
      <c r="J153" s="14"/>
      <c r="K153" s="14"/>
      <c r="L153" s="226"/>
      <c r="M153" s="231"/>
      <c r="N153" s="232"/>
      <c r="O153" s="232"/>
      <c r="P153" s="232"/>
      <c r="Q153" s="232"/>
      <c r="R153" s="232"/>
      <c r="S153" s="232"/>
      <c r="T153" s="23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27" t="s">
        <v>283</v>
      </c>
      <c r="AU153" s="227" t="s">
        <v>90</v>
      </c>
      <c r="AV153" s="14" t="s">
        <v>90</v>
      </c>
      <c r="AW153" s="14" t="s">
        <v>36</v>
      </c>
      <c r="AX153" s="14" t="s">
        <v>81</v>
      </c>
      <c r="AY153" s="227" t="s">
        <v>166</v>
      </c>
    </row>
    <row r="154" spans="1:63" s="12" customFormat="1" ht="22.8" customHeight="1">
      <c r="A154" s="12"/>
      <c r="B154" s="183"/>
      <c r="C154" s="12"/>
      <c r="D154" s="184" t="s">
        <v>80</v>
      </c>
      <c r="E154" s="194" t="s">
        <v>163</v>
      </c>
      <c r="F154" s="194" t="s">
        <v>164</v>
      </c>
      <c r="G154" s="12"/>
      <c r="H154" s="12"/>
      <c r="I154" s="186"/>
      <c r="J154" s="195">
        <f>BK154</f>
        <v>0</v>
      </c>
      <c r="K154" s="12"/>
      <c r="L154" s="183"/>
      <c r="M154" s="188"/>
      <c r="N154" s="189"/>
      <c r="O154" s="189"/>
      <c r="P154" s="190">
        <f>SUM(P155:P165)</f>
        <v>0</v>
      </c>
      <c r="Q154" s="189"/>
      <c r="R154" s="190">
        <f>SUM(R155:R165)</f>
        <v>0.2</v>
      </c>
      <c r="S154" s="189"/>
      <c r="T154" s="191">
        <f>SUM(T155:T165)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84" t="s">
        <v>90</v>
      </c>
      <c r="AT154" s="192" t="s">
        <v>80</v>
      </c>
      <c r="AU154" s="192" t="s">
        <v>88</v>
      </c>
      <c r="AY154" s="184" t="s">
        <v>166</v>
      </c>
      <c r="BK154" s="193">
        <f>SUM(BK155:BK165)</f>
        <v>0</v>
      </c>
    </row>
    <row r="155" spans="1:65" s="2" customFormat="1" ht="16.5" customHeight="1">
      <c r="A155" s="38"/>
      <c r="B155" s="196"/>
      <c r="C155" s="197" t="s">
        <v>234</v>
      </c>
      <c r="D155" s="197" t="s">
        <v>169</v>
      </c>
      <c r="E155" s="198" t="s">
        <v>2226</v>
      </c>
      <c r="F155" s="199" t="s">
        <v>2168</v>
      </c>
      <c r="G155" s="200" t="s">
        <v>2154</v>
      </c>
      <c r="H155" s="201">
        <v>25</v>
      </c>
      <c r="I155" s="202"/>
      <c r="J155" s="203">
        <f>ROUND(I155*H155,2)</f>
        <v>0</v>
      </c>
      <c r="K155" s="199" t="s">
        <v>1</v>
      </c>
      <c r="L155" s="39"/>
      <c r="M155" s="204" t="s">
        <v>1</v>
      </c>
      <c r="N155" s="205" t="s">
        <v>46</v>
      </c>
      <c r="O155" s="77"/>
      <c r="P155" s="206">
        <f>O155*H155</f>
        <v>0</v>
      </c>
      <c r="Q155" s="206">
        <v>0</v>
      </c>
      <c r="R155" s="206">
        <f>Q155*H155</f>
        <v>0</v>
      </c>
      <c r="S155" s="206">
        <v>0</v>
      </c>
      <c r="T155" s="20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08" t="s">
        <v>243</v>
      </c>
      <c r="AT155" s="208" t="s">
        <v>169</v>
      </c>
      <c r="AU155" s="208" t="s">
        <v>90</v>
      </c>
      <c r="AY155" s="19" t="s">
        <v>166</v>
      </c>
      <c r="BE155" s="209">
        <f>IF(N155="základní",J155,0)</f>
        <v>0</v>
      </c>
      <c r="BF155" s="209">
        <f>IF(N155="snížená",J155,0)</f>
        <v>0</v>
      </c>
      <c r="BG155" s="209">
        <f>IF(N155="zákl. přenesená",J155,0)</f>
        <v>0</v>
      </c>
      <c r="BH155" s="209">
        <f>IF(N155="sníž. přenesená",J155,0)</f>
        <v>0</v>
      </c>
      <c r="BI155" s="209">
        <f>IF(N155="nulová",J155,0)</f>
        <v>0</v>
      </c>
      <c r="BJ155" s="19" t="s">
        <v>88</v>
      </c>
      <c r="BK155" s="209">
        <f>ROUND(I155*H155,2)</f>
        <v>0</v>
      </c>
      <c r="BL155" s="19" t="s">
        <v>243</v>
      </c>
      <c r="BM155" s="208" t="s">
        <v>2227</v>
      </c>
    </row>
    <row r="156" spans="1:47" s="2" customFormat="1" ht="12">
      <c r="A156" s="38"/>
      <c r="B156" s="39"/>
      <c r="C156" s="38"/>
      <c r="D156" s="210" t="s">
        <v>174</v>
      </c>
      <c r="E156" s="38"/>
      <c r="F156" s="211" t="s">
        <v>2228</v>
      </c>
      <c r="G156" s="38"/>
      <c r="H156" s="38"/>
      <c r="I156" s="132"/>
      <c r="J156" s="38"/>
      <c r="K156" s="38"/>
      <c r="L156" s="39"/>
      <c r="M156" s="212"/>
      <c r="N156" s="213"/>
      <c r="O156" s="77"/>
      <c r="P156" s="77"/>
      <c r="Q156" s="77"/>
      <c r="R156" s="77"/>
      <c r="S156" s="77"/>
      <c r="T156" s="7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9" t="s">
        <v>174</v>
      </c>
      <c r="AU156" s="19" t="s">
        <v>90</v>
      </c>
    </row>
    <row r="157" spans="1:51" s="14" customFormat="1" ht="12">
      <c r="A157" s="14"/>
      <c r="B157" s="226"/>
      <c r="C157" s="14"/>
      <c r="D157" s="210" t="s">
        <v>283</v>
      </c>
      <c r="E157" s="227" t="s">
        <v>1</v>
      </c>
      <c r="F157" s="228" t="s">
        <v>475</v>
      </c>
      <c r="G157" s="14"/>
      <c r="H157" s="229">
        <v>25</v>
      </c>
      <c r="I157" s="230"/>
      <c r="J157" s="14"/>
      <c r="K157" s="14"/>
      <c r="L157" s="226"/>
      <c r="M157" s="231"/>
      <c r="N157" s="232"/>
      <c r="O157" s="232"/>
      <c r="P157" s="232"/>
      <c r="Q157" s="232"/>
      <c r="R157" s="232"/>
      <c r="S157" s="232"/>
      <c r="T157" s="23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27" t="s">
        <v>283</v>
      </c>
      <c r="AU157" s="227" t="s">
        <v>90</v>
      </c>
      <c r="AV157" s="14" t="s">
        <v>90</v>
      </c>
      <c r="AW157" s="14" t="s">
        <v>36</v>
      </c>
      <c r="AX157" s="14" t="s">
        <v>81</v>
      </c>
      <c r="AY157" s="227" t="s">
        <v>166</v>
      </c>
    </row>
    <row r="158" spans="1:65" s="2" customFormat="1" ht="16.5" customHeight="1">
      <c r="A158" s="38"/>
      <c r="B158" s="196"/>
      <c r="C158" s="197" t="s">
        <v>8</v>
      </c>
      <c r="D158" s="197" t="s">
        <v>169</v>
      </c>
      <c r="E158" s="198" t="s">
        <v>2229</v>
      </c>
      <c r="F158" s="199" t="s">
        <v>2230</v>
      </c>
      <c r="G158" s="200" t="s">
        <v>172</v>
      </c>
      <c r="H158" s="201">
        <v>1</v>
      </c>
      <c r="I158" s="202"/>
      <c r="J158" s="203">
        <f>ROUND(I158*H158,2)</f>
        <v>0</v>
      </c>
      <c r="K158" s="199" t="s">
        <v>1</v>
      </c>
      <c r="L158" s="39"/>
      <c r="M158" s="204" t="s">
        <v>1</v>
      </c>
      <c r="N158" s="205" t="s">
        <v>46</v>
      </c>
      <c r="O158" s="77"/>
      <c r="P158" s="206">
        <f>O158*H158</f>
        <v>0</v>
      </c>
      <c r="Q158" s="206">
        <v>0</v>
      </c>
      <c r="R158" s="206">
        <f>Q158*H158</f>
        <v>0</v>
      </c>
      <c r="S158" s="206">
        <v>0</v>
      </c>
      <c r="T158" s="20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08" t="s">
        <v>243</v>
      </c>
      <c r="AT158" s="208" t="s">
        <v>169</v>
      </c>
      <c r="AU158" s="208" t="s">
        <v>90</v>
      </c>
      <c r="AY158" s="19" t="s">
        <v>166</v>
      </c>
      <c r="BE158" s="209">
        <f>IF(N158="základní",J158,0)</f>
        <v>0</v>
      </c>
      <c r="BF158" s="209">
        <f>IF(N158="snížená",J158,0)</f>
        <v>0</v>
      </c>
      <c r="BG158" s="209">
        <f>IF(N158="zákl. přenesená",J158,0)</f>
        <v>0</v>
      </c>
      <c r="BH158" s="209">
        <f>IF(N158="sníž. přenesená",J158,0)</f>
        <v>0</v>
      </c>
      <c r="BI158" s="209">
        <f>IF(N158="nulová",J158,0)</f>
        <v>0</v>
      </c>
      <c r="BJ158" s="19" t="s">
        <v>88</v>
      </c>
      <c r="BK158" s="209">
        <f>ROUND(I158*H158,2)</f>
        <v>0</v>
      </c>
      <c r="BL158" s="19" t="s">
        <v>243</v>
      </c>
      <c r="BM158" s="208" t="s">
        <v>2231</v>
      </c>
    </row>
    <row r="159" spans="1:47" s="2" customFormat="1" ht="12">
      <c r="A159" s="38"/>
      <c r="B159" s="39"/>
      <c r="C159" s="38"/>
      <c r="D159" s="210" t="s">
        <v>174</v>
      </c>
      <c r="E159" s="38"/>
      <c r="F159" s="211" t="s">
        <v>2232</v>
      </c>
      <c r="G159" s="38"/>
      <c r="H159" s="38"/>
      <c r="I159" s="132"/>
      <c r="J159" s="38"/>
      <c r="K159" s="38"/>
      <c r="L159" s="39"/>
      <c r="M159" s="212"/>
      <c r="N159" s="213"/>
      <c r="O159" s="77"/>
      <c r="P159" s="77"/>
      <c r="Q159" s="77"/>
      <c r="R159" s="77"/>
      <c r="S159" s="77"/>
      <c r="T159" s="7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9" t="s">
        <v>174</v>
      </c>
      <c r="AU159" s="19" t="s">
        <v>90</v>
      </c>
    </row>
    <row r="160" spans="1:65" s="2" customFormat="1" ht="21.75" customHeight="1">
      <c r="A160" s="38"/>
      <c r="B160" s="196"/>
      <c r="C160" s="197" t="s">
        <v>243</v>
      </c>
      <c r="D160" s="197" t="s">
        <v>169</v>
      </c>
      <c r="E160" s="198" t="s">
        <v>2233</v>
      </c>
      <c r="F160" s="199" t="s">
        <v>2234</v>
      </c>
      <c r="G160" s="200" t="s">
        <v>172</v>
      </c>
      <c r="H160" s="201">
        <v>1</v>
      </c>
      <c r="I160" s="202"/>
      <c r="J160" s="203">
        <f>ROUND(I160*H160,2)</f>
        <v>0</v>
      </c>
      <c r="K160" s="199" t="s">
        <v>1</v>
      </c>
      <c r="L160" s="39"/>
      <c r="M160" s="204" t="s">
        <v>1</v>
      </c>
      <c r="N160" s="205" t="s">
        <v>46</v>
      </c>
      <c r="O160" s="77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08" t="s">
        <v>243</v>
      </c>
      <c r="AT160" s="208" t="s">
        <v>169</v>
      </c>
      <c r="AU160" s="208" t="s">
        <v>90</v>
      </c>
      <c r="AY160" s="19" t="s">
        <v>166</v>
      </c>
      <c r="BE160" s="209">
        <f>IF(N160="základní",J160,0)</f>
        <v>0</v>
      </c>
      <c r="BF160" s="209">
        <f>IF(N160="snížená",J160,0)</f>
        <v>0</v>
      </c>
      <c r="BG160" s="209">
        <f>IF(N160="zákl. přenesená",J160,0)</f>
        <v>0</v>
      </c>
      <c r="BH160" s="209">
        <f>IF(N160="sníž. přenesená",J160,0)</f>
        <v>0</v>
      </c>
      <c r="BI160" s="209">
        <f>IF(N160="nulová",J160,0)</f>
        <v>0</v>
      </c>
      <c r="BJ160" s="19" t="s">
        <v>88</v>
      </c>
      <c r="BK160" s="209">
        <f>ROUND(I160*H160,2)</f>
        <v>0</v>
      </c>
      <c r="BL160" s="19" t="s">
        <v>243</v>
      </c>
      <c r="BM160" s="208" t="s">
        <v>2235</v>
      </c>
    </row>
    <row r="161" spans="1:47" s="2" customFormat="1" ht="12">
      <c r="A161" s="38"/>
      <c r="B161" s="39"/>
      <c r="C161" s="38"/>
      <c r="D161" s="210" t="s">
        <v>174</v>
      </c>
      <c r="E161" s="38"/>
      <c r="F161" s="211" t="s">
        <v>2234</v>
      </c>
      <c r="G161" s="38"/>
      <c r="H161" s="38"/>
      <c r="I161" s="132"/>
      <c r="J161" s="38"/>
      <c r="K161" s="38"/>
      <c r="L161" s="39"/>
      <c r="M161" s="212"/>
      <c r="N161" s="213"/>
      <c r="O161" s="77"/>
      <c r="P161" s="77"/>
      <c r="Q161" s="77"/>
      <c r="R161" s="77"/>
      <c r="S161" s="77"/>
      <c r="T161" s="7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9" t="s">
        <v>174</v>
      </c>
      <c r="AU161" s="19" t="s">
        <v>90</v>
      </c>
    </row>
    <row r="162" spans="1:65" s="2" customFormat="1" ht="16.5" customHeight="1">
      <c r="A162" s="38"/>
      <c r="B162" s="196"/>
      <c r="C162" s="197" t="s">
        <v>249</v>
      </c>
      <c r="D162" s="197" t="s">
        <v>169</v>
      </c>
      <c r="E162" s="198" t="s">
        <v>2236</v>
      </c>
      <c r="F162" s="199" t="s">
        <v>2237</v>
      </c>
      <c r="G162" s="200" t="s">
        <v>172</v>
      </c>
      <c r="H162" s="201">
        <v>1</v>
      </c>
      <c r="I162" s="202"/>
      <c r="J162" s="203">
        <f>ROUND(I162*H162,2)</f>
        <v>0</v>
      </c>
      <c r="K162" s="199" t="s">
        <v>1</v>
      </c>
      <c r="L162" s="39"/>
      <c r="M162" s="204" t="s">
        <v>1</v>
      </c>
      <c r="N162" s="205" t="s">
        <v>46</v>
      </c>
      <c r="O162" s="77"/>
      <c r="P162" s="206">
        <f>O162*H162</f>
        <v>0</v>
      </c>
      <c r="Q162" s="206">
        <v>0</v>
      </c>
      <c r="R162" s="206">
        <f>Q162*H162</f>
        <v>0</v>
      </c>
      <c r="S162" s="206">
        <v>0</v>
      </c>
      <c r="T162" s="20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08" t="s">
        <v>243</v>
      </c>
      <c r="AT162" s="208" t="s">
        <v>169</v>
      </c>
      <c r="AU162" s="208" t="s">
        <v>90</v>
      </c>
      <c r="AY162" s="19" t="s">
        <v>166</v>
      </c>
      <c r="BE162" s="209">
        <f>IF(N162="základní",J162,0)</f>
        <v>0</v>
      </c>
      <c r="BF162" s="209">
        <f>IF(N162="snížená",J162,0)</f>
        <v>0</v>
      </c>
      <c r="BG162" s="209">
        <f>IF(N162="zákl. přenesená",J162,0)</f>
        <v>0</v>
      </c>
      <c r="BH162" s="209">
        <f>IF(N162="sníž. přenesená",J162,0)</f>
        <v>0</v>
      </c>
      <c r="BI162" s="209">
        <f>IF(N162="nulová",J162,0)</f>
        <v>0</v>
      </c>
      <c r="BJ162" s="19" t="s">
        <v>88</v>
      </c>
      <c r="BK162" s="209">
        <f>ROUND(I162*H162,2)</f>
        <v>0</v>
      </c>
      <c r="BL162" s="19" t="s">
        <v>243</v>
      </c>
      <c r="BM162" s="208" t="s">
        <v>2238</v>
      </c>
    </row>
    <row r="163" spans="1:47" s="2" customFormat="1" ht="12">
      <c r="A163" s="38"/>
      <c r="B163" s="39"/>
      <c r="C163" s="38"/>
      <c r="D163" s="210" t="s">
        <v>174</v>
      </c>
      <c r="E163" s="38"/>
      <c r="F163" s="211" t="s">
        <v>2237</v>
      </c>
      <c r="G163" s="38"/>
      <c r="H163" s="38"/>
      <c r="I163" s="132"/>
      <c r="J163" s="38"/>
      <c r="K163" s="38"/>
      <c r="L163" s="39"/>
      <c r="M163" s="212"/>
      <c r="N163" s="213"/>
      <c r="O163" s="77"/>
      <c r="P163" s="77"/>
      <c r="Q163" s="77"/>
      <c r="R163" s="77"/>
      <c r="S163" s="77"/>
      <c r="T163" s="7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9" t="s">
        <v>174</v>
      </c>
      <c r="AU163" s="19" t="s">
        <v>90</v>
      </c>
    </row>
    <row r="164" spans="1:65" s="2" customFormat="1" ht="16.5" customHeight="1">
      <c r="A164" s="38"/>
      <c r="B164" s="196"/>
      <c r="C164" s="197" t="s">
        <v>254</v>
      </c>
      <c r="D164" s="197" t="s">
        <v>169</v>
      </c>
      <c r="E164" s="198" t="s">
        <v>2239</v>
      </c>
      <c r="F164" s="199" t="s">
        <v>2240</v>
      </c>
      <c r="G164" s="200" t="s">
        <v>172</v>
      </c>
      <c r="H164" s="201">
        <v>1</v>
      </c>
      <c r="I164" s="202"/>
      <c r="J164" s="203">
        <f>ROUND(I164*H164,2)</f>
        <v>0</v>
      </c>
      <c r="K164" s="199" t="s">
        <v>1</v>
      </c>
      <c r="L164" s="39"/>
      <c r="M164" s="204" t="s">
        <v>1</v>
      </c>
      <c r="N164" s="205" t="s">
        <v>46</v>
      </c>
      <c r="O164" s="77"/>
      <c r="P164" s="206">
        <f>O164*H164</f>
        <v>0</v>
      </c>
      <c r="Q164" s="206">
        <v>0.2</v>
      </c>
      <c r="R164" s="206">
        <f>Q164*H164</f>
        <v>0.2</v>
      </c>
      <c r="S164" s="206">
        <v>0</v>
      </c>
      <c r="T164" s="20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08" t="s">
        <v>243</v>
      </c>
      <c r="AT164" s="208" t="s">
        <v>169</v>
      </c>
      <c r="AU164" s="208" t="s">
        <v>90</v>
      </c>
      <c r="AY164" s="19" t="s">
        <v>166</v>
      </c>
      <c r="BE164" s="209">
        <f>IF(N164="základní",J164,0)</f>
        <v>0</v>
      </c>
      <c r="BF164" s="209">
        <f>IF(N164="snížená",J164,0)</f>
        <v>0</v>
      </c>
      <c r="BG164" s="209">
        <f>IF(N164="zákl. přenesená",J164,0)</f>
        <v>0</v>
      </c>
      <c r="BH164" s="209">
        <f>IF(N164="sníž. přenesená",J164,0)</f>
        <v>0</v>
      </c>
      <c r="BI164" s="209">
        <f>IF(N164="nulová",J164,0)</f>
        <v>0</v>
      </c>
      <c r="BJ164" s="19" t="s">
        <v>88</v>
      </c>
      <c r="BK164" s="209">
        <f>ROUND(I164*H164,2)</f>
        <v>0</v>
      </c>
      <c r="BL164" s="19" t="s">
        <v>243</v>
      </c>
      <c r="BM164" s="208" t="s">
        <v>2241</v>
      </c>
    </row>
    <row r="165" spans="1:47" s="2" customFormat="1" ht="12">
      <c r="A165" s="38"/>
      <c r="B165" s="39"/>
      <c r="C165" s="38"/>
      <c r="D165" s="210" t="s">
        <v>174</v>
      </c>
      <c r="E165" s="38"/>
      <c r="F165" s="211" t="s">
        <v>2240</v>
      </c>
      <c r="G165" s="38"/>
      <c r="H165" s="38"/>
      <c r="I165" s="132"/>
      <c r="J165" s="38"/>
      <c r="K165" s="38"/>
      <c r="L165" s="39"/>
      <c r="M165" s="263"/>
      <c r="N165" s="264"/>
      <c r="O165" s="216"/>
      <c r="P165" s="216"/>
      <c r="Q165" s="216"/>
      <c r="R165" s="216"/>
      <c r="S165" s="216"/>
      <c r="T165" s="26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9" t="s">
        <v>174</v>
      </c>
      <c r="AU165" s="19" t="s">
        <v>90</v>
      </c>
    </row>
    <row r="166" spans="1:31" s="2" customFormat="1" ht="6.95" customHeight="1">
      <c r="A166" s="38"/>
      <c r="B166" s="60"/>
      <c r="C166" s="61"/>
      <c r="D166" s="61"/>
      <c r="E166" s="61"/>
      <c r="F166" s="61"/>
      <c r="G166" s="61"/>
      <c r="H166" s="61"/>
      <c r="I166" s="156"/>
      <c r="J166" s="61"/>
      <c r="K166" s="61"/>
      <c r="L166" s="39"/>
      <c r="M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</row>
  </sheetData>
  <autoFilter ref="C122:K16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113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129"/>
      <c r="J3" s="21"/>
      <c r="K3" s="21"/>
      <c r="L3" s="22"/>
      <c r="AT3" s="19" t="s">
        <v>90</v>
      </c>
    </row>
    <row r="4" spans="2:46" s="1" customFormat="1" ht="24.95" customHeight="1">
      <c r="B4" s="22"/>
      <c r="D4" s="23" t="s">
        <v>138</v>
      </c>
      <c r="I4" s="128"/>
      <c r="L4" s="22"/>
      <c r="M4" s="130" t="s">
        <v>10</v>
      </c>
      <c r="AT4" s="19" t="s">
        <v>3</v>
      </c>
    </row>
    <row r="5" spans="2:12" s="1" customFormat="1" ht="6.95" customHeight="1">
      <c r="B5" s="22"/>
      <c r="I5" s="128"/>
      <c r="L5" s="22"/>
    </row>
    <row r="6" spans="2:12" s="1" customFormat="1" ht="12" customHeight="1">
      <c r="B6" s="22"/>
      <c r="D6" s="32" t="s">
        <v>16</v>
      </c>
      <c r="I6" s="128"/>
      <c r="L6" s="22"/>
    </row>
    <row r="7" spans="2:12" s="1" customFormat="1" ht="16.5" customHeight="1">
      <c r="B7" s="22"/>
      <c r="E7" s="131" t="str">
        <f>'Rekapitulace stavby'!K6</f>
        <v xml:space="preserve">SPŠ a SOU Pelhřimov  - stavební úpravy auly vč. jejího zázemí</v>
      </c>
      <c r="F7" s="32"/>
      <c r="G7" s="32"/>
      <c r="H7" s="32"/>
      <c r="I7" s="128"/>
      <c r="L7" s="22"/>
    </row>
    <row r="8" spans="2:12" s="1" customFormat="1" ht="12" customHeight="1">
      <c r="B8" s="22"/>
      <c r="D8" s="32" t="s">
        <v>139</v>
      </c>
      <c r="I8" s="128"/>
      <c r="L8" s="22"/>
    </row>
    <row r="9" spans="1:31" s="2" customFormat="1" ht="16.5" customHeight="1">
      <c r="A9" s="38"/>
      <c r="B9" s="39"/>
      <c r="C9" s="38"/>
      <c r="D9" s="38"/>
      <c r="E9" s="131" t="s">
        <v>258</v>
      </c>
      <c r="F9" s="38"/>
      <c r="G9" s="38"/>
      <c r="H9" s="38"/>
      <c r="I9" s="132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141</v>
      </c>
      <c r="E10" s="38"/>
      <c r="F10" s="38"/>
      <c r="G10" s="38"/>
      <c r="H10" s="38"/>
      <c r="I10" s="132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2242</v>
      </c>
      <c r="F11" s="38"/>
      <c r="G11" s="38"/>
      <c r="H11" s="38"/>
      <c r="I11" s="132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132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98</v>
      </c>
      <c r="G13" s="38"/>
      <c r="H13" s="38"/>
      <c r="I13" s="133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133" t="s">
        <v>22</v>
      </c>
      <c r="J14" s="69" t="str">
        <f>'Rekapitulace stavby'!AN8</f>
        <v>10. 1. 2020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132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133" t="s">
        <v>25</v>
      </c>
      <c r="J16" s="27" t="s">
        <v>26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27</v>
      </c>
      <c r="F17" s="38"/>
      <c r="G17" s="38"/>
      <c r="H17" s="38"/>
      <c r="I17" s="133" t="s">
        <v>28</v>
      </c>
      <c r="J17" s="27" t="s">
        <v>29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132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30</v>
      </c>
      <c r="E19" s="38"/>
      <c r="F19" s="38"/>
      <c r="G19" s="38"/>
      <c r="H19" s="38"/>
      <c r="I19" s="133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133" t="s">
        <v>28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132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32</v>
      </c>
      <c r="E22" s="38"/>
      <c r="F22" s="38"/>
      <c r="G22" s="38"/>
      <c r="H22" s="38"/>
      <c r="I22" s="133" t="s">
        <v>25</v>
      </c>
      <c r="J22" s="27" t="s">
        <v>33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34</v>
      </c>
      <c r="F23" s="38"/>
      <c r="G23" s="38"/>
      <c r="H23" s="38"/>
      <c r="I23" s="133" t="s">
        <v>28</v>
      </c>
      <c r="J23" s="27" t="s">
        <v>35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132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37</v>
      </c>
      <c r="E25" s="38"/>
      <c r="F25" s="38"/>
      <c r="G25" s="38"/>
      <c r="H25" s="38"/>
      <c r="I25" s="133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133" t="s">
        <v>28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132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39</v>
      </c>
      <c r="E28" s="38"/>
      <c r="F28" s="38"/>
      <c r="G28" s="38"/>
      <c r="H28" s="38"/>
      <c r="I28" s="132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274.5" customHeight="1">
      <c r="A29" s="134"/>
      <c r="B29" s="135"/>
      <c r="C29" s="134"/>
      <c r="D29" s="134"/>
      <c r="E29" s="36" t="s">
        <v>2243</v>
      </c>
      <c r="F29" s="36"/>
      <c r="G29" s="36"/>
      <c r="H29" s="36"/>
      <c r="I29" s="136"/>
      <c r="J29" s="134"/>
      <c r="K29" s="134"/>
      <c r="L29" s="137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132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138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9" t="s">
        <v>41</v>
      </c>
      <c r="E32" s="38"/>
      <c r="F32" s="38"/>
      <c r="G32" s="38"/>
      <c r="H32" s="38"/>
      <c r="I32" s="132"/>
      <c r="J32" s="96">
        <f>ROUND(J134,2)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138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43</v>
      </c>
      <c r="G34" s="38"/>
      <c r="H34" s="38"/>
      <c r="I34" s="140" t="s">
        <v>42</v>
      </c>
      <c r="J34" s="43" t="s">
        <v>44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41" t="s">
        <v>45</v>
      </c>
      <c r="E35" s="32" t="s">
        <v>46</v>
      </c>
      <c r="F35" s="142">
        <f>ROUND((SUM(BE134:BE491)),2)</f>
        <v>0</v>
      </c>
      <c r="G35" s="38"/>
      <c r="H35" s="38"/>
      <c r="I35" s="143">
        <v>0.21</v>
      </c>
      <c r="J35" s="142">
        <f>ROUND(((SUM(BE134:BE491))*I35),2)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47</v>
      </c>
      <c r="F36" s="142">
        <f>ROUND((SUM(BF134:BF491)),2)</f>
        <v>0</v>
      </c>
      <c r="G36" s="38"/>
      <c r="H36" s="38"/>
      <c r="I36" s="143">
        <v>0.15</v>
      </c>
      <c r="J36" s="142">
        <f>ROUND(((SUM(BF134:BF491))*I36),2)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48</v>
      </c>
      <c r="F37" s="142">
        <f>ROUND((SUM(BG134:BG491)),2)</f>
        <v>0</v>
      </c>
      <c r="G37" s="38"/>
      <c r="H37" s="38"/>
      <c r="I37" s="143">
        <v>0.21</v>
      </c>
      <c r="J37" s="142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49</v>
      </c>
      <c r="F38" s="142">
        <f>ROUND((SUM(BH134:BH491)),2)</f>
        <v>0</v>
      </c>
      <c r="G38" s="38"/>
      <c r="H38" s="38"/>
      <c r="I38" s="143">
        <v>0.15</v>
      </c>
      <c r="J38" s="142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50</v>
      </c>
      <c r="F39" s="142">
        <f>ROUND((SUM(BI134:BI491)),2)</f>
        <v>0</v>
      </c>
      <c r="G39" s="38"/>
      <c r="H39" s="38"/>
      <c r="I39" s="143">
        <v>0</v>
      </c>
      <c r="J39" s="142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132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44"/>
      <c r="D41" s="145" t="s">
        <v>51</v>
      </c>
      <c r="E41" s="81"/>
      <c r="F41" s="81"/>
      <c r="G41" s="146" t="s">
        <v>52</v>
      </c>
      <c r="H41" s="147" t="s">
        <v>53</v>
      </c>
      <c r="I41" s="148"/>
      <c r="J41" s="149">
        <f>SUM(J32:J39)</f>
        <v>0</v>
      </c>
      <c r="K41" s="150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132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I43" s="128"/>
      <c r="L43" s="22"/>
    </row>
    <row r="44" spans="2:12" s="1" customFormat="1" ht="14.4" customHeight="1">
      <c r="B44" s="22"/>
      <c r="I44" s="128"/>
      <c r="L44" s="22"/>
    </row>
    <row r="45" spans="2:12" s="1" customFormat="1" ht="14.4" customHeight="1">
      <c r="B45" s="22"/>
      <c r="I45" s="128"/>
      <c r="L45" s="22"/>
    </row>
    <row r="46" spans="2:12" s="1" customFormat="1" ht="14.4" customHeight="1">
      <c r="B46" s="22"/>
      <c r="I46" s="128"/>
      <c r="L46" s="22"/>
    </row>
    <row r="47" spans="2:12" s="1" customFormat="1" ht="14.4" customHeight="1">
      <c r="B47" s="22"/>
      <c r="I47" s="128"/>
      <c r="L47" s="22"/>
    </row>
    <row r="48" spans="2:12" s="1" customFormat="1" ht="14.4" customHeight="1">
      <c r="B48" s="22"/>
      <c r="I48" s="128"/>
      <c r="L48" s="22"/>
    </row>
    <row r="49" spans="2:12" s="1" customFormat="1" ht="14.4" customHeight="1">
      <c r="B49" s="22"/>
      <c r="I49" s="128"/>
      <c r="L49" s="22"/>
    </row>
    <row r="50" spans="2:12" s="2" customFormat="1" ht="14.4" customHeight="1">
      <c r="B50" s="55"/>
      <c r="D50" s="56" t="s">
        <v>54</v>
      </c>
      <c r="E50" s="57"/>
      <c r="F50" s="57"/>
      <c r="G50" s="56" t="s">
        <v>55</v>
      </c>
      <c r="H50" s="57"/>
      <c r="I50" s="151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56</v>
      </c>
      <c r="E61" s="41"/>
      <c r="F61" s="152" t="s">
        <v>57</v>
      </c>
      <c r="G61" s="58" t="s">
        <v>56</v>
      </c>
      <c r="H61" s="41"/>
      <c r="I61" s="153"/>
      <c r="J61" s="154" t="s">
        <v>57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58</v>
      </c>
      <c r="E65" s="59"/>
      <c r="F65" s="59"/>
      <c r="G65" s="56" t="s">
        <v>59</v>
      </c>
      <c r="H65" s="59"/>
      <c r="I65" s="155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56</v>
      </c>
      <c r="E76" s="41"/>
      <c r="F76" s="152" t="s">
        <v>57</v>
      </c>
      <c r="G76" s="58" t="s">
        <v>56</v>
      </c>
      <c r="H76" s="41"/>
      <c r="I76" s="153"/>
      <c r="J76" s="154" t="s">
        <v>57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156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157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143</v>
      </c>
      <c r="D82" s="38"/>
      <c r="E82" s="38"/>
      <c r="F82" s="38"/>
      <c r="G82" s="38"/>
      <c r="H82" s="38"/>
      <c r="I82" s="132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132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132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31" t="str">
        <f>E7</f>
        <v xml:space="preserve">SPŠ a SOU Pelhřimov  - stavební úpravy auly vč. jejího zázemí</v>
      </c>
      <c r="F85" s="32"/>
      <c r="G85" s="32"/>
      <c r="H85" s="32"/>
      <c r="I85" s="132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139</v>
      </c>
      <c r="I86" s="128"/>
      <c r="L86" s="22"/>
    </row>
    <row r="87" spans="1:31" s="2" customFormat="1" ht="16.5" customHeight="1">
      <c r="A87" s="38"/>
      <c r="B87" s="39"/>
      <c r="C87" s="38"/>
      <c r="D87" s="38"/>
      <c r="E87" s="131" t="s">
        <v>258</v>
      </c>
      <c r="F87" s="38"/>
      <c r="G87" s="38"/>
      <c r="H87" s="38"/>
      <c r="I87" s="132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141</v>
      </c>
      <c r="D88" s="38"/>
      <c r="E88" s="38"/>
      <c r="F88" s="38"/>
      <c r="G88" s="38"/>
      <c r="H88" s="38"/>
      <c r="I88" s="132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01C - Zařízení zdravotně technických instalací</v>
      </c>
      <c r="F89" s="38"/>
      <c r="G89" s="38"/>
      <c r="H89" s="38"/>
      <c r="I89" s="132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132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>Pelhřimov, ul. Růžová č.p. 34</v>
      </c>
      <c r="G91" s="38"/>
      <c r="H91" s="38"/>
      <c r="I91" s="133" t="s">
        <v>22</v>
      </c>
      <c r="J91" s="69" t="str">
        <f>IF(J14="","",J14)</f>
        <v>10. 1. 2020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132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KRAJ VYSOČINA</v>
      </c>
      <c r="G93" s="38"/>
      <c r="H93" s="38"/>
      <c r="I93" s="133" t="s">
        <v>32</v>
      </c>
      <c r="J93" s="36" t="str">
        <f>E23</f>
        <v>PROJEKT CENTRUM NOVA s.r.o.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30</v>
      </c>
      <c r="D94" s="38"/>
      <c r="E94" s="38"/>
      <c r="F94" s="27" t="str">
        <f>IF(E20="","",E20)</f>
        <v>Vyplň údaj</v>
      </c>
      <c r="G94" s="38"/>
      <c r="H94" s="38"/>
      <c r="I94" s="133" t="s">
        <v>37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132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58" t="s">
        <v>144</v>
      </c>
      <c r="D96" s="144"/>
      <c r="E96" s="144"/>
      <c r="F96" s="144"/>
      <c r="G96" s="144"/>
      <c r="H96" s="144"/>
      <c r="I96" s="159"/>
      <c r="J96" s="160" t="s">
        <v>145</v>
      </c>
      <c r="K96" s="144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132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61" t="s">
        <v>146</v>
      </c>
      <c r="D98" s="38"/>
      <c r="E98" s="38"/>
      <c r="F98" s="38"/>
      <c r="G98" s="38"/>
      <c r="H98" s="38"/>
      <c r="I98" s="132"/>
      <c r="J98" s="96">
        <f>J134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147</v>
      </c>
    </row>
    <row r="99" spans="1:31" s="9" customFormat="1" ht="24.95" customHeight="1">
      <c r="A99" s="9"/>
      <c r="B99" s="162"/>
      <c r="C99" s="9"/>
      <c r="D99" s="163" t="s">
        <v>261</v>
      </c>
      <c r="E99" s="164"/>
      <c r="F99" s="164"/>
      <c r="G99" s="164"/>
      <c r="H99" s="164"/>
      <c r="I99" s="165"/>
      <c r="J99" s="166">
        <f>J135</f>
        <v>0</v>
      </c>
      <c r="K99" s="9"/>
      <c r="L99" s="16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67"/>
      <c r="C100" s="10"/>
      <c r="D100" s="168" t="s">
        <v>813</v>
      </c>
      <c r="E100" s="169"/>
      <c r="F100" s="169"/>
      <c r="G100" s="169"/>
      <c r="H100" s="169"/>
      <c r="I100" s="170"/>
      <c r="J100" s="171">
        <f>J136</f>
        <v>0</v>
      </c>
      <c r="K100" s="10"/>
      <c r="L100" s="16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67"/>
      <c r="C101" s="10"/>
      <c r="D101" s="168" t="s">
        <v>262</v>
      </c>
      <c r="E101" s="169"/>
      <c r="F101" s="169"/>
      <c r="G101" s="169"/>
      <c r="H101" s="169"/>
      <c r="I101" s="170"/>
      <c r="J101" s="171">
        <f>J186</f>
        <v>0</v>
      </c>
      <c r="K101" s="10"/>
      <c r="L101" s="16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67"/>
      <c r="C102" s="10"/>
      <c r="D102" s="168" t="s">
        <v>2244</v>
      </c>
      <c r="E102" s="169"/>
      <c r="F102" s="169"/>
      <c r="G102" s="169"/>
      <c r="H102" s="169"/>
      <c r="I102" s="170"/>
      <c r="J102" s="171">
        <f>J195</f>
        <v>0</v>
      </c>
      <c r="K102" s="10"/>
      <c r="L102" s="16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67"/>
      <c r="C103" s="10"/>
      <c r="D103" s="168" t="s">
        <v>2245</v>
      </c>
      <c r="E103" s="169"/>
      <c r="F103" s="169"/>
      <c r="G103" s="169"/>
      <c r="H103" s="169"/>
      <c r="I103" s="170"/>
      <c r="J103" s="171">
        <f>J204</f>
        <v>0</v>
      </c>
      <c r="K103" s="10"/>
      <c r="L103" s="16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67"/>
      <c r="C104" s="10"/>
      <c r="D104" s="168" t="s">
        <v>265</v>
      </c>
      <c r="E104" s="169"/>
      <c r="F104" s="169"/>
      <c r="G104" s="169"/>
      <c r="H104" s="169"/>
      <c r="I104" s="170"/>
      <c r="J104" s="171">
        <f>J248</f>
        <v>0</v>
      </c>
      <c r="K104" s="10"/>
      <c r="L104" s="16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67"/>
      <c r="C105" s="10"/>
      <c r="D105" s="168" t="s">
        <v>266</v>
      </c>
      <c r="E105" s="169"/>
      <c r="F105" s="169"/>
      <c r="G105" s="169"/>
      <c r="H105" s="169"/>
      <c r="I105" s="170"/>
      <c r="J105" s="171">
        <f>J260</f>
        <v>0</v>
      </c>
      <c r="K105" s="10"/>
      <c r="L105" s="16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62"/>
      <c r="C106" s="9"/>
      <c r="D106" s="163" t="s">
        <v>267</v>
      </c>
      <c r="E106" s="164"/>
      <c r="F106" s="164"/>
      <c r="G106" s="164"/>
      <c r="H106" s="164"/>
      <c r="I106" s="165"/>
      <c r="J106" s="166">
        <f>J265</f>
        <v>0</v>
      </c>
      <c r="K106" s="9"/>
      <c r="L106" s="162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67"/>
      <c r="C107" s="10"/>
      <c r="D107" s="168" t="s">
        <v>821</v>
      </c>
      <c r="E107" s="169"/>
      <c r="F107" s="169"/>
      <c r="G107" s="169"/>
      <c r="H107" s="169"/>
      <c r="I107" s="170"/>
      <c r="J107" s="171">
        <f>J266</f>
        <v>0</v>
      </c>
      <c r="K107" s="10"/>
      <c r="L107" s="16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67"/>
      <c r="C108" s="10"/>
      <c r="D108" s="168" t="s">
        <v>2246</v>
      </c>
      <c r="E108" s="169"/>
      <c r="F108" s="169"/>
      <c r="G108" s="169"/>
      <c r="H108" s="169"/>
      <c r="I108" s="170"/>
      <c r="J108" s="171">
        <f>J280</f>
        <v>0</v>
      </c>
      <c r="K108" s="10"/>
      <c r="L108" s="16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67"/>
      <c r="C109" s="10"/>
      <c r="D109" s="168" t="s">
        <v>2247</v>
      </c>
      <c r="E109" s="169"/>
      <c r="F109" s="169"/>
      <c r="G109" s="169"/>
      <c r="H109" s="169"/>
      <c r="I109" s="170"/>
      <c r="J109" s="171">
        <f>J341</f>
        <v>0</v>
      </c>
      <c r="K109" s="10"/>
      <c r="L109" s="16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67"/>
      <c r="C110" s="10"/>
      <c r="D110" s="168" t="s">
        <v>269</v>
      </c>
      <c r="E110" s="169"/>
      <c r="F110" s="169"/>
      <c r="G110" s="169"/>
      <c r="H110" s="169"/>
      <c r="I110" s="170"/>
      <c r="J110" s="171">
        <f>J420</f>
        <v>0</v>
      </c>
      <c r="K110" s="10"/>
      <c r="L110" s="16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67"/>
      <c r="C111" s="10"/>
      <c r="D111" s="168" t="s">
        <v>2248</v>
      </c>
      <c r="E111" s="169"/>
      <c r="F111" s="169"/>
      <c r="G111" s="169"/>
      <c r="H111" s="169"/>
      <c r="I111" s="170"/>
      <c r="J111" s="171">
        <f>J475</f>
        <v>0</v>
      </c>
      <c r="K111" s="10"/>
      <c r="L111" s="16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67"/>
      <c r="C112" s="10"/>
      <c r="D112" s="168" t="s">
        <v>2249</v>
      </c>
      <c r="E112" s="169"/>
      <c r="F112" s="169"/>
      <c r="G112" s="169"/>
      <c r="H112" s="169"/>
      <c r="I112" s="170"/>
      <c r="J112" s="171">
        <f>J483</f>
        <v>0</v>
      </c>
      <c r="K112" s="10"/>
      <c r="L112" s="16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8"/>
      <c r="B113" s="39"/>
      <c r="C113" s="38"/>
      <c r="D113" s="38"/>
      <c r="E113" s="38"/>
      <c r="F113" s="38"/>
      <c r="G113" s="38"/>
      <c r="H113" s="38"/>
      <c r="I113" s="132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60"/>
      <c r="C114" s="61"/>
      <c r="D114" s="61"/>
      <c r="E114" s="61"/>
      <c r="F114" s="61"/>
      <c r="G114" s="61"/>
      <c r="H114" s="61"/>
      <c r="I114" s="156"/>
      <c r="J114" s="61"/>
      <c r="K114" s="61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8" spans="1:31" s="2" customFormat="1" ht="6.95" customHeight="1">
      <c r="A118" s="38"/>
      <c r="B118" s="62"/>
      <c r="C118" s="63"/>
      <c r="D118" s="63"/>
      <c r="E118" s="63"/>
      <c r="F118" s="63"/>
      <c r="G118" s="63"/>
      <c r="H118" s="63"/>
      <c r="I118" s="157"/>
      <c r="J118" s="63"/>
      <c r="K118" s="63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4.95" customHeight="1">
      <c r="A119" s="38"/>
      <c r="B119" s="39"/>
      <c r="C119" s="23" t="s">
        <v>150</v>
      </c>
      <c r="D119" s="38"/>
      <c r="E119" s="38"/>
      <c r="F119" s="38"/>
      <c r="G119" s="38"/>
      <c r="H119" s="38"/>
      <c r="I119" s="132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38"/>
      <c r="D120" s="38"/>
      <c r="E120" s="38"/>
      <c r="F120" s="38"/>
      <c r="G120" s="38"/>
      <c r="H120" s="38"/>
      <c r="I120" s="132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16</v>
      </c>
      <c r="D121" s="38"/>
      <c r="E121" s="38"/>
      <c r="F121" s="38"/>
      <c r="G121" s="38"/>
      <c r="H121" s="38"/>
      <c r="I121" s="132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38"/>
      <c r="D122" s="38"/>
      <c r="E122" s="131" t="str">
        <f>E7</f>
        <v xml:space="preserve">SPŠ a SOU Pelhřimov  - stavební úpravy auly vč. jejího zázemí</v>
      </c>
      <c r="F122" s="32"/>
      <c r="G122" s="32"/>
      <c r="H122" s="32"/>
      <c r="I122" s="132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2:12" s="1" customFormat="1" ht="12" customHeight="1">
      <c r="B123" s="22"/>
      <c r="C123" s="32" t="s">
        <v>139</v>
      </c>
      <c r="I123" s="128"/>
      <c r="L123" s="22"/>
    </row>
    <row r="124" spans="1:31" s="2" customFormat="1" ht="16.5" customHeight="1">
      <c r="A124" s="38"/>
      <c r="B124" s="39"/>
      <c r="C124" s="38"/>
      <c r="D124" s="38"/>
      <c r="E124" s="131" t="s">
        <v>258</v>
      </c>
      <c r="F124" s="38"/>
      <c r="G124" s="38"/>
      <c r="H124" s="38"/>
      <c r="I124" s="132"/>
      <c r="J124" s="38"/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141</v>
      </c>
      <c r="D125" s="38"/>
      <c r="E125" s="38"/>
      <c r="F125" s="38"/>
      <c r="G125" s="38"/>
      <c r="H125" s="38"/>
      <c r="I125" s="132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6.5" customHeight="1">
      <c r="A126" s="38"/>
      <c r="B126" s="39"/>
      <c r="C126" s="38"/>
      <c r="D126" s="38"/>
      <c r="E126" s="67" t="str">
        <f>E11</f>
        <v>01C - Zařízení zdravotně technických instalací</v>
      </c>
      <c r="F126" s="38"/>
      <c r="G126" s="38"/>
      <c r="H126" s="38"/>
      <c r="I126" s="132"/>
      <c r="J126" s="38"/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38"/>
      <c r="D127" s="38"/>
      <c r="E127" s="38"/>
      <c r="F127" s="38"/>
      <c r="G127" s="38"/>
      <c r="H127" s="38"/>
      <c r="I127" s="132"/>
      <c r="J127" s="38"/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20</v>
      </c>
      <c r="D128" s="38"/>
      <c r="E128" s="38"/>
      <c r="F128" s="27" t="str">
        <f>F14</f>
        <v>Pelhřimov, ul. Růžová č.p. 34</v>
      </c>
      <c r="G128" s="38"/>
      <c r="H128" s="38"/>
      <c r="I128" s="133" t="s">
        <v>22</v>
      </c>
      <c r="J128" s="69" t="str">
        <f>IF(J14="","",J14)</f>
        <v>10. 1. 2020</v>
      </c>
      <c r="K128" s="38"/>
      <c r="L128" s="55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38"/>
      <c r="D129" s="38"/>
      <c r="E129" s="38"/>
      <c r="F129" s="38"/>
      <c r="G129" s="38"/>
      <c r="H129" s="38"/>
      <c r="I129" s="132"/>
      <c r="J129" s="38"/>
      <c r="K129" s="38"/>
      <c r="L129" s="55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40.05" customHeight="1">
      <c r="A130" s="38"/>
      <c r="B130" s="39"/>
      <c r="C130" s="32" t="s">
        <v>24</v>
      </c>
      <c r="D130" s="38"/>
      <c r="E130" s="38"/>
      <c r="F130" s="27" t="str">
        <f>E17</f>
        <v>KRAJ VYSOČINA</v>
      </c>
      <c r="G130" s="38"/>
      <c r="H130" s="38"/>
      <c r="I130" s="133" t="s">
        <v>32</v>
      </c>
      <c r="J130" s="36" t="str">
        <f>E23</f>
        <v>PROJEKT CENTRUM NOVA s.r.o.</v>
      </c>
      <c r="K130" s="38"/>
      <c r="L130" s="55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5.15" customHeight="1">
      <c r="A131" s="38"/>
      <c r="B131" s="39"/>
      <c r="C131" s="32" t="s">
        <v>30</v>
      </c>
      <c r="D131" s="38"/>
      <c r="E131" s="38"/>
      <c r="F131" s="27" t="str">
        <f>IF(E20="","",E20)</f>
        <v>Vyplň údaj</v>
      </c>
      <c r="G131" s="38"/>
      <c r="H131" s="38"/>
      <c r="I131" s="133" t="s">
        <v>37</v>
      </c>
      <c r="J131" s="36" t="str">
        <f>E26</f>
        <v xml:space="preserve"> </v>
      </c>
      <c r="K131" s="38"/>
      <c r="L131" s="55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0.3" customHeight="1">
      <c r="A132" s="38"/>
      <c r="B132" s="39"/>
      <c r="C132" s="38"/>
      <c r="D132" s="38"/>
      <c r="E132" s="38"/>
      <c r="F132" s="38"/>
      <c r="G132" s="38"/>
      <c r="H132" s="38"/>
      <c r="I132" s="132"/>
      <c r="J132" s="38"/>
      <c r="K132" s="38"/>
      <c r="L132" s="55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11" customFormat="1" ht="29.25" customHeight="1">
      <c r="A133" s="172"/>
      <c r="B133" s="173"/>
      <c r="C133" s="174" t="s">
        <v>151</v>
      </c>
      <c r="D133" s="175" t="s">
        <v>66</v>
      </c>
      <c r="E133" s="175" t="s">
        <v>62</v>
      </c>
      <c r="F133" s="175" t="s">
        <v>63</v>
      </c>
      <c r="G133" s="175" t="s">
        <v>152</v>
      </c>
      <c r="H133" s="175" t="s">
        <v>153</v>
      </c>
      <c r="I133" s="176" t="s">
        <v>154</v>
      </c>
      <c r="J133" s="175" t="s">
        <v>145</v>
      </c>
      <c r="K133" s="177" t="s">
        <v>155</v>
      </c>
      <c r="L133" s="178"/>
      <c r="M133" s="86" t="s">
        <v>1</v>
      </c>
      <c r="N133" s="87" t="s">
        <v>45</v>
      </c>
      <c r="O133" s="87" t="s">
        <v>156</v>
      </c>
      <c r="P133" s="87" t="s">
        <v>157</v>
      </c>
      <c r="Q133" s="87" t="s">
        <v>158</v>
      </c>
      <c r="R133" s="87" t="s">
        <v>159</v>
      </c>
      <c r="S133" s="87" t="s">
        <v>160</v>
      </c>
      <c r="T133" s="88" t="s">
        <v>161</v>
      </c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</row>
    <row r="134" spans="1:63" s="2" customFormat="1" ht="22.8" customHeight="1">
      <c r="A134" s="38"/>
      <c r="B134" s="39"/>
      <c r="C134" s="93" t="s">
        <v>162</v>
      </c>
      <c r="D134" s="38"/>
      <c r="E134" s="38"/>
      <c r="F134" s="38"/>
      <c r="G134" s="38"/>
      <c r="H134" s="38"/>
      <c r="I134" s="132"/>
      <c r="J134" s="179">
        <f>BK134</f>
        <v>0</v>
      </c>
      <c r="K134" s="38"/>
      <c r="L134" s="39"/>
      <c r="M134" s="89"/>
      <c r="N134" s="73"/>
      <c r="O134" s="90"/>
      <c r="P134" s="180">
        <f>P135+P265</f>
        <v>0</v>
      </c>
      <c r="Q134" s="90"/>
      <c r="R134" s="180">
        <f>R135+R265</f>
        <v>45.428754000000005</v>
      </c>
      <c r="S134" s="90"/>
      <c r="T134" s="181">
        <f>T135+T265</f>
        <v>4.9526200000000005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9" t="s">
        <v>80</v>
      </c>
      <c r="AU134" s="19" t="s">
        <v>147</v>
      </c>
      <c r="BK134" s="182">
        <f>BK135+BK265</f>
        <v>0</v>
      </c>
    </row>
    <row r="135" spans="1:63" s="12" customFormat="1" ht="25.9" customHeight="1">
      <c r="A135" s="12"/>
      <c r="B135" s="183"/>
      <c r="C135" s="12"/>
      <c r="D135" s="184" t="s">
        <v>80</v>
      </c>
      <c r="E135" s="185" t="s">
        <v>274</v>
      </c>
      <c r="F135" s="185" t="s">
        <v>275</v>
      </c>
      <c r="G135" s="12"/>
      <c r="H135" s="12"/>
      <c r="I135" s="186"/>
      <c r="J135" s="187">
        <f>BK135</f>
        <v>0</v>
      </c>
      <c r="K135" s="12"/>
      <c r="L135" s="183"/>
      <c r="M135" s="188"/>
      <c r="N135" s="189"/>
      <c r="O135" s="189"/>
      <c r="P135" s="190">
        <f>P136+P186+P195+P204+P248+P260</f>
        <v>0</v>
      </c>
      <c r="Q135" s="189"/>
      <c r="R135" s="190">
        <f>R136+R186+R195+R204+R248+R260</f>
        <v>44.899094000000005</v>
      </c>
      <c r="S135" s="189"/>
      <c r="T135" s="191">
        <f>T136+T186+T195+T204+T248+T260</f>
        <v>4.2861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84" t="s">
        <v>88</v>
      </c>
      <c r="AT135" s="192" t="s">
        <v>80</v>
      </c>
      <c r="AU135" s="192" t="s">
        <v>81</v>
      </c>
      <c r="AY135" s="184" t="s">
        <v>166</v>
      </c>
      <c r="BK135" s="193">
        <f>BK136+BK186+BK195+BK204+BK248+BK260</f>
        <v>0</v>
      </c>
    </row>
    <row r="136" spans="1:63" s="12" customFormat="1" ht="22.8" customHeight="1">
      <c r="A136" s="12"/>
      <c r="B136" s="183"/>
      <c r="C136" s="12"/>
      <c r="D136" s="184" t="s">
        <v>80</v>
      </c>
      <c r="E136" s="194" t="s">
        <v>88</v>
      </c>
      <c r="F136" s="194" t="s">
        <v>830</v>
      </c>
      <c r="G136" s="12"/>
      <c r="H136" s="12"/>
      <c r="I136" s="186"/>
      <c r="J136" s="195">
        <f>BK136</f>
        <v>0</v>
      </c>
      <c r="K136" s="12"/>
      <c r="L136" s="183"/>
      <c r="M136" s="188"/>
      <c r="N136" s="189"/>
      <c r="O136" s="189"/>
      <c r="P136" s="190">
        <f>SUM(P137:P185)</f>
        <v>0</v>
      </c>
      <c r="Q136" s="189"/>
      <c r="R136" s="190">
        <f>SUM(R137:R185)</f>
        <v>26.048640000000002</v>
      </c>
      <c r="S136" s="189"/>
      <c r="T136" s="191">
        <f>SUM(T137:T185)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84" t="s">
        <v>88</v>
      </c>
      <c r="AT136" s="192" t="s">
        <v>80</v>
      </c>
      <c r="AU136" s="192" t="s">
        <v>88</v>
      </c>
      <c r="AY136" s="184" t="s">
        <v>166</v>
      </c>
      <c r="BK136" s="193">
        <f>SUM(BK137:BK185)</f>
        <v>0</v>
      </c>
    </row>
    <row r="137" spans="1:65" s="2" customFormat="1" ht="21.75" customHeight="1">
      <c r="A137" s="38"/>
      <c r="B137" s="196"/>
      <c r="C137" s="197" t="s">
        <v>88</v>
      </c>
      <c r="D137" s="197" t="s">
        <v>169</v>
      </c>
      <c r="E137" s="198" t="s">
        <v>831</v>
      </c>
      <c r="F137" s="199" t="s">
        <v>832</v>
      </c>
      <c r="G137" s="200" t="s">
        <v>279</v>
      </c>
      <c r="H137" s="201">
        <v>40.28</v>
      </c>
      <c r="I137" s="202"/>
      <c r="J137" s="203">
        <f>ROUND(I137*H137,2)</f>
        <v>0</v>
      </c>
      <c r="K137" s="199" t="s">
        <v>280</v>
      </c>
      <c r="L137" s="39"/>
      <c r="M137" s="204" t="s">
        <v>1</v>
      </c>
      <c r="N137" s="205" t="s">
        <v>46</v>
      </c>
      <c r="O137" s="77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08" t="s">
        <v>165</v>
      </c>
      <c r="AT137" s="208" t="s">
        <v>169</v>
      </c>
      <c r="AU137" s="208" t="s">
        <v>90</v>
      </c>
      <c r="AY137" s="19" t="s">
        <v>166</v>
      </c>
      <c r="BE137" s="209">
        <f>IF(N137="základní",J137,0)</f>
        <v>0</v>
      </c>
      <c r="BF137" s="209">
        <f>IF(N137="snížená",J137,0)</f>
        <v>0</v>
      </c>
      <c r="BG137" s="209">
        <f>IF(N137="zákl. přenesená",J137,0)</f>
        <v>0</v>
      </c>
      <c r="BH137" s="209">
        <f>IF(N137="sníž. přenesená",J137,0)</f>
        <v>0</v>
      </c>
      <c r="BI137" s="209">
        <f>IF(N137="nulová",J137,0)</f>
        <v>0</v>
      </c>
      <c r="BJ137" s="19" t="s">
        <v>88</v>
      </c>
      <c r="BK137" s="209">
        <f>ROUND(I137*H137,2)</f>
        <v>0</v>
      </c>
      <c r="BL137" s="19" t="s">
        <v>165</v>
      </c>
      <c r="BM137" s="208" t="s">
        <v>2250</v>
      </c>
    </row>
    <row r="138" spans="1:47" s="2" customFormat="1" ht="12">
      <c r="A138" s="38"/>
      <c r="B138" s="39"/>
      <c r="C138" s="38"/>
      <c r="D138" s="210" t="s">
        <v>174</v>
      </c>
      <c r="E138" s="38"/>
      <c r="F138" s="211" t="s">
        <v>834</v>
      </c>
      <c r="G138" s="38"/>
      <c r="H138" s="38"/>
      <c r="I138" s="132"/>
      <c r="J138" s="38"/>
      <c r="K138" s="38"/>
      <c r="L138" s="39"/>
      <c r="M138" s="212"/>
      <c r="N138" s="213"/>
      <c r="O138" s="77"/>
      <c r="P138" s="77"/>
      <c r="Q138" s="77"/>
      <c r="R138" s="77"/>
      <c r="S138" s="77"/>
      <c r="T138" s="7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9" t="s">
        <v>174</v>
      </c>
      <c r="AU138" s="19" t="s">
        <v>90</v>
      </c>
    </row>
    <row r="139" spans="1:51" s="14" customFormat="1" ht="12">
      <c r="A139" s="14"/>
      <c r="B139" s="226"/>
      <c r="C139" s="14"/>
      <c r="D139" s="210" t="s">
        <v>283</v>
      </c>
      <c r="E139" s="227" t="s">
        <v>1</v>
      </c>
      <c r="F139" s="228" t="s">
        <v>2251</v>
      </c>
      <c r="G139" s="14"/>
      <c r="H139" s="229">
        <v>14.56</v>
      </c>
      <c r="I139" s="230"/>
      <c r="J139" s="14"/>
      <c r="K139" s="14"/>
      <c r="L139" s="226"/>
      <c r="M139" s="231"/>
      <c r="N139" s="232"/>
      <c r="O139" s="232"/>
      <c r="P139" s="232"/>
      <c r="Q139" s="232"/>
      <c r="R139" s="232"/>
      <c r="S139" s="232"/>
      <c r="T139" s="23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27" t="s">
        <v>283</v>
      </c>
      <c r="AU139" s="227" t="s">
        <v>90</v>
      </c>
      <c r="AV139" s="14" t="s">
        <v>90</v>
      </c>
      <c r="AW139" s="14" t="s">
        <v>36</v>
      </c>
      <c r="AX139" s="14" t="s">
        <v>81</v>
      </c>
      <c r="AY139" s="227" t="s">
        <v>166</v>
      </c>
    </row>
    <row r="140" spans="1:51" s="14" customFormat="1" ht="12">
      <c r="A140" s="14"/>
      <c r="B140" s="226"/>
      <c r="C140" s="14"/>
      <c r="D140" s="210" t="s">
        <v>283</v>
      </c>
      <c r="E140" s="227" t="s">
        <v>1</v>
      </c>
      <c r="F140" s="228" t="s">
        <v>2252</v>
      </c>
      <c r="G140" s="14"/>
      <c r="H140" s="229">
        <v>1.56</v>
      </c>
      <c r="I140" s="230"/>
      <c r="J140" s="14"/>
      <c r="K140" s="14"/>
      <c r="L140" s="226"/>
      <c r="M140" s="231"/>
      <c r="N140" s="232"/>
      <c r="O140" s="232"/>
      <c r="P140" s="232"/>
      <c r="Q140" s="232"/>
      <c r="R140" s="232"/>
      <c r="S140" s="232"/>
      <c r="T140" s="23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27" t="s">
        <v>283</v>
      </c>
      <c r="AU140" s="227" t="s">
        <v>90</v>
      </c>
      <c r="AV140" s="14" t="s">
        <v>90</v>
      </c>
      <c r="AW140" s="14" t="s">
        <v>36</v>
      </c>
      <c r="AX140" s="14" t="s">
        <v>81</v>
      </c>
      <c r="AY140" s="227" t="s">
        <v>166</v>
      </c>
    </row>
    <row r="141" spans="1:51" s="14" customFormat="1" ht="12">
      <c r="A141" s="14"/>
      <c r="B141" s="226"/>
      <c r="C141" s="14"/>
      <c r="D141" s="210" t="s">
        <v>283</v>
      </c>
      <c r="E141" s="227" t="s">
        <v>1</v>
      </c>
      <c r="F141" s="228" t="s">
        <v>2252</v>
      </c>
      <c r="G141" s="14"/>
      <c r="H141" s="229">
        <v>1.56</v>
      </c>
      <c r="I141" s="230"/>
      <c r="J141" s="14"/>
      <c r="K141" s="14"/>
      <c r="L141" s="226"/>
      <c r="M141" s="231"/>
      <c r="N141" s="232"/>
      <c r="O141" s="232"/>
      <c r="P141" s="232"/>
      <c r="Q141" s="232"/>
      <c r="R141" s="232"/>
      <c r="S141" s="232"/>
      <c r="T141" s="23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27" t="s">
        <v>283</v>
      </c>
      <c r="AU141" s="227" t="s">
        <v>90</v>
      </c>
      <c r="AV141" s="14" t="s">
        <v>90</v>
      </c>
      <c r="AW141" s="14" t="s">
        <v>36</v>
      </c>
      <c r="AX141" s="14" t="s">
        <v>81</v>
      </c>
      <c r="AY141" s="227" t="s">
        <v>166</v>
      </c>
    </row>
    <row r="142" spans="1:51" s="14" customFormat="1" ht="12">
      <c r="A142" s="14"/>
      <c r="B142" s="226"/>
      <c r="C142" s="14"/>
      <c r="D142" s="210" t="s">
        <v>283</v>
      </c>
      <c r="E142" s="227" t="s">
        <v>1</v>
      </c>
      <c r="F142" s="228" t="s">
        <v>2253</v>
      </c>
      <c r="G142" s="14"/>
      <c r="H142" s="229">
        <v>4.16</v>
      </c>
      <c r="I142" s="230"/>
      <c r="J142" s="14"/>
      <c r="K142" s="14"/>
      <c r="L142" s="226"/>
      <c r="M142" s="231"/>
      <c r="N142" s="232"/>
      <c r="O142" s="232"/>
      <c r="P142" s="232"/>
      <c r="Q142" s="232"/>
      <c r="R142" s="232"/>
      <c r="S142" s="232"/>
      <c r="T142" s="23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27" t="s">
        <v>283</v>
      </c>
      <c r="AU142" s="227" t="s">
        <v>90</v>
      </c>
      <c r="AV142" s="14" t="s">
        <v>90</v>
      </c>
      <c r="AW142" s="14" t="s">
        <v>36</v>
      </c>
      <c r="AX142" s="14" t="s">
        <v>81</v>
      </c>
      <c r="AY142" s="227" t="s">
        <v>166</v>
      </c>
    </row>
    <row r="143" spans="1:51" s="14" customFormat="1" ht="12">
      <c r="A143" s="14"/>
      <c r="B143" s="226"/>
      <c r="C143" s="14"/>
      <c r="D143" s="210" t="s">
        <v>283</v>
      </c>
      <c r="E143" s="227" t="s">
        <v>1</v>
      </c>
      <c r="F143" s="228" t="s">
        <v>2254</v>
      </c>
      <c r="G143" s="14"/>
      <c r="H143" s="229">
        <v>2.08</v>
      </c>
      <c r="I143" s="230"/>
      <c r="J143" s="14"/>
      <c r="K143" s="14"/>
      <c r="L143" s="226"/>
      <c r="M143" s="231"/>
      <c r="N143" s="232"/>
      <c r="O143" s="232"/>
      <c r="P143" s="232"/>
      <c r="Q143" s="232"/>
      <c r="R143" s="232"/>
      <c r="S143" s="232"/>
      <c r="T143" s="23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27" t="s">
        <v>283</v>
      </c>
      <c r="AU143" s="227" t="s">
        <v>90</v>
      </c>
      <c r="AV143" s="14" t="s">
        <v>90</v>
      </c>
      <c r="AW143" s="14" t="s">
        <v>36</v>
      </c>
      <c r="AX143" s="14" t="s">
        <v>81</v>
      </c>
      <c r="AY143" s="227" t="s">
        <v>166</v>
      </c>
    </row>
    <row r="144" spans="1:51" s="14" customFormat="1" ht="12">
      <c r="A144" s="14"/>
      <c r="B144" s="226"/>
      <c r="C144" s="14"/>
      <c r="D144" s="210" t="s">
        <v>283</v>
      </c>
      <c r="E144" s="227" t="s">
        <v>1</v>
      </c>
      <c r="F144" s="228" t="s">
        <v>2255</v>
      </c>
      <c r="G144" s="14"/>
      <c r="H144" s="229">
        <v>2.6</v>
      </c>
      <c r="I144" s="230"/>
      <c r="J144" s="14"/>
      <c r="K144" s="14"/>
      <c r="L144" s="226"/>
      <c r="M144" s="231"/>
      <c r="N144" s="232"/>
      <c r="O144" s="232"/>
      <c r="P144" s="232"/>
      <c r="Q144" s="232"/>
      <c r="R144" s="232"/>
      <c r="S144" s="232"/>
      <c r="T144" s="23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27" t="s">
        <v>283</v>
      </c>
      <c r="AU144" s="227" t="s">
        <v>90</v>
      </c>
      <c r="AV144" s="14" t="s">
        <v>90</v>
      </c>
      <c r="AW144" s="14" t="s">
        <v>36</v>
      </c>
      <c r="AX144" s="14" t="s">
        <v>81</v>
      </c>
      <c r="AY144" s="227" t="s">
        <v>166</v>
      </c>
    </row>
    <row r="145" spans="1:51" s="14" customFormat="1" ht="12">
      <c r="A145" s="14"/>
      <c r="B145" s="226"/>
      <c r="C145" s="14"/>
      <c r="D145" s="210" t="s">
        <v>283</v>
      </c>
      <c r="E145" s="227" t="s">
        <v>1</v>
      </c>
      <c r="F145" s="228" t="s">
        <v>2256</v>
      </c>
      <c r="G145" s="14"/>
      <c r="H145" s="229">
        <v>3.64</v>
      </c>
      <c r="I145" s="230"/>
      <c r="J145" s="14"/>
      <c r="K145" s="14"/>
      <c r="L145" s="226"/>
      <c r="M145" s="231"/>
      <c r="N145" s="232"/>
      <c r="O145" s="232"/>
      <c r="P145" s="232"/>
      <c r="Q145" s="232"/>
      <c r="R145" s="232"/>
      <c r="S145" s="232"/>
      <c r="T145" s="23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27" t="s">
        <v>283</v>
      </c>
      <c r="AU145" s="227" t="s">
        <v>90</v>
      </c>
      <c r="AV145" s="14" t="s">
        <v>90</v>
      </c>
      <c r="AW145" s="14" t="s">
        <v>36</v>
      </c>
      <c r="AX145" s="14" t="s">
        <v>81</v>
      </c>
      <c r="AY145" s="227" t="s">
        <v>166</v>
      </c>
    </row>
    <row r="146" spans="1:51" s="16" customFormat="1" ht="12">
      <c r="A146" s="16"/>
      <c r="B146" s="255"/>
      <c r="C146" s="16"/>
      <c r="D146" s="210" t="s">
        <v>283</v>
      </c>
      <c r="E146" s="256" t="s">
        <v>1</v>
      </c>
      <c r="F146" s="257" t="s">
        <v>896</v>
      </c>
      <c r="G146" s="16"/>
      <c r="H146" s="258">
        <v>30.160000000000004</v>
      </c>
      <c r="I146" s="259"/>
      <c r="J146" s="16"/>
      <c r="K146" s="16"/>
      <c r="L146" s="255"/>
      <c r="M146" s="260"/>
      <c r="N146" s="261"/>
      <c r="O146" s="261"/>
      <c r="P146" s="261"/>
      <c r="Q146" s="261"/>
      <c r="R146" s="261"/>
      <c r="S146" s="261"/>
      <c r="T146" s="262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T146" s="256" t="s">
        <v>283</v>
      </c>
      <c r="AU146" s="256" t="s">
        <v>90</v>
      </c>
      <c r="AV146" s="16" t="s">
        <v>180</v>
      </c>
      <c r="AW146" s="16" t="s">
        <v>36</v>
      </c>
      <c r="AX146" s="16" t="s">
        <v>81</v>
      </c>
      <c r="AY146" s="256" t="s">
        <v>166</v>
      </c>
    </row>
    <row r="147" spans="1:51" s="13" customFormat="1" ht="12">
      <c r="A147" s="13"/>
      <c r="B147" s="219"/>
      <c r="C147" s="13"/>
      <c r="D147" s="210" t="s">
        <v>283</v>
      </c>
      <c r="E147" s="220" t="s">
        <v>1</v>
      </c>
      <c r="F147" s="221" t="s">
        <v>2257</v>
      </c>
      <c r="G147" s="13"/>
      <c r="H147" s="220" t="s">
        <v>1</v>
      </c>
      <c r="I147" s="222"/>
      <c r="J147" s="13"/>
      <c r="K147" s="13"/>
      <c r="L147" s="219"/>
      <c r="M147" s="223"/>
      <c r="N147" s="224"/>
      <c r="O147" s="224"/>
      <c r="P147" s="224"/>
      <c r="Q147" s="224"/>
      <c r="R147" s="224"/>
      <c r="S147" s="224"/>
      <c r="T147" s="22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20" t="s">
        <v>283</v>
      </c>
      <c r="AU147" s="220" t="s">
        <v>90</v>
      </c>
      <c r="AV147" s="13" t="s">
        <v>88</v>
      </c>
      <c r="AW147" s="13" t="s">
        <v>36</v>
      </c>
      <c r="AX147" s="13" t="s">
        <v>81</v>
      </c>
      <c r="AY147" s="220" t="s">
        <v>166</v>
      </c>
    </row>
    <row r="148" spans="1:51" s="14" customFormat="1" ht="12">
      <c r="A148" s="14"/>
      <c r="B148" s="226"/>
      <c r="C148" s="14"/>
      <c r="D148" s="210" t="s">
        <v>283</v>
      </c>
      <c r="E148" s="227" t="s">
        <v>1</v>
      </c>
      <c r="F148" s="228" t="s">
        <v>2258</v>
      </c>
      <c r="G148" s="14"/>
      <c r="H148" s="229">
        <v>10.12</v>
      </c>
      <c r="I148" s="230"/>
      <c r="J148" s="14"/>
      <c r="K148" s="14"/>
      <c r="L148" s="226"/>
      <c r="M148" s="231"/>
      <c r="N148" s="232"/>
      <c r="O148" s="232"/>
      <c r="P148" s="232"/>
      <c r="Q148" s="232"/>
      <c r="R148" s="232"/>
      <c r="S148" s="232"/>
      <c r="T148" s="23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27" t="s">
        <v>283</v>
      </c>
      <c r="AU148" s="227" t="s">
        <v>90</v>
      </c>
      <c r="AV148" s="14" t="s">
        <v>90</v>
      </c>
      <c r="AW148" s="14" t="s">
        <v>36</v>
      </c>
      <c r="AX148" s="14" t="s">
        <v>81</v>
      </c>
      <c r="AY148" s="227" t="s">
        <v>166</v>
      </c>
    </row>
    <row r="149" spans="1:51" s="15" customFormat="1" ht="12">
      <c r="A149" s="15"/>
      <c r="B149" s="234"/>
      <c r="C149" s="15"/>
      <c r="D149" s="210" t="s">
        <v>283</v>
      </c>
      <c r="E149" s="235" t="s">
        <v>1</v>
      </c>
      <c r="F149" s="236" t="s">
        <v>286</v>
      </c>
      <c r="G149" s="15"/>
      <c r="H149" s="237">
        <v>40.28</v>
      </c>
      <c r="I149" s="238"/>
      <c r="J149" s="15"/>
      <c r="K149" s="15"/>
      <c r="L149" s="234"/>
      <c r="M149" s="239"/>
      <c r="N149" s="240"/>
      <c r="O149" s="240"/>
      <c r="P149" s="240"/>
      <c r="Q149" s="240"/>
      <c r="R149" s="240"/>
      <c r="S149" s="240"/>
      <c r="T149" s="241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35" t="s">
        <v>283</v>
      </c>
      <c r="AU149" s="235" t="s">
        <v>90</v>
      </c>
      <c r="AV149" s="15" t="s">
        <v>165</v>
      </c>
      <c r="AW149" s="15" t="s">
        <v>36</v>
      </c>
      <c r="AX149" s="15" t="s">
        <v>88</v>
      </c>
      <c r="AY149" s="235" t="s">
        <v>166</v>
      </c>
    </row>
    <row r="150" spans="1:65" s="2" customFormat="1" ht="16.5" customHeight="1">
      <c r="A150" s="38"/>
      <c r="B150" s="196"/>
      <c r="C150" s="197" t="s">
        <v>90</v>
      </c>
      <c r="D150" s="197" t="s">
        <v>169</v>
      </c>
      <c r="E150" s="198" t="s">
        <v>2259</v>
      </c>
      <c r="F150" s="199" t="s">
        <v>2260</v>
      </c>
      <c r="G150" s="200" t="s">
        <v>301</v>
      </c>
      <c r="H150" s="201">
        <v>18.4</v>
      </c>
      <c r="I150" s="202"/>
      <c r="J150" s="203">
        <f>ROUND(I150*H150,2)</f>
        <v>0</v>
      </c>
      <c r="K150" s="199" t="s">
        <v>280</v>
      </c>
      <c r="L150" s="39"/>
      <c r="M150" s="204" t="s">
        <v>1</v>
      </c>
      <c r="N150" s="205" t="s">
        <v>46</v>
      </c>
      <c r="O150" s="77"/>
      <c r="P150" s="206">
        <f>O150*H150</f>
        <v>0</v>
      </c>
      <c r="Q150" s="206">
        <v>0.00085</v>
      </c>
      <c r="R150" s="206">
        <f>Q150*H150</f>
        <v>0.015639999999999998</v>
      </c>
      <c r="S150" s="206">
        <v>0</v>
      </c>
      <c r="T150" s="20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08" t="s">
        <v>165</v>
      </c>
      <c r="AT150" s="208" t="s">
        <v>169</v>
      </c>
      <c r="AU150" s="208" t="s">
        <v>90</v>
      </c>
      <c r="AY150" s="19" t="s">
        <v>166</v>
      </c>
      <c r="BE150" s="209">
        <f>IF(N150="základní",J150,0)</f>
        <v>0</v>
      </c>
      <c r="BF150" s="209">
        <f>IF(N150="snížená",J150,0)</f>
        <v>0</v>
      </c>
      <c r="BG150" s="209">
        <f>IF(N150="zákl. přenesená",J150,0)</f>
        <v>0</v>
      </c>
      <c r="BH150" s="209">
        <f>IF(N150="sníž. přenesená",J150,0)</f>
        <v>0</v>
      </c>
      <c r="BI150" s="209">
        <f>IF(N150="nulová",J150,0)</f>
        <v>0</v>
      </c>
      <c r="BJ150" s="19" t="s">
        <v>88</v>
      </c>
      <c r="BK150" s="209">
        <f>ROUND(I150*H150,2)</f>
        <v>0</v>
      </c>
      <c r="BL150" s="19" t="s">
        <v>165</v>
      </c>
      <c r="BM150" s="208" t="s">
        <v>2261</v>
      </c>
    </row>
    <row r="151" spans="1:47" s="2" customFormat="1" ht="12">
      <c r="A151" s="38"/>
      <c r="B151" s="39"/>
      <c r="C151" s="38"/>
      <c r="D151" s="210" t="s">
        <v>174</v>
      </c>
      <c r="E151" s="38"/>
      <c r="F151" s="211" t="s">
        <v>2262</v>
      </c>
      <c r="G151" s="38"/>
      <c r="H151" s="38"/>
      <c r="I151" s="132"/>
      <c r="J151" s="38"/>
      <c r="K151" s="38"/>
      <c r="L151" s="39"/>
      <c r="M151" s="212"/>
      <c r="N151" s="213"/>
      <c r="O151" s="77"/>
      <c r="P151" s="77"/>
      <c r="Q151" s="77"/>
      <c r="R151" s="77"/>
      <c r="S151" s="77"/>
      <c r="T151" s="7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9" t="s">
        <v>174</v>
      </c>
      <c r="AU151" s="19" t="s">
        <v>90</v>
      </c>
    </row>
    <row r="152" spans="1:51" s="14" customFormat="1" ht="12">
      <c r="A152" s="14"/>
      <c r="B152" s="226"/>
      <c r="C152" s="14"/>
      <c r="D152" s="210" t="s">
        <v>283</v>
      </c>
      <c r="E152" s="227" t="s">
        <v>1</v>
      </c>
      <c r="F152" s="228" t="s">
        <v>2263</v>
      </c>
      <c r="G152" s="14"/>
      <c r="H152" s="229">
        <v>18.4</v>
      </c>
      <c r="I152" s="230"/>
      <c r="J152" s="14"/>
      <c r="K152" s="14"/>
      <c r="L152" s="226"/>
      <c r="M152" s="231"/>
      <c r="N152" s="232"/>
      <c r="O152" s="232"/>
      <c r="P152" s="232"/>
      <c r="Q152" s="232"/>
      <c r="R152" s="232"/>
      <c r="S152" s="232"/>
      <c r="T152" s="23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27" t="s">
        <v>283</v>
      </c>
      <c r="AU152" s="227" t="s">
        <v>90</v>
      </c>
      <c r="AV152" s="14" t="s">
        <v>90</v>
      </c>
      <c r="AW152" s="14" t="s">
        <v>36</v>
      </c>
      <c r="AX152" s="14" t="s">
        <v>88</v>
      </c>
      <c r="AY152" s="227" t="s">
        <v>166</v>
      </c>
    </row>
    <row r="153" spans="1:65" s="2" customFormat="1" ht="21.75" customHeight="1">
      <c r="A153" s="38"/>
      <c r="B153" s="196"/>
      <c r="C153" s="197" t="s">
        <v>180</v>
      </c>
      <c r="D153" s="197" t="s">
        <v>169</v>
      </c>
      <c r="E153" s="198" t="s">
        <v>2264</v>
      </c>
      <c r="F153" s="199" t="s">
        <v>2265</v>
      </c>
      <c r="G153" s="200" t="s">
        <v>301</v>
      </c>
      <c r="H153" s="201">
        <v>18.4</v>
      </c>
      <c r="I153" s="202"/>
      <c r="J153" s="203">
        <f>ROUND(I153*H153,2)</f>
        <v>0</v>
      </c>
      <c r="K153" s="199" t="s">
        <v>280</v>
      </c>
      <c r="L153" s="39"/>
      <c r="M153" s="204" t="s">
        <v>1</v>
      </c>
      <c r="N153" s="205" t="s">
        <v>46</v>
      </c>
      <c r="O153" s="77"/>
      <c r="P153" s="206">
        <f>O153*H153</f>
        <v>0</v>
      </c>
      <c r="Q153" s="206">
        <v>0</v>
      </c>
      <c r="R153" s="206">
        <f>Q153*H153</f>
        <v>0</v>
      </c>
      <c r="S153" s="206">
        <v>0</v>
      </c>
      <c r="T153" s="20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08" t="s">
        <v>165</v>
      </c>
      <c r="AT153" s="208" t="s">
        <v>169</v>
      </c>
      <c r="AU153" s="208" t="s">
        <v>90</v>
      </c>
      <c r="AY153" s="19" t="s">
        <v>166</v>
      </c>
      <c r="BE153" s="209">
        <f>IF(N153="základní",J153,0)</f>
        <v>0</v>
      </c>
      <c r="BF153" s="209">
        <f>IF(N153="snížená",J153,0)</f>
        <v>0</v>
      </c>
      <c r="BG153" s="209">
        <f>IF(N153="zákl. přenesená",J153,0)</f>
        <v>0</v>
      </c>
      <c r="BH153" s="209">
        <f>IF(N153="sníž. přenesená",J153,0)</f>
        <v>0</v>
      </c>
      <c r="BI153" s="209">
        <f>IF(N153="nulová",J153,0)</f>
        <v>0</v>
      </c>
      <c r="BJ153" s="19" t="s">
        <v>88</v>
      </c>
      <c r="BK153" s="209">
        <f>ROUND(I153*H153,2)</f>
        <v>0</v>
      </c>
      <c r="BL153" s="19" t="s">
        <v>165</v>
      </c>
      <c r="BM153" s="208" t="s">
        <v>2266</v>
      </c>
    </row>
    <row r="154" spans="1:47" s="2" customFormat="1" ht="12">
      <c r="A154" s="38"/>
      <c r="B154" s="39"/>
      <c r="C154" s="38"/>
      <c r="D154" s="210" t="s">
        <v>174</v>
      </c>
      <c r="E154" s="38"/>
      <c r="F154" s="211" t="s">
        <v>2267</v>
      </c>
      <c r="G154" s="38"/>
      <c r="H154" s="38"/>
      <c r="I154" s="132"/>
      <c r="J154" s="38"/>
      <c r="K154" s="38"/>
      <c r="L154" s="39"/>
      <c r="M154" s="212"/>
      <c r="N154" s="213"/>
      <c r="O154" s="77"/>
      <c r="P154" s="77"/>
      <c r="Q154" s="77"/>
      <c r="R154" s="77"/>
      <c r="S154" s="77"/>
      <c r="T154" s="7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9" t="s">
        <v>174</v>
      </c>
      <c r="AU154" s="19" t="s">
        <v>90</v>
      </c>
    </row>
    <row r="155" spans="1:65" s="2" customFormat="1" ht="33" customHeight="1">
      <c r="A155" s="38"/>
      <c r="B155" s="196"/>
      <c r="C155" s="197" t="s">
        <v>165</v>
      </c>
      <c r="D155" s="197" t="s">
        <v>169</v>
      </c>
      <c r="E155" s="198" t="s">
        <v>837</v>
      </c>
      <c r="F155" s="199" t="s">
        <v>838</v>
      </c>
      <c r="G155" s="200" t="s">
        <v>279</v>
      </c>
      <c r="H155" s="201">
        <v>42.268</v>
      </c>
      <c r="I155" s="202"/>
      <c r="J155" s="203">
        <f>ROUND(I155*H155,2)</f>
        <v>0</v>
      </c>
      <c r="K155" s="199" t="s">
        <v>280</v>
      </c>
      <c r="L155" s="39"/>
      <c r="M155" s="204" t="s">
        <v>1</v>
      </c>
      <c r="N155" s="205" t="s">
        <v>46</v>
      </c>
      <c r="O155" s="77"/>
      <c r="P155" s="206">
        <f>O155*H155</f>
        <v>0</v>
      </c>
      <c r="Q155" s="206">
        <v>0</v>
      </c>
      <c r="R155" s="206">
        <f>Q155*H155</f>
        <v>0</v>
      </c>
      <c r="S155" s="206">
        <v>0</v>
      </c>
      <c r="T155" s="20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08" t="s">
        <v>165</v>
      </c>
      <c r="AT155" s="208" t="s">
        <v>169</v>
      </c>
      <c r="AU155" s="208" t="s">
        <v>90</v>
      </c>
      <c r="AY155" s="19" t="s">
        <v>166</v>
      </c>
      <c r="BE155" s="209">
        <f>IF(N155="základní",J155,0)</f>
        <v>0</v>
      </c>
      <c r="BF155" s="209">
        <f>IF(N155="snížená",J155,0)</f>
        <v>0</v>
      </c>
      <c r="BG155" s="209">
        <f>IF(N155="zákl. přenesená",J155,0)</f>
        <v>0</v>
      </c>
      <c r="BH155" s="209">
        <f>IF(N155="sníž. přenesená",J155,0)</f>
        <v>0</v>
      </c>
      <c r="BI155" s="209">
        <f>IF(N155="nulová",J155,0)</f>
        <v>0</v>
      </c>
      <c r="BJ155" s="19" t="s">
        <v>88</v>
      </c>
      <c r="BK155" s="209">
        <f>ROUND(I155*H155,2)</f>
        <v>0</v>
      </c>
      <c r="BL155" s="19" t="s">
        <v>165</v>
      </c>
      <c r="BM155" s="208" t="s">
        <v>2268</v>
      </c>
    </row>
    <row r="156" spans="1:47" s="2" customFormat="1" ht="12">
      <c r="A156" s="38"/>
      <c r="B156" s="39"/>
      <c r="C156" s="38"/>
      <c r="D156" s="210" t="s">
        <v>174</v>
      </c>
      <c r="E156" s="38"/>
      <c r="F156" s="211" t="s">
        <v>840</v>
      </c>
      <c r="G156" s="38"/>
      <c r="H156" s="38"/>
      <c r="I156" s="132"/>
      <c r="J156" s="38"/>
      <c r="K156" s="38"/>
      <c r="L156" s="39"/>
      <c r="M156" s="212"/>
      <c r="N156" s="213"/>
      <c r="O156" s="77"/>
      <c r="P156" s="77"/>
      <c r="Q156" s="77"/>
      <c r="R156" s="77"/>
      <c r="S156" s="77"/>
      <c r="T156" s="7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9" t="s">
        <v>174</v>
      </c>
      <c r="AU156" s="19" t="s">
        <v>90</v>
      </c>
    </row>
    <row r="157" spans="1:51" s="13" customFormat="1" ht="12">
      <c r="A157" s="13"/>
      <c r="B157" s="219"/>
      <c r="C157" s="13"/>
      <c r="D157" s="210" t="s">
        <v>283</v>
      </c>
      <c r="E157" s="220" t="s">
        <v>1</v>
      </c>
      <c r="F157" s="221" t="s">
        <v>2269</v>
      </c>
      <c r="G157" s="13"/>
      <c r="H157" s="220" t="s">
        <v>1</v>
      </c>
      <c r="I157" s="222"/>
      <c r="J157" s="13"/>
      <c r="K157" s="13"/>
      <c r="L157" s="219"/>
      <c r="M157" s="223"/>
      <c r="N157" s="224"/>
      <c r="O157" s="224"/>
      <c r="P157" s="224"/>
      <c r="Q157" s="224"/>
      <c r="R157" s="224"/>
      <c r="S157" s="224"/>
      <c r="T157" s="22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20" t="s">
        <v>283</v>
      </c>
      <c r="AU157" s="220" t="s">
        <v>90</v>
      </c>
      <c r="AV157" s="13" t="s">
        <v>88</v>
      </c>
      <c r="AW157" s="13" t="s">
        <v>36</v>
      </c>
      <c r="AX157" s="13" t="s">
        <v>81</v>
      </c>
      <c r="AY157" s="220" t="s">
        <v>166</v>
      </c>
    </row>
    <row r="158" spans="1:51" s="14" customFormat="1" ht="12">
      <c r="A158" s="14"/>
      <c r="B158" s="226"/>
      <c r="C158" s="14"/>
      <c r="D158" s="210" t="s">
        <v>283</v>
      </c>
      <c r="E158" s="227" t="s">
        <v>1</v>
      </c>
      <c r="F158" s="228" t="s">
        <v>2270</v>
      </c>
      <c r="G158" s="14"/>
      <c r="H158" s="229">
        <v>21.134</v>
      </c>
      <c r="I158" s="230"/>
      <c r="J158" s="14"/>
      <c r="K158" s="14"/>
      <c r="L158" s="226"/>
      <c r="M158" s="231"/>
      <c r="N158" s="232"/>
      <c r="O158" s="232"/>
      <c r="P158" s="232"/>
      <c r="Q158" s="232"/>
      <c r="R158" s="232"/>
      <c r="S158" s="232"/>
      <c r="T158" s="23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27" t="s">
        <v>283</v>
      </c>
      <c r="AU158" s="227" t="s">
        <v>90</v>
      </c>
      <c r="AV158" s="14" t="s">
        <v>90</v>
      </c>
      <c r="AW158" s="14" t="s">
        <v>36</v>
      </c>
      <c r="AX158" s="14" t="s">
        <v>81</v>
      </c>
      <c r="AY158" s="227" t="s">
        <v>166</v>
      </c>
    </row>
    <row r="159" spans="1:51" s="13" customFormat="1" ht="12">
      <c r="A159" s="13"/>
      <c r="B159" s="219"/>
      <c r="C159" s="13"/>
      <c r="D159" s="210" t="s">
        <v>283</v>
      </c>
      <c r="E159" s="220" t="s">
        <v>1</v>
      </c>
      <c r="F159" s="221" t="s">
        <v>2271</v>
      </c>
      <c r="G159" s="13"/>
      <c r="H159" s="220" t="s">
        <v>1</v>
      </c>
      <c r="I159" s="222"/>
      <c r="J159" s="13"/>
      <c r="K159" s="13"/>
      <c r="L159" s="219"/>
      <c r="M159" s="223"/>
      <c r="N159" s="224"/>
      <c r="O159" s="224"/>
      <c r="P159" s="224"/>
      <c r="Q159" s="224"/>
      <c r="R159" s="224"/>
      <c r="S159" s="224"/>
      <c r="T159" s="22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20" t="s">
        <v>283</v>
      </c>
      <c r="AU159" s="220" t="s">
        <v>90</v>
      </c>
      <c r="AV159" s="13" t="s">
        <v>88</v>
      </c>
      <c r="AW159" s="13" t="s">
        <v>36</v>
      </c>
      <c r="AX159" s="13" t="s">
        <v>81</v>
      </c>
      <c r="AY159" s="220" t="s">
        <v>166</v>
      </c>
    </row>
    <row r="160" spans="1:51" s="14" customFormat="1" ht="12">
      <c r="A160" s="14"/>
      <c r="B160" s="226"/>
      <c r="C160" s="14"/>
      <c r="D160" s="210" t="s">
        <v>283</v>
      </c>
      <c r="E160" s="227" t="s">
        <v>1</v>
      </c>
      <c r="F160" s="228" t="s">
        <v>2272</v>
      </c>
      <c r="G160" s="14"/>
      <c r="H160" s="229">
        <v>21.134</v>
      </c>
      <c r="I160" s="230"/>
      <c r="J160" s="14"/>
      <c r="K160" s="14"/>
      <c r="L160" s="226"/>
      <c r="M160" s="231"/>
      <c r="N160" s="232"/>
      <c r="O160" s="232"/>
      <c r="P160" s="232"/>
      <c r="Q160" s="232"/>
      <c r="R160" s="232"/>
      <c r="S160" s="232"/>
      <c r="T160" s="23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27" t="s">
        <v>283</v>
      </c>
      <c r="AU160" s="227" t="s">
        <v>90</v>
      </c>
      <c r="AV160" s="14" t="s">
        <v>90</v>
      </c>
      <c r="AW160" s="14" t="s">
        <v>36</v>
      </c>
      <c r="AX160" s="14" t="s">
        <v>81</v>
      </c>
      <c r="AY160" s="227" t="s">
        <v>166</v>
      </c>
    </row>
    <row r="161" spans="1:51" s="15" customFormat="1" ht="12">
      <c r="A161" s="15"/>
      <c r="B161" s="234"/>
      <c r="C161" s="15"/>
      <c r="D161" s="210" t="s">
        <v>283</v>
      </c>
      <c r="E161" s="235" t="s">
        <v>1</v>
      </c>
      <c r="F161" s="236" t="s">
        <v>286</v>
      </c>
      <c r="G161" s="15"/>
      <c r="H161" s="237">
        <v>42.268</v>
      </c>
      <c r="I161" s="238"/>
      <c r="J161" s="15"/>
      <c r="K161" s="15"/>
      <c r="L161" s="234"/>
      <c r="M161" s="239"/>
      <c r="N161" s="240"/>
      <c r="O161" s="240"/>
      <c r="P161" s="240"/>
      <c r="Q161" s="240"/>
      <c r="R161" s="240"/>
      <c r="S161" s="240"/>
      <c r="T161" s="241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35" t="s">
        <v>283</v>
      </c>
      <c r="AU161" s="235" t="s">
        <v>90</v>
      </c>
      <c r="AV161" s="15" t="s">
        <v>165</v>
      </c>
      <c r="AW161" s="15" t="s">
        <v>36</v>
      </c>
      <c r="AX161" s="15" t="s">
        <v>88</v>
      </c>
      <c r="AY161" s="235" t="s">
        <v>166</v>
      </c>
    </row>
    <row r="162" spans="1:65" s="2" customFormat="1" ht="33" customHeight="1">
      <c r="A162" s="38"/>
      <c r="B162" s="196"/>
      <c r="C162" s="197" t="s">
        <v>189</v>
      </c>
      <c r="D162" s="197" t="s">
        <v>169</v>
      </c>
      <c r="E162" s="198" t="s">
        <v>841</v>
      </c>
      <c r="F162" s="199" t="s">
        <v>842</v>
      </c>
      <c r="G162" s="200" t="s">
        <v>279</v>
      </c>
      <c r="H162" s="201">
        <v>126.804</v>
      </c>
      <c r="I162" s="202"/>
      <c r="J162" s="203">
        <f>ROUND(I162*H162,2)</f>
        <v>0</v>
      </c>
      <c r="K162" s="199" t="s">
        <v>280</v>
      </c>
      <c r="L162" s="39"/>
      <c r="M162" s="204" t="s">
        <v>1</v>
      </c>
      <c r="N162" s="205" t="s">
        <v>46</v>
      </c>
      <c r="O162" s="77"/>
      <c r="P162" s="206">
        <f>O162*H162</f>
        <v>0</v>
      </c>
      <c r="Q162" s="206">
        <v>0</v>
      </c>
      <c r="R162" s="206">
        <f>Q162*H162</f>
        <v>0</v>
      </c>
      <c r="S162" s="206">
        <v>0</v>
      </c>
      <c r="T162" s="20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08" t="s">
        <v>165</v>
      </c>
      <c r="AT162" s="208" t="s">
        <v>169</v>
      </c>
      <c r="AU162" s="208" t="s">
        <v>90</v>
      </c>
      <c r="AY162" s="19" t="s">
        <v>166</v>
      </c>
      <c r="BE162" s="209">
        <f>IF(N162="základní",J162,0)</f>
        <v>0</v>
      </c>
      <c r="BF162" s="209">
        <f>IF(N162="snížená",J162,0)</f>
        <v>0</v>
      </c>
      <c r="BG162" s="209">
        <f>IF(N162="zákl. přenesená",J162,0)</f>
        <v>0</v>
      </c>
      <c r="BH162" s="209">
        <f>IF(N162="sníž. přenesená",J162,0)</f>
        <v>0</v>
      </c>
      <c r="BI162" s="209">
        <f>IF(N162="nulová",J162,0)</f>
        <v>0</v>
      </c>
      <c r="BJ162" s="19" t="s">
        <v>88</v>
      </c>
      <c r="BK162" s="209">
        <f>ROUND(I162*H162,2)</f>
        <v>0</v>
      </c>
      <c r="BL162" s="19" t="s">
        <v>165</v>
      </c>
      <c r="BM162" s="208" t="s">
        <v>2273</v>
      </c>
    </row>
    <row r="163" spans="1:47" s="2" customFormat="1" ht="12">
      <c r="A163" s="38"/>
      <c r="B163" s="39"/>
      <c r="C163" s="38"/>
      <c r="D163" s="210" t="s">
        <v>174</v>
      </c>
      <c r="E163" s="38"/>
      <c r="F163" s="211" t="s">
        <v>844</v>
      </c>
      <c r="G163" s="38"/>
      <c r="H163" s="38"/>
      <c r="I163" s="132"/>
      <c r="J163" s="38"/>
      <c r="K163" s="38"/>
      <c r="L163" s="39"/>
      <c r="M163" s="212"/>
      <c r="N163" s="213"/>
      <c r="O163" s="77"/>
      <c r="P163" s="77"/>
      <c r="Q163" s="77"/>
      <c r="R163" s="77"/>
      <c r="S163" s="77"/>
      <c r="T163" s="7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9" t="s">
        <v>174</v>
      </c>
      <c r="AU163" s="19" t="s">
        <v>90</v>
      </c>
    </row>
    <row r="164" spans="1:51" s="14" customFormat="1" ht="12">
      <c r="A164" s="14"/>
      <c r="B164" s="226"/>
      <c r="C164" s="14"/>
      <c r="D164" s="210" t="s">
        <v>283</v>
      </c>
      <c r="E164" s="14"/>
      <c r="F164" s="228" t="s">
        <v>2274</v>
      </c>
      <c r="G164" s="14"/>
      <c r="H164" s="229">
        <v>126.804</v>
      </c>
      <c r="I164" s="230"/>
      <c r="J164" s="14"/>
      <c r="K164" s="14"/>
      <c r="L164" s="226"/>
      <c r="M164" s="231"/>
      <c r="N164" s="232"/>
      <c r="O164" s="232"/>
      <c r="P164" s="232"/>
      <c r="Q164" s="232"/>
      <c r="R164" s="232"/>
      <c r="S164" s="232"/>
      <c r="T164" s="23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27" t="s">
        <v>283</v>
      </c>
      <c r="AU164" s="227" t="s">
        <v>90</v>
      </c>
      <c r="AV164" s="14" t="s">
        <v>90</v>
      </c>
      <c r="AW164" s="14" t="s">
        <v>3</v>
      </c>
      <c r="AX164" s="14" t="s">
        <v>88</v>
      </c>
      <c r="AY164" s="227" t="s">
        <v>166</v>
      </c>
    </row>
    <row r="165" spans="1:65" s="2" customFormat="1" ht="21.75" customHeight="1">
      <c r="A165" s="38"/>
      <c r="B165" s="196"/>
      <c r="C165" s="197" t="s">
        <v>194</v>
      </c>
      <c r="D165" s="197" t="s">
        <v>169</v>
      </c>
      <c r="E165" s="198" t="s">
        <v>846</v>
      </c>
      <c r="F165" s="199" t="s">
        <v>847</v>
      </c>
      <c r="G165" s="200" t="s">
        <v>279</v>
      </c>
      <c r="H165" s="201">
        <v>21.134</v>
      </c>
      <c r="I165" s="202"/>
      <c r="J165" s="203">
        <f>ROUND(I165*H165,2)</f>
        <v>0</v>
      </c>
      <c r="K165" s="199" t="s">
        <v>280</v>
      </c>
      <c r="L165" s="39"/>
      <c r="M165" s="204" t="s">
        <v>1</v>
      </c>
      <c r="N165" s="205" t="s">
        <v>46</v>
      </c>
      <c r="O165" s="77"/>
      <c r="P165" s="206">
        <f>O165*H165</f>
        <v>0</v>
      </c>
      <c r="Q165" s="206">
        <v>0</v>
      </c>
      <c r="R165" s="206">
        <f>Q165*H165</f>
        <v>0</v>
      </c>
      <c r="S165" s="206">
        <v>0</v>
      </c>
      <c r="T165" s="20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8" t="s">
        <v>165</v>
      </c>
      <c r="AT165" s="208" t="s">
        <v>169</v>
      </c>
      <c r="AU165" s="208" t="s">
        <v>90</v>
      </c>
      <c r="AY165" s="19" t="s">
        <v>166</v>
      </c>
      <c r="BE165" s="209">
        <f>IF(N165="základní",J165,0)</f>
        <v>0</v>
      </c>
      <c r="BF165" s="209">
        <f>IF(N165="snížená",J165,0)</f>
        <v>0</v>
      </c>
      <c r="BG165" s="209">
        <f>IF(N165="zákl. přenesená",J165,0)</f>
        <v>0</v>
      </c>
      <c r="BH165" s="209">
        <f>IF(N165="sníž. přenesená",J165,0)</f>
        <v>0</v>
      </c>
      <c r="BI165" s="209">
        <f>IF(N165="nulová",J165,0)</f>
        <v>0</v>
      </c>
      <c r="BJ165" s="19" t="s">
        <v>88</v>
      </c>
      <c r="BK165" s="209">
        <f>ROUND(I165*H165,2)</f>
        <v>0</v>
      </c>
      <c r="BL165" s="19" t="s">
        <v>165</v>
      </c>
      <c r="BM165" s="208" t="s">
        <v>2275</v>
      </c>
    </row>
    <row r="166" spans="1:47" s="2" customFormat="1" ht="12">
      <c r="A166" s="38"/>
      <c r="B166" s="39"/>
      <c r="C166" s="38"/>
      <c r="D166" s="210" t="s">
        <v>174</v>
      </c>
      <c r="E166" s="38"/>
      <c r="F166" s="211" t="s">
        <v>849</v>
      </c>
      <c r="G166" s="38"/>
      <c r="H166" s="38"/>
      <c r="I166" s="132"/>
      <c r="J166" s="38"/>
      <c r="K166" s="38"/>
      <c r="L166" s="39"/>
      <c r="M166" s="212"/>
      <c r="N166" s="213"/>
      <c r="O166" s="77"/>
      <c r="P166" s="77"/>
      <c r="Q166" s="77"/>
      <c r="R166" s="77"/>
      <c r="S166" s="77"/>
      <c r="T166" s="7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9" t="s">
        <v>174</v>
      </c>
      <c r="AU166" s="19" t="s">
        <v>90</v>
      </c>
    </row>
    <row r="167" spans="1:51" s="13" customFormat="1" ht="12">
      <c r="A167" s="13"/>
      <c r="B167" s="219"/>
      <c r="C167" s="13"/>
      <c r="D167" s="210" t="s">
        <v>283</v>
      </c>
      <c r="E167" s="220" t="s">
        <v>1</v>
      </c>
      <c r="F167" s="221" t="s">
        <v>2276</v>
      </c>
      <c r="G167" s="13"/>
      <c r="H167" s="220" t="s">
        <v>1</v>
      </c>
      <c r="I167" s="222"/>
      <c r="J167" s="13"/>
      <c r="K167" s="13"/>
      <c r="L167" s="219"/>
      <c r="M167" s="223"/>
      <c r="N167" s="224"/>
      <c r="O167" s="224"/>
      <c r="P167" s="224"/>
      <c r="Q167" s="224"/>
      <c r="R167" s="224"/>
      <c r="S167" s="224"/>
      <c r="T167" s="22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0" t="s">
        <v>283</v>
      </c>
      <c r="AU167" s="220" t="s">
        <v>90</v>
      </c>
      <c r="AV167" s="13" t="s">
        <v>88</v>
      </c>
      <c r="AW167" s="13" t="s">
        <v>36</v>
      </c>
      <c r="AX167" s="13" t="s">
        <v>81</v>
      </c>
      <c r="AY167" s="220" t="s">
        <v>166</v>
      </c>
    </row>
    <row r="168" spans="1:51" s="14" customFormat="1" ht="12">
      <c r="A168" s="14"/>
      <c r="B168" s="226"/>
      <c r="C168" s="14"/>
      <c r="D168" s="210" t="s">
        <v>283</v>
      </c>
      <c r="E168" s="227" t="s">
        <v>1</v>
      </c>
      <c r="F168" s="228" t="s">
        <v>2270</v>
      </c>
      <c r="G168" s="14"/>
      <c r="H168" s="229">
        <v>21.134</v>
      </c>
      <c r="I168" s="230"/>
      <c r="J168" s="14"/>
      <c r="K168" s="14"/>
      <c r="L168" s="226"/>
      <c r="M168" s="231"/>
      <c r="N168" s="232"/>
      <c r="O168" s="232"/>
      <c r="P168" s="232"/>
      <c r="Q168" s="232"/>
      <c r="R168" s="232"/>
      <c r="S168" s="232"/>
      <c r="T168" s="23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27" t="s">
        <v>283</v>
      </c>
      <c r="AU168" s="227" t="s">
        <v>90</v>
      </c>
      <c r="AV168" s="14" t="s">
        <v>90</v>
      </c>
      <c r="AW168" s="14" t="s">
        <v>36</v>
      </c>
      <c r="AX168" s="14" t="s">
        <v>88</v>
      </c>
      <c r="AY168" s="227" t="s">
        <v>166</v>
      </c>
    </row>
    <row r="169" spans="1:65" s="2" customFormat="1" ht="33" customHeight="1">
      <c r="A169" s="38"/>
      <c r="B169" s="196"/>
      <c r="C169" s="197" t="s">
        <v>199</v>
      </c>
      <c r="D169" s="197" t="s">
        <v>169</v>
      </c>
      <c r="E169" s="198" t="s">
        <v>850</v>
      </c>
      <c r="F169" s="199" t="s">
        <v>851</v>
      </c>
      <c r="G169" s="200" t="s">
        <v>279</v>
      </c>
      <c r="H169" s="201">
        <v>422.68</v>
      </c>
      <c r="I169" s="202"/>
      <c r="J169" s="203">
        <f>ROUND(I169*H169,2)</f>
        <v>0</v>
      </c>
      <c r="K169" s="199" t="s">
        <v>280</v>
      </c>
      <c r="L169" s="39"/>
      <c r="M169" s="204" t="s">
        <v>1</v>
      </c>
      <c r="N169" s="205" t="s">
        <v>46</v>
      </c>
      <c r="O169" s="77"/>
      <c r="P169" s="206">
        <f>O169*H169</f>
        <v>0</v>
      </c>
      <c r="Q169" s="206">
        <v>0</v>
      </c>
      <c r="R169" s="206">
        <f>Q169*H169</f>
        <v>0</v>
      </c>
      <c r="S169" s="206">
        <v>0</v>
      </c>
      <c r="T169" s="20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08" t="s">
        <v>165</v>
      </c>
      <c r="AT169" s="208" t="s">
        <v>169</v>
      </c>
      <c r="AU169" s="208" t="s">
        <v>90</v>
      </c>
      <c r="AY169" s="19" t="s">
        <v>166</v>
      </c>
      <c r="BE169" s="209">
        <f>IF(N169="základní",J169,0)</f>
        <v>0</v>
      </c>
      <c r="BF169" s="209">
        <f>IF(N169="snížená",J169,0)</f>
        <v>0</v>
      </c>
      <c r="BG169" s="209">
        <f>IF(N169="zákl. přenesená",J169,0)</f>
        <v>0</v>
      </c>
      <c r="BH169" s="209">
        <f>IF(N169="sníž. přenesená",J169,0)</f>
        <v>0</v>
      </c>
      <c r="BI169" s="209">
        <f>IF(N169="nulová",J169,0)</f>
        <v>0</v>
      </c>
      <c r="BJ169" s="19" t="s">
        <v>88</v>
      </c>
      <c r="BK169" s="209">
        <f>ROUND(I169*H169,2)</f>
        <v>0</v>
      </c>
      <c r="BL169" s="19" t="s">
        <v>165</v>
      </c>
      <c r="BM169" s="208" t="s">
        <v>2277</v>
      </c>
    </row>
    <row r="170" spans="1:47" s="2" customFormat="1" ht="12">
      <c r="A170" s="38"/>
      <c r="B170" s="39"/>
      <c r="C170" s="38"/>
      <c r="D170" s="210" t="s">
        <v>174</v>
      </c>
      <c r="E170" s="38"/>
      <c r="F170" s="211" t="s">
        <v>853</v>
      </c>
      <c r="G170" s="38"/>
      <c r="H170" s="38"/>
      <c r="I170" s="132"/>
      <c r="J170" s="38"/>
      <c r="K170" s="38"/>
      <c r="L170" s="39"/>
      <c r="M170" s="212"/>
      <c r="N170" s="213"/>
      <c r="O170" s="77"/>
      <c r="P170" s="77"/>
      <c r="Q170" s="77"/>
      <c r="R170" s="77"/>
      <c r="S170" s="77"/>
      <c r="T170" s="7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9" t="s">
        <v>174</v>
      </c>
      <c r="AU170" s="19" t="s">
        <v>90</v>
      </c>
    </row>
    <row r="171" spans="1:51" s="14" customFormat="1" ht="12">
      <c r="A171" s="14"/>
      <c r="B171" s="226"/>
      <c r="C171" s="14"/>
      <c r="D171" s="210" t="s">
        <v>283</v>
      </c>
      <c r="E171" s="14"/>
      <c r="F171" s="228" t="s">
        <v>2278</v>
      </c>
      <c r="G171" s="14"/>
      <c r="H171" s="229">
        <v>422.68</v>
      </c>
      <c r="I171" s="230"/>
      <c r="J171" s="14"/>
      <c r="K171" s="14"/>
      <c r="L171" s="226"/>
      <c r="M171" s="231"/>
      <c r="N171" s="232"/>
      <c r="O171" s="232"/>
      <c r="P171" s="232"/>
      <c r="Q171" s="232"/>
      <c r="R171" s="232"/>
      <c r="S171" s="232"/>
      <c r="T171" s="23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27" t="s">
        <v>283</v>
      </c>
      <c r="AU171" s="227" t="s">
        <v>90</v>
      </c>
      <c r="AV171" s="14" t="s">
        <v>90</v>
      </c>
      <c r="AW171" s="14" t="s">
        <v>3</v>
      </c>
      <c r="AX171" s="14" t="s">
        <v>88</v>
      </c>
      <c r="AY171" s="227" t="s">
        <v>166</v>
      </c>
    </row>
    <row r="172" spans="1:65" s="2" customFormat="1" ht="21.75" customHeight="1">
      <c r="A172" s="38"/>
      <c r="B172" s="196"/>
      <c r="C172" s="197" t="s">
        <v>204</v>
      </c>
      <c r="D172" s="197" t="s">
        <v>169</v>
      </c>
      <c r="E172" s="198" t="s">
        <v>2279</v>
      </c>
      <c r="F172" s="199" t="s">
        <v>2280</v>
      </c>
      <c r="G172" s="200" t="s">
        <v>279</v>
      </c>
      <c r="H172" s="201">
        <v>19.146</v>
      </c>
      <c r="I172" s="202"/>
      <c r="J172" s="203">
        <f>ROUND(I172*H172,2)</f>
        <v>0</v>
      </c>
      <c r="K172" s="199" t="s">
        <v>280</v>
      </c>
      <c r="L172" s="39"/>
      <c r="M172" s="204" t="s">
        <v>1</v>
      </c>
      <c r="N172" s="205" t="s">
        <v>46</v>
      </c>
      <c r="O172" s="77"/>
      <c r="P172" s="206">
        <f>O172*H172</f>
        <v>0</v>
      </c>
      <c r="Q172" s="206">
        <v>0</v>
      </c>
      <c r="R172" s="206">
        <f>Q172*H172</f>
        <v>0</v>
      </c>
      <c r="S172" s="206">
        <v>0</v>
      </c>
      <c r="T172" s="20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08" t="s">
        <v>165</v>
      </c>
      <c r="AT172" s="208" t="s">
        <v>169</v>
      </c>
      <c r="AU172" s="208" t="s">
        <v>90</v>
      </c>
      <c r="AY172" s="19" t="s">
        <v>166</v>
      </c>
      <c r="BE172" s="209">
        <f>IF(N172="základní",J172,0)</f>
        <v>0</v>
      </c>
      <c r="BF172" s="209">
        <f>IF(N172="snížená",J172,0)</f>
        <v>0</v>
      </c>
      <c r="BG172" s="209">
        <f>IF(N172="zákl. přenesená",J172,0)</f>
        <v>0</v>
      </c>
      <c r="BH172" s="209">
        <f>IF(N172="sníž. přenesená",J172,0)</f>
        <v>0</v>
      </c>
      <c r="BI172" s="209">
        <f>IF(N172="nulová",J172,0)</f>
        <v>0</v>
      </c>
      <c r="BJ172" s="19" t="s">
        <v>88</v>
      </c>
      <c r="BK172" s="209">
        <f>ROUND(I172*H172,2)</f>
        <v>0</v>
      </c>
      <c r="BL172" s="19" t="s">
        <v>165</v>
      </c>
      <c r="BM172" s="208" t="s">
        <v>2281</v>
      </c>
    </row>
    <row r="173" spans="1:47" s="2" customFormat="1" ht="12">
      <c r="A173" s="38"/>
      <c r="B173" s="39"/>
      <c r="C173" s="38"/>
      <c r="D173" s="210" t="s">
        <v>174</v>
      </c>
      <c r="E173" s="38"/>
      <c r="F173" s="211" t="s">
        <v>2282</v>
      </c>
      <c r="G173" s="38"/>
      <c r="H173" s="38"/>
      <c r="I173" s="132"/>
      <c r="J173" s="38"/>
      <c r="K173" s="38"/>
      <c r="L173" s="39"/>
      <c r="M173" s="212"/>
      <c r="N173" s="213"/>
      <c r="O173" s="77"/>
      <c r="P173" s="77"/>
      <c r="Q173" s="77"/>
      <c r="R173" s="77"/>
      <c r="S173" s="77"/>
      <c r="T173" s="7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9" t="s">
        <v>174</v>
      </c>
      <c r="AU173" s="19" t="s">
        <v>90</v>
      </c>
    </row>
    <row r="174" spans="1:51" s="14" customFormat="1" ht="12">
      <c r="A174" s="14"/>
      <c r="B174" s="226"/>
      <c r="C174" s="14"/>
      <c r="D174" s="210" t="s">
        <v>283</v>
      </c>
      <c r="E174" s="227" t="s">
        <v>1</v>
      </c>
      <c r="F174" s="228" t="s">
        <v>2283</v>
      </c>
      <c r="G174" s="14"/>
      <c r="H174" s="229">
        <v>19.146</v>
      </c>
      <c r="I174" s="230"/>
      <c r="J174" s="14"/>
      <c r="K174" s="14"/>
      <c r="L174" s="226"/>
      <c r="M174" s="231"/>
      <c r="N174" s="232"/>
      <c r="O174" s="232"/>
      <c r="P174" s="232"/>
      <c r="Q174" s="232"/>
      <c r="R174" s="232"/>
      <c r="S174" s="232"/>
      <c r="T174" s="23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27" t="s">
        <v>283</v>
      </c>
      <c r="AU174" s="227" t="s">
        <v>90</v>
      </c>
      <c r="AV174" s="14" t="s">
        <v>90</v>
      </c>
      <c r="AW174" s="14" t="s">
        <v>36</v>
      </c>
      <c r="AX174" s="14" t="s">
        <v>88</v>
      </c>
      <c r="AY174" s="227" t="s">
        <v>166</v>
      </c>
    </row>
    <row r="175" spans="1:65" s="2" customFormat="1" ht="21.75" customHeight="1">
      <c r="A175" s="38"/>
      <c r="B175" s="196"/>
      <c r="C175" s="197" t="s">
        <v>209</v>
      </c>
      <c r="D175" s="197" t="s">
        <v>169</v>
      </c>
      <c r="E175" s="198" t="s">
        <v>2284</v>
      </c>
      <c r="F175" s="199" t="s">
        <v>2285</v>
      </c>
      <c r="G175" s="200" t="s">
        <v>279</v>
      </c>
      <c r="H175" s="201">
        <v>13.774</v>
      </c>
      <c r="I175" s="202"/>
      <c r="J175" s="203">
        <f>ROUND(I175*H175,2)</f>
        <v>0</v>
      </c>
      <c r="K175" s="199" t="s">
        <v>280</v>
      </c>
      <c r="L175" s="39"/>
      <c r="M175" s="204" t="s">
        <v>1</v>
      </c>
      <c r="N175" s="205" t="s">
        <v>46</v>
      </c>
      <c r="O175" s="77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08" t="s">
        <v>165</v>
      </c>
      <c r="AT175" s="208" t="s">
        <v>169</v>
      </c>
      <c r="AU175" s="208" t="s">
        <v>90</v>
      </c>
      <c r="AY175" s="19" t="s">
        <v>166</v>
      </c>
      <c r="BE175" s="209">
        <f>IF(N175="základní",J175,0)</f>
        <v>0</v>
      </c>
      <c r="BF175" s="209">
        <f>IF(N175="snížená",J175,0)</f>
        <v>0</v>
      </c>
      <c r="BG175" s="209">
        <f>IF(N175="zákl. přenesená",J175,0)</f>
        <v>0</v>
      </c>
      <c r="BH175" s="209">
        <f>IF(N175="sníž. přenesená",J175,0)</f>
        <v>0</v>
      </c>
      <c r="BI175" s="209">
        <f>IF(N175="nulová",J175,0)</f>
        <v>0</v>
      </c>
      <c r="BJ175" s="19" t="s">
        <v>88</v>
      </c>
      <c r="BK175" s="209">
        <f>ROUND(I175*H175,2)</f>
        <v>0</v>
      </c>
      <c r="BL175" s="19" t="s">
        <v>165</v>
      </c>
      <c r="BM175" s="208" t="s">
        <v>2286</v>
      </c>
    </row>
    <row r="176" spans="1:47" s="2" customFormat="1" ht="12">
      <c r="A176" s="38"/>
      <c r="B176" s="39"/>
      <c r="C176" s="38"/>
      <c r="D176" s="210" t="s">
        <v>174</v>
      </c>
      <c r="E176" s="38"/>
      <c r="F176" s="211" t="s">
        <v>2287</v>
      </c>
      <c r="G176" s="38"/>
      <c r="H176" s="38"/>
      <c r="I176" s="132"/>
      <c r="J176" s="38"/>
      <c r="K176" s="38"/>
      <c r="L176" s="39"/>
      <c r="M176" s="212"/>
      <c r="N176" s="213"/>
      <c r="O176" s="77"/>
      <c r="P176" s="77"/>
      <c r="Q176" s="77"/>
      <c r="R176" s="77"/>
      <c r="S176" s="77"/>
      <c r="T176" s="7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9" t="s">
        <v>174</v>
      </c>
      <c r="AU176" s="19" t="s">
        <v>90</v>
      </c>
    </row>
    <row r="177" spans="1:51" s="14" customFormat="1" ht="12">
      <c r="A177" s="14"/>
      <c r="B177" s="226"/>
      <c r="C177" s="14"/>
      <c r="D177" s="210" t="s">
        <v>283</v>
      </c>
      <c r="E177" s="227" t="s">
        <v>1</v>
      </c>
      <c r="F177" s="228" t="s">
        <v>2288</v>
      </c>
      <c r="G177" s="14"/>
      <c r="H177" s="229">
        <v>3.12</v>
      </c>
      <c r="I177" s="230"/>
      <c r="J177" s="14"/>
      <c r="K177" s="14"/>
      <c r="L177" s="226"/>
      <c r="M177" s="231"/>
      <c r="N177" s="232"/>
      <c r="O177" s="232"/>
      <c r="P177" s="232"/>
      <c r="Q177" s="232"/>
      <c r="R177" s="232"/>
      <c r="S177" s="232"/>
      <c r="T177" s="23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27" t="s">
        <v>283</v>
      </c>
      <c r="AU177" s="227" t="s">
        <v>90</v>
      </c>
      <c r="AV177" s="14" t="s">
        <v>90</v>
      </c>
      <c r="AW177" s="14" t="s">
        <v>36</v>
      </c>
      <c r="AX177" s="14" t="s">
        <v>81</v>
      </c>
      <c r="AY177" s="227" t="s">
        <v>166</v>
      </c>
    </row>
    <row r="178" spans="1:51" s="14" customFormat="1" ht="12">
      <c r="A178" s="14"/>
      <c r="B178" s="226"/>
      <c r="C178" s="14"/>
      <c r="D178" s="210" t="s">
        <v>283</v>
      </c>
      <c r="E178" s="227" t="s">
        <v>1</v>
      </c>
      <c r="F178" s="228" t="s">
        <v>2289</v>
      </c>
      <c r="G178" s="14"/>
      <c r="H178" s="229">
        <v>2.73</v>
      </c>
      <c r="I178" s="230"/>
      <c r="J178" s="14"/>
      <c r="K178" s="14"/>
      <c r="L178" s="226"/>
      <c r="M178" s="231"/>
      <c r="N178" s="232"/>
      <c r="O178" s="232"/>
      <c r="P178" s="232"/>
      <c r="Q178" s="232"/>
      <c r="R178" s="232"/>
      <c r="S178" s="232"/>
      <c r="T178" s="23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27" t="s">
        <v>283</v>
      </c>
      <c r="AU178" s="227" t="s">
        <v>90</v>
      </c>
      <c r="AV178" s="14" t="s">
        <v>90</v>
      </c>
      <c r="AW178" s="14" t="s">
        <v>36</v>
      </c>
      <c r="AX178" s="14" t="s">
        <v>81</v>
      </c>
      <c r="AY178" s="227" t="s">
        <v>166</v>
      </c>
    </row>
    <row r="179" spans="1:51" s="14" customFormat="1" ht="12">
      <c r="A179" s="14"/>
      <c r="B179" s="226"/>
      <c r="C179" s="14"/>
      <c r="D179" s="210" t="s">
        <v>283</v>
      </c>
      <c r="E179" s="227" t="s">
        <v>1</v>
      </c>
      <c r="F179" s="228" t="s">
        <v>2290</v>
      </c>
      <c r="G179" s="14"/>
      <c r="H179" s="229">
        <v>3.456</v>
      </c>
      <c r="I179" s="230"/>
      <c r="J179" s="14"/>
      <c r="K179" s="14"/>
      <c r="L179" s="226"/>
      <c r="M179" s="231"/>
      <c r="N179" s="232"/>
      <c r="O179" s="232"/>
      <c r="P179" s="232"/>
      <c r="Q179" s="232"/>
      <c r="R179" s="232"/>
      <c r="S179" s="232"/>
      <c r="T179" s="23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27" t="s">
        <v>283</v>
      </c>
      <c r="AU179" s="227" t="s">
        <v>90</v>
      </c>
      <c r="AV179" s="14" t="s">
        <v>90</v>
      </c>
      <c r="AW179" s="14" t="s">
        <v>36</v>
      </c>
      <c r="AX179" s="14" t="s">
        <v>81</v>
      </c>
      <c r="AY179" s="227" t="s">
        <v>166</v>
      </c>
    </row>
    <row r="180" spans="1:51" s="14" customFormat="1" ht="12">
      <c r="A180" s="14"/>
      <c r="B180" s="226"/>
      <c r="C180" s="14"/>
      <c r="D180" s="210" t="s">
        <v>283</v>
      </c>
      <c r="E180" s="227" t="s">
        <v>1</v>
      </c>
      <c r="F180" s="228" t="s">
        <v>2291</v>
      </c>
      <c r="G180" s="14"/>
      <c r="H180" s="229">
        <v>0.618</v>
      </c>
      <c r="I180" s="230"/>
      <c r="J180" s="14"/>
      <c r="K180" s="14"/>
      <c r="L180" s="226"/>
      <c r="M180" s="231"/>
      <c r="N180" s="232"/>
      <c r="O180" s="232"/>
      <c r="P180" s="232"/>
      <c r="Q180" s="232"/>
      <c r="R180" s="232"/>
      <c r="S180" s="232"/>
      <c r="T180" s="23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27" t="s">
        <v>283</v>
      </c>
      <c r="AU180" s="227" t="s">
        <v>90</v>
      </c>
      <c r="AV180" s="14" t="s">
        <v>90</v>
      </c>
      <c r="AW180" s="14" t="s">
        <v>36</v>
      </c>
      <c r="AX180" s="14" t="s">
        <v>81</v>
      </c>
      <c r="AY180" s="227" t="s">
        <v>166</v>
      </c>
    </row>
    <row r="181" spans="1:51" s="14" customFormat="1" ht="12">
      <c r="A181" s="14"/>
      <c r="B181" s="226"/>
      <c r="C181" s="14"/>
      <c r="D181" s="210" t="s">
        <v>283</v>
      </c>
      <c r="E181" s="227" t="s">
        <v>1</v>
      </c>
      <c r="F181" s="228" t="s">
        <v>2292</v>
      </c>
      <c r="G181" s="14"/>
      <c r="H181" s="229">
        <v>3.85</v>
      </c>
      <c r="I181" s="230"/>
      <c r="J181" s="14"/>
      <c r="K181" s="14"/>
      <c r="L181" s="226"/>
      <c r="M181" s="231"/>
      <c r="N181" s="232"/>
      <c r="O181" s="232"/>
      <c r="P181" s="232"/>
      <c r="Q181" s="232"/>
      <c r="R181" s="232"/>
      <c r="S181" s="232"/>
      <c r="T181" s="23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27" t="s">
        <v>283</v>
      </c>
      <c r="AU181" s="227" t="s">
        <v>90</v>
      </c>
      <c r="AV181" s="14" t="s">
        <v>90</v>
      </c>
      <c r="AW181" s="14" t="s">
        <v>36</v>
      </c>
      <c r="AX181" s="14" t="s">
        <v>81</v>
      </c>
      <c r="AY181" s="227" t="s">
        <v>166</v>
      </c>
    </row>
    <row r="182" spans="1:51" s="15" customFormat="1" ht="12">
      <c r="A182" s="15"/>
      <c r="B182" s="234"/>
      <c r="C182" s="15"/>
      <c r="D182" s="210" t="s">
        <v>283</v>
      </c>
      <c r="E182" s="235" t="s">
        <v>1</v>
      </c>
      <c r="F182" s="236" t="s">
        <v>286</v>
      </c>
      <c r="G182" s="15"/>
      <c r="H182" s="237">
        <v>13.774</v>
      </c>
      <c r="I182" s="238"/>
      <c r="J182" s="15"/>
      <c r="K182" s="15"/>
      <c r="L182" s="234"/>
      <c r="M182" s="239"/>
      <c r="N182" s="240"/>
      <c r="O182" s="240"/>
      <c r="P182" s="240"/>
      <c r="Q182" s="240"/>
      <c r="R182" s="240"/>
      <c r="S182" s="240"/>
      <c r="T182" s="241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35" t="s">
        <v>283</v>
      </c>
      <c r="AU182" s="235" t="s">
        <v>90</v>
      </c>
      <c r="AV182" s="15" t="s">
        <v>165</v>
      </c>
      <c r="AW182" s="15" t="s">
        <v>36</v>
      </c>
      <c r="AX182" s="15" t="s">
        <v>88</v>
      </c>
      <c r="AY182" s="235" t="s">
        <v>166</v>
      </c>
    </row>
    <row r="183" spans="1:65" s="2" customFormat="1" ht="16.5" customHeight="1">
      <c r="A183" s="38"/>
      <c r="B183" s="196"/>
      <c r="C183" s="242" t="s">
        <v>214</v>
      </c>
      <c r="D183" s="242" t="s">
        <v>806</v>
      </c>
      <c r="E183" s="243" t="s">
        <v>2293</v>
      </c>
      <c r="F183" s="244" t="s">
        <v>2294</v>
      </c>
      <c r="G183" s="245" t="s">
        <v>289</v>
      </c>
      <c r="H183" s="246">
        <v>26.033</v>
      </c>
      <c r="I183" s="247"/>
      <c r="J183" s="248">
        <f>ROUND(I183*H183,2)</f>
        <v>0</v>
      </c>
      <c r="K183" s="244" t="s">
        <v>280</v>
      </c>
      <c r="L183" s="249"/>
      <c r="M183" s="250" t="s">
        <v>1</v>
      </c>
      <c r="N183" s="251" t="s">
        <v>46</v>
      </c>
      <c r="O183" s="77"/>
      <c r="P183" s="206">
        <f>O183*H183</f>
        <v>0</v>
      </c>
      <c r="Q183" s="206">
        <v>1</v>
      </c>
      <c r="R183" s="206">
        <f>Q183*H183</f>
        <v>26.033</v>
      </c>
      <c r="S183" s="206">
        <v>0</v>
      </c>
      <c r="T183" s="20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08" t="s">
        <v>204</v>
      </c>
      <c r="AT183" s="208" t="s">
        <v>806</v>
      </c>
      <c r="AU183" s="208" t="s">
        <v>90</v>
      </c>
      <c r="AY183" s="19" t="s">
        <v>166</v>
      </c>
      <c r="BE183" s="209">
        <f>IF(N183="základní",J183,0)</f>
        <v>0</v>
      </c>
      <c r="BF183" s="209">
        <f>IF(N183="snížená",J183,0)</f>
        <v>0</v>
      </c>
      <c r="BG183" s="209">
        <f>IF(N183="zákl. přenesená",J183,0)</f>
        <v>0</v>
      </c>
      <c r="BH183" s="209">
        <f>IF(N183="sníž. přenesená",J183,0)</f>
        <v>0</v>
      </c>
      <c r="BI183" s="209">
        <f>IF(N183="nulová",J183,0)</f>
        <v>0</v>
      </c>
      <c r="BJ183" s="19" t="s">
        <v>88</v>
      </c>
      <c r="BK183" s="209">
        <f>ROUND(I183*H183,2)</f>
        <v>0</v>
      </c>
      <c r="BL183" s="19" t="s">
        <v>165</v>
      </c>
      <c r="BM183" s="208" t="s">
        <v>2295</v>
      </c>
    </row>
    <row r="184" spans="1:47" s="2" customFormat="1" ht="12">
      <c r="A184" s="38"/>
      <c r="B184" s="39"/>
      <c r="C184" s="38"/>
      <c r="D184" s="210" t="s">
        <v>174</v>
      </c>
      <c r="E184" s="38"/>
      <c r="F184" s="211" t="s">
        <v>2294</v>
      </c>
      <c r="G184" s="38"/>
      <c r="H184" s="38"/>
      <c r="I184" s="132"/>
      <c r="J184" s="38"/>
      <c r="K184" s="38"/>
      <c r="L184" s="39"/>
      <c r="M184" s="212"/>
      <c r="N184" s="213"/>
      <c r="O184" s="77"/>
      <c r="P184" s="77"/>
      <c r="Q184" s="77"/>
      <c r="R184" s="77"/>
      <c r="S184" s="77"/>
      <c r="T184" s="7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9" t="s">
        <v>174</v>
      </c>
      <c r="AU184" s="19" t="s">
        <v>90</v>
      </c>
    </row>
    <row r="185" spans="1:51" s="14" customFormat="1" ht="12">
      <c r="A185" s="14"/>
      <c r="B185" s="226"/>
      <c r="C185" s="14"/>
      <c r="D185" s="210" t="s">
        <v>283</v>
      </c>
      <c r="E185" s="14"/>
      <c r="F185" s="228" t="s">
        <v>2296</v>
      </c>
      <c r="G185" s="14"/>
      <c r="H185" s="229">
        <v>26.033</v>
      </c>
      <c r="I185" s="230"/>
      <c r="J185" s="14"/>
      <c r="K185" s="14"/>
      <c r="L185" s="226"/>
      <c r="M185" s="231"/>
      <c r="N185" s="232"/>
      <c r="O185" s="232"/>
      <c r="P185" s="232"/>
      <c r="Q185" s="232"/>
      <c r="R185" s="232"/>
      <c r="S185" s="232"/>
      <c r="T185" s="23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27" t="s">
        <v>283</v>
      </c>
      <c r="AU185" s="227" t="s">
        <v>90</v>
      </c>
      <c r="AV185" s="14" t="s">
        <v>90</v>
      </c>
      <c r="AW185" s="14" t="s">
        <v>3</v>
      </c>
      <c r="AX185" s="14" t="s">
        <v>88</v>
      </c>
      <c r="AY185" s="227" t="s">
        <v>166</v>
      </c>
    </row>
    <row r="186" spans="1:63" s="12" customFormat="1" ht="22.8" customHeight="1">
      <c r="A186" s="12"/>
      <c r="B186" s="183"/>
      <c r="C186" s="12"/>
      <c r="D186" s="184" t="s">
        <v>80</v>
      </c>
      <c r="E186" s="194" t="s">
        <v>180</v>
      </c>
      <c r="F186" s="194" t="s">
        <v>276</v>
      </c>
      <c r="G186" s="12"/>
      <c r="H186" s="12"/>
      <c r="I186" s="186"/>
      <c r="J186" s="195">
        <f>BK186</f>
        <v>0</v>
      </c>
      <c r="K186" s="12"/>
      <c r="L186" s="183"/>
      <c r="M186" s="188"/>
      <c r="N186" s="189"/>
      <c r="O186" s="189"/>
      <c r="P186" s="190">
        <f>SUM(P187:P194)</f>
        <v>0</v>
      </c>
      <c r="Q186" s="189"/>
      <c r="R186" s="190">
        <f>SUM(R187:R194)</f>
        <v>0</v>
      </c>
      <c r="S186" s="189"/>
      <c r="T186" s="191">
        <f>SUM(T187:T194)</f>
        <v>4.2861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84" t="s">
        <v>88</v>
      </c>
      <c r="AT186" s="192" t="s">
        <v>80</v>
      </c>
      <c r="AU186" s="192" t="s">
        <v>88</v>
      </c>
      <c r="AY186" s="184" t="s">
        <v>166</v>
      </c>
      <c r="BK186" s="193">
        <f>SUM(BK187:BK194)</f>
        <v>0</v>
      </c>
    </row>
    <row r="187" spans="1:65" s="2" customFormat="1" ht="21.75" customHeight="1">
      <c r="A187" s="38"/>
      <c r="B187" s="196"/>
      <c r="C187" s="197" t="s">
        <v>219</v>
      </c>
      <c r="D187" s="197" t="s">
        <v>169</v>
      </c>
      <c r="E187" s="198" t="s">
        <v>2297</v>
      </c>
      <c r="F187" s="199" t="s">
        <v>2298</v>
      </c>
      <c r="G187" s="200" t="s">
        <v>279</v>
      </c>
      <c r="H187" s="201">
        <v>2.198</v>
      </c>
      <c r="I187" s="202"/>
      <c r="J187" s="203">
        <f>ROUND(I187*H187,2)</f>
        <v>0</v>
      </c>
      <c r="K187" s="199" t="s">
        <v>280</v>
      </c>
      <c r="L187" s="39"/>
      <c r="M187" s="204" t="s">
        <v>1</v>
      </c>
      <c r="N187" s="205" t="s">
        <v>46</v>
      </c>
      <c r="O187" s="77"/>
      <c r="P187" s="206">
        <f>O187*H187</f>
        <v>0</v>
      </c>
      <c r="Q187" s="206">
        <v>0</v>
      </c>
      <c r="R187" s="206">
        <f>Q187*H187</f>
        <v>0</v>
      </c>
      <c r="S187" s="206">
        <v>1.95</v>
      </c>
      <c r="T187" s="207">
        <f>S187*H187</f>
        <v>4.2861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08" t="s">
        <v>165</v>
      </c>
      <c r="AT187" s="208" t="s">
        <v>169</v>
      </c>
      <c r="AU187" s="208" t="s">
        <v>90</v>
      </c>
      <c r="AY187" s="19" t="s">
        <v>166</v>
      </c>
      <c r="BE187" s="209">
        <f>IF(N187="základní",J187,0)</f>
        <v>0</v>
      </c>
      <c r="BF187" s="209">
        <f>IF(N187="snížená",J187,0)</f>
        <v>0</v>
      </c>
      <c r="BG187" s="209">
        <f>IF(N187="zákl. přenesená",J187,0)</f>
        <v>0</v>
      </c>
      <c r="BH187" s="209">
        <f>IF(N187="sníž. přenesená",J187,0)</f>
        <v>0</v>
      </c>
      <c r="BI187" s="209">
        <f>IF(N187="nulová",J187,0)</f>
        <v>0</v>
      </c>
      <c r="BJ187" s="19" t="s">
        <v>88</v>
      </c>
      <c r="BK187" s="209">
        <f>ROUND(I187*H187,2)</f>
        <v>0</v>
      </c>
      <c r="BL187" s="19" t="s">
        <v>165</v>
      </c>
      <c r="BM187" s="208" t="s">
        <v>2299</v>
      </c>
    </row>
    <row r="188" spans="1:47" s="2" customFormat="1" ht="12">
      <c r="A188" s="38"/>
      <c r="B188" s="39"/>
      <c r="C188" s="38"/>
      <c r="D188" s="210" t="s">
        <v>174</v>
      </c>
      <c r="E188" s="38"/>
      <c r="F188" s="211" t="s">
        <v>2300</v>
      </c>
      <c r="G188" s="38"/>
      <c r="H188" s="38"/>
      <c r="I188" s="132"/>
      <c r="J188" s="38"/>
      <c r="K188" s="38"/>
      <c r="L188" s="39"/>
      <c r="M188" s="212"/>
      <c r="N188" s="213"/>
      <c r="O188" s="77"/>
      <c r="P188" s="77"/>
      <c r="Q188" s="77"/>
      <c r="R188" s="77"/>
      <c r="S188" s="77"/>
      <c r="T188" s="7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9" t="s">
        <v>174</v>
      </c>
      <c r="AU188" s="19" t="s">
        <v>90</v>
      </c>
    </row>
    <row r="189" spans="1:51" s="14" customFormat="1" ht="12">
      <c r="A189" s="14"/>
      <c r="B189" s="226"/>
      <c r="C189" s="14"/>
      <c r="D189" s="210" t="s">
        <v>283</v>
      </c>
      <c r="E189" s="227" t="s">
        <v>1</v>
      </c>
      <c r="F189" s="228" t="s">
        <v>2301</v>
      </c>
      <c r="G189" s="14"/>
      <c r="H189" s="229">
        <v>2.198</v>
      </c>
      <c r="I189" s="230"/>
      <c r="J189" s="14"/>
      <c r="K189" s="14"/>
      <c r="L189" s="226"/>
      <c r="M189" s="231"/>
      <c r="N189" s="232"/>
      <c r="O189" s="232"/>
      <c r="P189" s="232"/>
      <c r="Q189" s="232"/>
      <c r="R189" s="232"/>
      <c r="S189" s="232"/>
      <c r="T189" s="23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27" t="s">
        <v>283</v>
      </c>
      <c r="AU189" s="227" t="s">
        <v>90</v>
      </c>
      <c r="AV189" s="14" t="s">
        <v>90</v>
      </c>
      <c r="AW189" s="14" t="s">
        <v>36</v>
      </c>
      <c r="AX189" s="14" t="s">
        <v>88</v>
      </c>
      <c r="AY189" s="227" t="s">
        <v>166</v>
      </c>
    </row>
    <row r="190" spans="1:65" s="2" customFormat="1" ht="16.5" customHeight="1">
      <c r="A190" s="38"/>
      <c r="B190" s="196"/>
      <c r="C190" s="197" t="s">
        <v>224</v>
      </c>
      <c r="D190" s="197" t="s">
        <v>169</v>
      </c>
      <c r="E190" s="198" t="s">
        <v>2302</v>
      </c>
      <c r="F190" s="199" t="s">
        <v>2303</v>
      </c>
      <c r="G190" s="200" t="s">
        <v>425</v>
      </c>
      <c r="H190" s="201">
        <v>17</v>
      </c>
      <c r="I190" s="202"/>
      <c r="J190" s="203">
        <f>ROUND(I190*H190,2)</f>
        <v>0</v>
      </c>
      <c r="K190" s="199" t="s">
        <v>280</v>
      </c>
      <c r="L190" s="39"/>
      <c r="M190" s="204" t="s">
        <v>1</v>
      </c>
      <c r="N190" s="205" t="s">
        <v>46</v>
      </c>
      <c r="O190" s="77"/>
      <c r="P190" s="206">
        <f>O190*H190</f>
        <v>0</v>
      </c>
      <c r="Q190" s="206">
        <v>0</v>
      </c>
      <c r="R190" s="206">
        <f>Q190*H190</f>
        <v>0</v>
      </c>
      <c r="S190" s="206">
        <v>0</v>
      </c>
      <c r="T190" s="20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08" t="s">
        <v>165</v>
      </c>
      <c r="AT190" s="208" t="s">
        <v>169</v>
      </c>
      <c r="AU190" s="208" t="s">
        <v>90</v>
      </c>
      <c r="AY190" s="19" t="s">
        <v>166</v>
      </c>
      <c r="BE190" s="209">
        <f>IF(N190="základní",J190,0)</f>
        <v>0</v>
      </c>
      <c r="BF190" s="209">
        <f>IF(N190="snížená",J190,0)</f>
        <v>0</v>
      </c>
      <c r="BG190" s="209">
        <f>IF(N190="zákl. přenesená",J190,0)</f>
        <v>0</v>
      </c>
      <c r="BH190" s="209">
        <f>IF(N190="sníž. přenesená",J190,0)</f>
        <v>0</v>
      </c>
      <c r="BI190" s="209">
        <f>IF(N190="nulová",J190,0)</f>
        <v>0</v>
      </c>
      <c r="BJ190" s="19" t="s">
        <v>88</v>
      </c>
      <c r="BK190" s="209">
        <f>ROUND(I190*H190,2)</f>
        <v>0</v>
      </c>
      <c r="BL190" s="19" t="s">
        <v>165</v>
      </c>
      <c r="BM190" s="208" t="s">
        <v>2304</v>
      </c>
    </row>
    <row r="191" spans="1:47" s="2" customFormat="1" ht="12">
      <c r="A191" s="38"/>
      <c r="B191" s="39"/>
      <c r="C191" s="38"/>
      <c r="D191" s="210" t="s">
        <v>174</v>
      </c>
      <c r="E191" s="38"/>
      <c r="F191" s="211" t="s">
        <v>2305</v>
      </c>
      <c r="G191" s="38"/>
      <c r="H191" s="38"/>
      <c r="I191" s="132"/>
      <c r="J191" s="38"/>
      <c r="K191" s="38"/>
      <c r="L191" s="39"/>
      <c r="M191" s="212"/>
      <c r="N191" s="213"/>
      <c r="O191" s="77"/>
      <c r="P191" s="77"/>
      <c r="Q191" s="77"/>
      <c r="R191" s="77"/>
      <c r="S191" s="77"/>
      <c r="T191" s="7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9" t="s">
        <v>174</v>
      </c>
      <c r="AU191" s="19" t="s">
        <v>90</v>
      </c>
    </row>
    <row r="192" spans="1:51" s="14" customFormat="1" ht="12">
      <c r="A192" s="14"/>
      <c r="B192" s="226"/>
      <c r="C192" s="14"/>
      <c r="D192" s="210" t="s">
        <v>283</v>
      </c>
      <c r="E192" s="227" t="s">
        <v>1</v>
      </c>
      <c r="F192" s="228" t="s">
        <v>2306</v>
      </c>
      <c r="G192" s="14"/>
      <c r="H192" s="229">
        <v>17</v>
      </c>
      <c r="I192" s="230"/>
      <c r="J192" s="14"/>
      <c r="K192" s="14"/>
      <c r="L192" s="226"/>
      <c r="M192" s="231"/>
      <c r="N192" s="232"/>
      <c r="O192" s="232"/>
      <c r="P192" s="232"/>
      <c r="Q192" s="232"/>
      <c r="R192" s="232"/>
      <c r="S192" s="232"/>
      <c r="T192" s="23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27" t="s">
        <v>283</v>
      </c>
      <c r="AU192" s="227" t="s">
        <v>90</v>
      </c>
      <c r="AV192" s="14" t="s">
        <v>90</v>
      </c>
      <c r="AW192" s="14" t="s">
        <v>36</v>
      </c>
      <c r="AX192" s="14" t="s">
        <v>88</v>
      </c>
      <c r="AY192" s="227" t="s">
        <v>166</v>
      </c>
    </row>
    <row r="193" spans="1:65" s="2" customFormat="1" ht="16.5" customHeight="1">
      <c r="A193" s="38"/>
      <c r="B193" s="196"/>
      <c r="C193" s="197" t="s">
        <v>229</v>
      </c>
      <c r="D193" s="197" t="s">
        <v>169</v>
      </c>
      <c r="E193" s="198" t="s">
        <v>2307</v>
      </c>
      <c r="F193" s="199" t="s">
        <v>2308</v>
      </c>
      <c r="G193" s="200" t="s">
        <v>425</v>
      </c>
      <c r="H193" s="201">
        <v>40</v>
      </c>
      <c r="I193" s="202"/>
      <c r="J193" s="203">
        <f>ROUND(I193*H193,2)</f>
        <v>0</v>
      </c>
      <c r="K193" s="199" t="s">
        <v>280</v>
      </c>
      <c r="L193" s="39"/>
      <c r="M193" s="204" t="s">
        <v>1</v>
      </c>
      <c r="N193" s="205" t="s">
        <v>46</v>
      </c>
      <c r="O193" s="77"/>
      <c r="P193" s="206">
        <f>O193*H193</f>
        <v>0</v>
      </c>
      <c r="Q193" s="206">
        <v>0</v>
      </c>
      <c r="R193" s="206">
        <f>Q193*H193</f>
        <v>0</v>
      </c>
      <c r="S193" s="206">
        <v>0</v>
      </c>
      <c r="T193" s="20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08" t="s">
        <v>165</v>
      </c>
      <c r="AT193" s="208" t="s">
        <v>169</v>
      </c>
      <c r="AU193" s="208" t="s">
        <v>90</v>
      </c>
      <c r="AY193" s="19" t="s">
        <v>166</v>
      </c>
      <c r="BE193" s="209">
        <f>IF(N193="základní",J193,0)</f>
        <v>0</v>
      </c>
      <c r="BF193" s="209">
        <f>IF(N193="snížená",J193,0)</f>
        <v>0</v>
      </c>
      <c r="BG193" s="209">
        <f>IF(N193="zákl. přenesená",J193,0)</f>
        <v>0</v>
      </c>
      <c r="BH193" s="209">
        <f>IF(N193="sníž. přenesená",J193,0)</f>
        <v>0</v>
      </c>
      <c r="BI193" s="209">
        <f>IF(N193="nulová",J193,0)</f>
        <v>0</v>
      </c>
      <c r="BJ193" s="19" t="s">
        <v>88</v>
      </c>
      <c r="BK193" s="209">
        <f>ROUND(I193*H193,2)</f>
        <v>0</v>
      </c>
      <c r="BL193" s="19" t="s">
        <v>165</v>
      </c>
      <c r="BM193" s="208" t="s">
        <v>2309</v>
      </c>
    </row>
    <row r="194" spans="1:47" s="2" customFormat="1" ht="12">
      <c r="A194" s="38"/>
      <c r="B194" s="39"/>
      <c r="C194" s="38"/>
      <c r="D194" s="210" t="s">
        <v>174</v>
      </c>
      <c r="E194" s="38"/>
      <c r="F194" s="211" t="s">
        <v>2310</v>
      </c>
      <c r="G194" s="38"/>
      <c r="H194" s="38"/>
      <c r="I194" s="132"/>
      <c r="J194" s="38"/>
      <c r="K194" s="38"/>
      <c r="L194" s="39"/>
      <c r="M194" s="212"/>
      <c r="N194" s="213"/>
      <c r="O194" s="77"/>
      <c r="P194" s="77"/>
      <c r="Q194" s="77"/>
      <c r="R194" s="77"/>
      <c r="S194" s="77"/>
      <c r="T194" s="7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9" t="s">
        <v>174</v>
      </c>
      <c r="AU194" s="19" t="s">
        <v>90</v>
      </c>
    </row>
    <row r="195" spans="1:63" s="12" customFormat="1" ht="22.8" customHeight="1">
      <c r="A195" s="12"/>
      <c r="B195" s="183"/>
      <c r="C195" s="12"/>
      <c r="D195" s="184" t="s">
        <v>80</v>
      </c>
      <c r="E195" s="194" t="s">
        <v>165</v>
      </c>
      <c r="F195" s="194" t="s">
        <v>2311</v>
      </c>
      <c r="G195" s="12"/>
      <c r="H195" s="12"/>
      <c r="I195" s="186"/>
      <c r="J195" s="195">
        <f>BK195</f>
        <v>0</v>
      </c>
      <c r="K195" s="12"/>
      <c r="L195" s="183"/>
      <c r="M195" s="188"/>
      <c r="N195" s="189"/>
      <c r="O195" s="189"/>
      <c r="P195" s="190">
        <f>SUM(P196:P203)</f>
        <v>0</v>
      </c>
      <c r="Q195" s="189"/>
      <c r="R195" s="190">
        <f>SUM(R196:R203)</f>
        <v>13.91</v>
      </c>
      <c r="S195" s="189"/>
      <c r="T195" s="191">
        <f>SUM(T196:T203)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184" t="s">
        <v>88</v>
      </c>
      <c r="AT195" s="192" t="s">
        <v>80</v>
      </c>
      <c r="AU195" s="192" t="s">
        <v>88</v>
      </c>
      <c r="AY195" s="184" t="s">
        <v>166</v>
      </c>
      <c r="BK195" s="193">
        <f>SUM(BK196:BK203)</f>
        <v>0</v>
      </c>
    </row>
    <row r="196" spans="1:65" s="2" customFormat="1" ht="21.75" customHeight="1">
      <c r="A196" s="38"/>
      <c r="B196" s="196"/>
      <c r="C196" s="197" t="s">
        <v>234</v>
      </c>
      <c r="D196" s="197" t="s">
        <v>169</v>
      </c>
      <c r="E196" s="198" t="s">
        <v>2312</v>
      </c>
      <c r="F196" s="199" t="s">
        <v>2313</v>
      </c>
      <c r="G196" s="200" t="s">
        <v>279</v>
      </c>
      <c r="H196" s="201">
        <v>7.36</v>
      </c>
      <c r="I196" s="202"/>
      <c r="J196" s="203">
        <f>ROUND(I196*H196,2)</f>
        <v>0</v>
      </c>
      <c r="K196" s="199" t="s">
        <v>280</v>
      </c>
      <c r="L196" s="39"/>
      <c r="M196" s="204" t="s">
        <v>1</v>
      </c>
      <c r="N196" s="205" t="s">
        <v>46</v>
      </c>
      <c r="O196" s="77"/>
      <c r="P196" s="206">
        <f>O196*H196</f>
        <v>0</v>
      </c>
      <c r="Q196" s="206">
        <v>0</v>
      </c>
      <c r="R196" s="206">
        <f>Q196*H196</f>
        <v>0</v>
      </c>
      <c r="S196" s="206">
        <v>0</v>
      </c>
      <c r="T196" s="207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08" t="s">
        <v>165</v>
      </c>
      <c r="AT196" s="208" t="s">
        <v>169</v>
      </c>
      <c r="AU196" s="208" t="s">
        <v>90</v>
      </c>
      <c r="AY196" s="19" t="s">
        <v>166</v>
      </c>
      <c r="BE196" s="209">
        <f>IF(N196="základní",J196,0)</f>
        <v>0</v>
      </c>
      <c r="BF196" s="209">
        <f>IF(N196="snížená",J196,0)</f>
        <v>0</v>
      </c>
      <c r="BG196" s="209">
        <f>IF(N196="zákl. přenesená",J196,0)</f>
        <v>0</v>
      </c>
      <c r="BH196" s="209">
        <f>IF(N196="sníž. přenesená",J196,0)</f>
        <v>0</v>
      </c>
      <c r="BI196" s="209">
        <f>IF(N196="nulová",J196,0)</f>
        <v>0</v>
      </c>
      <c r="BJ196" s="19" t="s">
        <v>88</v>
      </c>
      <c r="BK196" s="209">
        <f>ROUND(I196*H196,2)</f>
        <v>0</v>
      </c>
      <c r="BL196" s="19" t="s">
        <v>165</v>
      </c>
      <c r="BM196" s="208" t="s">
        <v>2314</v>
      </c>
    </row>
    <row r="197" spans="1:47" s="2" customFormat="1" ht="12">
      <c r="A197" s="38"/>
      <c r="B197" s="39"/>
      <c r="C197" s="38"/>
      <c r="D197" s="210" t="s">
        <v>174</v>
      </c>
      <c r="E197" s="38"/>
      <c r="F197" s="211" t="s">
        <v>2315</v>
      </c>
      <c r="G197" s="38"/>
      <c r="H197" s="38"/>
      <c r="I197" s="132"/>
      <c r="J197" s="38"/>
      <c r="K197" s="38"/>
      <c r="L197" s="39"/>
      <c r="M197" s="212"/>
      <c r="N197" s="213"/>
      <c r="O197" s="77"/>
      <c r="P197" s="77"/>
      <c r="Q197" s="77"/>
      <c r="R197" s="77"/>
      <c r="S197" s="77"/>
      <c r="T197" s="7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9" t="s">
        <v>174</v>
      </c>
      <c r="AU197" s="19" t="s">
        <v>90</v>
      </c>
    </row>
    <row r="198" spans="1:51" s="14" customFormat="1" ht="12">
      <c r="A198" s="14"/>
      <c r="B198" s="226"/>
      <c r="C198" s="14"/>
      <c r="D198" s="210" t="s">
        <v>283</v>
      </c>
      <c r="E198" s="227" t="s">
        <v>1</v>
      </c>
      <c r="F198" s="228" t="s">
        <v>2316</v>
      </c>
      <c r="G198" s="14"/>
      <c r="H198" s="229">
        <v>2.96</v>
      </c>
      <c r="I198" s="230"/>
      <c r="J198" s="14"/>
      <c r="K198" s="14"/>
      <c r="L198" s="226"/>
      <c r="M198" s="231"/>
      <c r="N198" s="232"/>
      <c r="O198" s="232"/>
      <c r="P198" s="232"/>
      <c r="Q198" s="232"/>
      <c r="R198" s="232"/>
      <c r="S198" s="232"/>
      <c r="T198" s="23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27" t="s">
        <v>283</v>
      </c>
      <c r="AU198" s="227" t="s">
        <v>90</v>
      </c>
      <c r="AV198" s="14" t="s">
        <v>90</v>
      </c>
      <c r="AW198" s="14" t="s">
        <v>36</v>
      </c>
      <c r="AX198" s="14" t="s">
        <v>81</v>
      </c>
      <c r="AY198" s="227" t="s">
        <v>166</v>
      </c>
    </row>
    <row r="199" spans="1:51" s="14" customFormat="1" ht="12">
      <c r="A199" s="14"/>
      <c r="B199" s="226"/>
      <c r="C199" s="14"/>
      <c r="D199" s="210" t="s">
        <v>283</v>
      </c>
      <c r="E199" s="227" t="s">
        <v>1</v>
      </c>
      <c r="F199" s="228" t="s">
        <v>2317</v>
      </c>
      <c r="G199" s="14"/>
      <c r="H199" s="229">
        <v>4.4</v>
      </c>
      <c r="I199" s="230"/>
      <c r="J199" s="14"/>
      <c r="K199" s="14"/>
      <c r="L199" s="226"/>
      <c r="M199" s="231"/>
      <c r="N199" s="232"/>
      <c r="O199" s="232"/>
      <c r="P199" s="232"/>
      <c r="Q199" s="232"/>
      <c r="R199" s="232"/>
      <c r="S199" s="232"/>
      <c r="T199" s="23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27" t="s">
        <v>283</v>
      </c>
      <c r="AU199" s="227" t="s">
        <v>90</v>
      </c>
      <c r="AV199" s="14" t="s">
        <v>90</v>
      </c>
      <c r="AW199" s="14" t="s">
        <v>36</v>
      </c>
      <c r="AX199" s="14" t="s">
        <v>81</v>
      </c>
      <c r="AY199" s="227" t="s">
        <v>166</v>
      </c>
    </row>
    <row r="200" spans="1:51" s="15" customFormat="1" ht="12">
      <c r="A200" s="15"/>
      <c r="B200" s="234"/>
      <c r="C200" s="15"/>
      <c r="D200" s="210" t="s">
        <v>283</v>
      </c>
      <c r="E200" s="235" t="s">
        <v>1</v>
      </c>
      <c r="F200" s="236" t="s">
        <v>286</v>
      </c>
      <c r="G200" s="15"/>
      <c r="H200" s="237">
        <v>7.36</v>
      </c>
      <c r="I200" s="238"/>
      <c r="J200" s="15"/>
      <c r="K200" s="15"/>
      <c r="L200" s="234"/>
      <c r="M200" s="239"/>
      <c r="N200" s="240"/>
      <c r="O200" s="240"/>
      <c r="P200" s="240"/>
      <c r="Q200" s="240"/>
      <c r="R200" s="240"/>
      <c r="S200" s="240"/>
      <c r="T200" s="241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35" t="s">
        <v>283</v>
      </c>
      <c r="AU200" s="235" t="s">
        <v>90</v>
      </c>
      <c r="AV200" s="15" t="s">
        <v>165</v>
      </c>
      <c r="AW200" s="15" t="s">
        <v>36</v>
      </c>
      <c r="AX200" s="15" t="s">
        <v>88</v>
      </c>
      <c r="AY200" s="235" t="s">
        <v>166</v>
      </c>
    </row>
    <row r="201" spans="1:65" s="2" customFormat="1" ht="16.5" customHeight="1">
      <c r="A201" s="38"/>
      <c r="B201" s="196"/>
      <c r="C201" s="242" t="s">
        <v>8</v>
      </c>
      <c r="D201" s="242" t="s">
        <v>806</v>
      </c>
      <c r="E201" s="243" t="s">
        <v>2293</v>
      </c>
      <c r="F201" s="244" t="s">
        <v>2294</v>
      </c>
      <c r="G201" s="245" t="s">
        <v>289</v>
      </c>
      <c r="H201" s="246">
        <v>13.91</v>
      </c>
      <c r="I201" s="247"/>
      <c r="J201" s="248">
        <f>ROUND(I201*H201,2)</f>
        <v>0</v>
      </c>
      <c r="K201" s="244" t="s">
        <v>280</v>
      </c>
      <c r="L201" s="249"/>
      <c r="M201" s="250" t="s">
        <v>1</v>
      </c>
      <c r="N201" s="251" t="s">
        <v>46</v>
      </c>
      <c r="O201" s="77"/>
      <c r="P201" s="206">
        <f>O201*H201</f>
        <v>0</v>
      </c>
      <c r="Q201" s="206">
        <v>1</v>
      </c>
      <c r="R201" s="206">
        <f>Q201*H201</f>
        <v>13.91</v>
      </c>
      <c r="S201" s="206">
        <v>0</v>
      </c>
      <c r="T201" s="20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08" t="s">
        <v>204</v>
      </c>
      <c r="AT201" s="208" t="s">
        <v>806</v>
      </c>
      <c r="AU201" s="208" t="s">
        <v>90</v>
      </c>
      <c r="AY201" s="19" t="s">
        <v>166</v>
      </c>
      <c r="BE201" s="209">
        <f>IF(N201="základní",J201,0)</f>
        <v>0</v>
      </c>
      <c r="BF201" s="209">
        <f>IF(N201="snížená",J201,0)</f>
        <v>0</v>
      </c>
      <c r="BG201" s="209">
        <f>IF(N201="zákl. přenesená",J201,0)</f>
        <v>0</v>
      </c>
      <c r="BH201" s="209">
        <f>IF(N201="sníž. přenesená",J201,0)</f>
        <v>0</v>
      </c>
      <c r="BI201" s="209">
        <f>IF(N201="nulová",J201,0)</f>
        <v>0</v>
      </c>
      <c r="BJ201" s="19" t="s">
        <v>88</v>
      </c>
      <c r="BK201" s="209">
        <f>ROUND(I201*H201,2)</f>
        <v>0</v>
      </c>
      <c r="BL201" s="19" t="s">
        <v>165</v>
      </c>
      <c r="BM201" s="208" t="s">
        <v>2318</v>
      </c>
    </row>
    <row r="202" spans="1:47" s="2" customFormat="1" ht="12">
      <c r="A202" s="38"/>
      <c r="B202" s="39"/>
      <c r="C202" s="38"/>
      <c r="D202" s="210" t="s">
        <v>174</v>
      </c>
      <c r="E202" s="38"/>
      <c r="F202" s="211" t="s">
        <v>2294</v>
      </c>
      <c r="G202" s="38"/>
      <c r="H202" s="38"/>
      <c r="I202" s="132"/>
      <c r="J202" s="38"/>
      <c r="K202" s="38"/>
      <c r="L202" s="39"/>
      <c r="M202" s="212"/>
      <c r="N202" s="213"/>
      <c r="O202" s="77"/>
      <c r="P202" s="77"/>
      <c r="Q202" s="77"/>
      <c r="R202" s="77"/>
      <c r="S202" s="77"/>
      <c r="T202" s="7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9" t="s">
        <v>174</v>
      </c>
      <c r="AU202" s="19" t="s">
        <v>90</v>
      </c>
    </row>
    <row r="203" spans="1:51" s="14" customFormat="1" ht="12">
      <c r="A203" s="14"/>
      <c r="B203" s="226"/>
      <c r="C203" s="14"/>
      <c r="D203" s="210" t="s">
        <v>283</v>
      </c>
      <c r="E203" s="14"/>
      <c r="F203" s="228" t="s">
        <v>2319</v>
      </c>
      <c r="G203" s="14"/>
      <c r="H203" s="229">
        <v>13.91</v>
      </c>
      <c r="I203" s="230"/>
      <c r="J203" s="14"/>
      <c r="K203" s="14"/>
      <c r="L203" s="226"/>
      <c r="M203" s="231"/>
      <c r="N203" s="232"/>
      <c r="O203" s="232"/>
      <c r="P203" s="232"/>
      <c r="Q203" s="232"/>
      <c r="R203" s="232"/>
      <c r="S203" s="232"/>
      <c r="T203" s="23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27" t="s">
        <v>283</v>
      </c>
      <c r="AU203" s="227" t="s">
        <v>90</v>
      </c>
      <c r="AV203" s="14" t="s">
        <v>90</v>
      </c>
      <c r="AW203" s="14" t="s">
        <v>3</v>
      </c>
      <c r="AX203" s="14" t="s">
        <v>88</v>
      </c>
      <c r="AY203" s="227" t="s">
        <v>166</v>
      </c>
    </row>
    <row r="204" spans="1:63" s="12" customFormat="1" ht="22.8" customHeight="1">
      <c r="A204" s="12"/>
      <c r="B204" s="183"/>
      <c r="C204" s="12"/>
      <c r="D204" s="184" t="s">
        <v>80</v>
      </c>
      <c r="E204" s="194" t="s">
        <v>204</v>
      </c>
      <c r="F204" s="194" t="s">
        <v>2320</v>
      </c>
      <c r="G204" s="12"/>
      <c r="H204" s="12"/>
      <c r="I204" s="186"/>
      <c r="J204" s="195">
        <f>BK204</f>
        <v>0</v>
      </c>
      <c r="K204" s="12"/>
      <c r="L204" s="183"/>
      <c r="M204" s="188"/>
      <c r="N204" s="189"/>
      <c r="O204" s="189"/>
      <c r="P204" s="190">
        <f>SUM(P205:P247)</f>
        <v>0</v>
      </c>
      <c r="Q204" s="189"/>
      <c r="R204" s="190">
        <f>SUM(R205:R247)</f>
        <v>4.940454</v>
      </c>
      <c r="S204" s="189"/>
      <c r="T204" s="191">
        <f>SUM(T205:T247)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184" t="s">
        <v>88</v>
      </c>
      <c r="AT204" s="192" t="s">
        <v>80</v>
      </c>
      <c r="AU204" s="192" t="s">
        <v>88</v>
      </c>
      <c r="AY204" s="184" t="s">
        <v>166</v>
      </c>
      <c r="BK204" s="193">
        <f>SUM(BK205:BK247)</f>
        <v>0</v>
      </c>
    </row>
    <row r="205" spans="1:65" s="2" customFormat="1" ht="21.75" customHeight="1">
      <c r="A205" s="38"/>
      <c r="B205" s="196"/>
      <c r="C205" s="197" t="s">
        <v>243</v>
      </c>
      <c r="D205" s="197" t="s">
        <v>169</v>
      </c>
      <c r="E205" s="198" t="s">
        <v>2321</v>
      </c>
      <c r="F205" s="199" t="s">
        <v>2322</v>
      </c>
      <c r="G205" s="200" t="s">
        <v>425</v>
      </c>
      <c r="H205" s="201">
        <v>13</v>
      </c>
      <c r="I205" s="202"/>
      <c r="J205" s="203">
        <f>ROUND(I205*H205,2)</f>
        <v>0</v>
      </c>
      <c r="K205" s="199" t="s">
        <v>280</v>
      </c>
      <c r="L205" s="39"/>
      <c r="M205" s="204" t="s">
        <v>1</v>
      </c>
      <c r="N205" s="205" t="s">
        <v>46</v>
      </c>
      <c r="O205" s="77"/>
      <c r="P205" s="206">
        <f>O205*H205</f>
        <v>0</v>
      </c>
      <c r="Q205" s="206">
        <v>0.00131</v>
      </c>
      <c r="R205" s="206">
        <f>Q205*H205</f>
        <v>0.01703</v>
      </c>
      <c r="S205" s="206">
        <v>0</v>
      </c>
      <c r="T205" s="207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08" t="s">
        <v>165</v>
      </c>
      <c r="AT205" s="208" t="s">
        <v>169</v>
      </c>
      <c r="AU205" s="208" t="s">
        <v>90</v>
      </c>
      <c r="AY205" s="19" t="s">
        <v>166</v>
      </c>
      <c r="BE205" s="209">
        <f>IF(N205="základní",J205,0)</f>
        <v>0</v>
      </c>
      <c r="BF205" s="209">
        <f>IF(N205="snížená",J205,0)</f>
        <v>0</v>
      </c>
      <c r="BG205" s="209">
        <f>IF(N205="zákl. přenesená",J205,0)</f>
        <v>0</v>
      </c>
      <c r="BH205" s="209">
        <f>IF(N205="sníž. přenesená",J205,0)</f>
        <v>0</v>
      </c>
      <c r="BI205" s="209">
        <f>IF(N205="nulová",J205,0)</f>
        <v>0</v>
      </c>
      <c r="BJ205" s="19" t="s">
        <v>88</v>
      </c>
      <c r="BK205" s="209">
        <f>ROUND(I205*H205,2)</f>
        <v>0</v>
      </c>
      <c r="BL205" s="19" t="s">
        <v>165</v>
      </c>
      <c r="BM205" s="208" t="s">
        <v>2323</v>
      </c>
    </row>
    <row r="206" spans="1:47" s="2" customFormat="1" ht="12">
      <c r="A206" s="38"/>
      <c r="B206" s="39"/>
      <c r="C206" s="38"/>
      <c r="D206" s="210" t="s">
        <v>174</v>
      </c>
      <c r="E206" s="38"/>
      <c r="F206" s="211" t="s">
        <v>2324</v>
      </c>
      <c r="G206" s="38"/>
      <c r="H206" s="38"/>
      <c r="I206" s="132"/>
      <c r="J206" s="38"/>
      <c r="K206" s="38"/>
      <c r="L206" s="39"/>
      <c r="M206" s="212"/>
      <c r="N206" s="213"/>
      <c r="O206" s="77"/>
      <c r="P206" s="77"/>
      <c r="Q206" s="77"/>
      <c r="R206" s="77"/>
      <c r="S206" s="77"/>
      <c r="T206" s="7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9" t="s">
        <v>174</v>
      </c>
      <c r="AU206" s="19" t="s">
        <v>90</v>
      </c>
    </row>
    <row r="207" spans="1:51" s="14" customFormat="1" ht="12">
      <c r="A207" s="14"/>
      <c r="B207" s="226"/>
      <c r="C207" s="14"/>
      <c r="D207" s="210" t="s">
        <v>283</v>
      </c>
      <c r="E207" s="227" t="s">
        <v>1</v>
      </c>
      <c r="F207" s="228" t="s">
        <v>2325</v>
      </c>
      <c r="G207" s="14"/>
      <c r="H207" s="229">
        <v>13</v>
      </c>
      <c r="I207" s="230"/>
      <c r="J207" s="14"/>
      <c r="K207" s="14"/>
      <c r="L207" s="226"/>
      <c r="M207" s="231"/>
      <c r="N207" s="232"/>
      <c r="O207" s="232"/>
      <c r="P207" s="232"/>
      <c r="Q207" s="232"/>
      <c r="R207" s="232"/>
      <c r="S207" s="232"/>
      <c r="T207" s="23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27" t="s">
        <v>283</v>
      </c>
      <c r="AU207" s="227" t="s">
        <v>90</v>
      </c>
      <c r="AV207" s="14" t="s">
        <v>90</v>
      </c>
      <c r="AW207" s="14" t="s">
        <v>36</v>
      </c>
      <c r="AX207" s="14" t="s">
        <v>88</v>
      </c>
      <c r="AY207" s="227" t="s">
        <v>166</v>
      </c>
    </row>
    <row r="208" spans="1:65" s="2" customFormat="1" ht="21.75" customHeight="1">
      <c r="A208" s="38"/>
      <c r="B208" s="196"/>
      <c r="C208" s="197" t="s">
        <v>249</v>
      </c>
      <c r="D208" s="197" t="s">
        <v>169</v>
      </c>
      <c r="E208" s="198" t="s">
        <v>2326</v>
      </c>
      <c r="F208" s="199" t="s">
        <v>2327</v>
      </c>
      <c r="G208" s="200" t="s">
        <v>425</v>
      </c>
      <c r="H208" s="201">
        <v>10.5</v>
      </c>
      <c r="I208" s="202"/>
      <c r="J208" s="203">
        <f>ROUND(I208*H208,2)</f>
        <v>0</v>
      </c>
      <c r="K208" s="199" t="s">
        <v>280</v>
      </c>
      <c r="L208" s="39"/>
      <c r="M208" s="204" t="s">
        <v>1</v>
      </c>
      <c r="N208" s="205" t="s">
        <v>46</v>
      </c>
      <c r="O208" s="77"/>
      <c r="P208" s="206">
        <f>O208*H208</f>
        <v>0</v>
      </c>
      <c r="Q208" s="206">
        <v>0.00746</v>
      </c>
      <c r="R208" s="206">
        <f>Q208*H208</f>
        <v>0.07833</v>
      </c>
      <c r="S208" s="206">
        <v>0</v>
      </c>
      <c r="T208" s="207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08" t="s">
        <v>165</v>
      </c>
      <c r="AT208" s="208" t="s">
        <v>169</v>
      </c>
      <c r="AU208" s="208" t="s">
        <v>90</v>
      </c>
      <c r="AY208" s="19" t="s">
        <v>166</v>
      </c>
      <c r="BE208" s="209">
        <f>IF(N208="základní",J208,0)</f>
        <v>0</v>
      </c>
      <c r="BF208" s="209">
        <f>IF(N208="snížená",J208,0)</f>
        <v>0</v>
      </c>
      <c r="BG208" s="209">
        <f>IF(N208="zákl. přenesená",J208,0)</f>
        <v>0</v>
      </c>
      <c r="BH208" s="209">
        <f>IF(N208="sníž. přenesená",J208,0)</f>
        <v>0</v>
      </c>
      <c r="BI208" s="209">
        <f>IF(N208="nulová",J208,0)</f>
        <v>0</v>
      </c>
      <c r="BJ208" s="19" t="s">
        <v>88</v>
      </c>
      <c r="BK208" s="209">
        <f>ROUND(I208*H208,2)</f>
        <v>0</v>
      </c>
      <c r="BL208" s="19" t="s">
        <v>165</v>
      </c>
      <c r="BM208" s="208" t="s">
        <v>2328</v>
      </c>
    </row>
    <row r="209" spans="1:47" s="2" customFormat="1" ht="12">
      <c r="A209" s="38"/>
      <c r="B209" s="39"/>
      <c r="C209" s="38"/>
      <c r="D209" s="210" t="s">
        <v>174</v>
      </c>
      <c r="E209" s="38"/>
      <c r="F209" s="211" t="s">
        <v>2329</v>
      </c>
      <c r="G209" s="38"/>
      <c r="H209" s="38"/>
      <c r="I209" s="132"/>
      <c r="J209" s="38"/>
      <c r="K209" s="38"/>
      <c r="L209" s="39"/>
      <c r="M209" s="212"/>
      <c r="N209" s="213"/>
      <c r="O209" s="77"/>
      <c r="P209" s="77"/>
      <c r="Q209" s="77"/>
      <c r="R209" s="77"/>
      <c r="S209" s="77"/>
      <c r="T209" s="7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9" t="s">
        <v>174</v>
      </c>
      <c r="AU209" s="19" t="s">
        <v>90</v>
      </c>
    </row>
    <row r="210" spans="1:51" s="14" customFormat="1" ht="12">
      <c r="A210" s="14"/>
      <c r="B210" s="226"/>
      <c r="C210" s="14"/>
      <c r="D210" s="210" t="s">
        <v>283</v>
      </c>
      <c r="E210" s="227" t="s">
        <v>1</v>
      </c>
      <c r="F210" s="228" t="s">
        <v>2330</v>
      </c>
      <c r="G210" s="14"/>
      <c r="H210" s="229">
        <v>10.5</v>
      </c>
      <c r="I210" s="230"/>
      <c r="J210" s="14"/>
      <c r="K210" s="14"/>
      <c r="L210" s="226"/>
      <c r="M210" s="231"/>
      <c r="N210" s="232"/>
      <c r="O210" s="232"/>
      <c r="P210" s="232"/>
      <c r="Q210" s="232"/>
      <c r="R210" s="232"/>
      <c r="S210" s="232"/>
      <c r="T210" s="23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27" t="s">
        <v>283</v>
      </c>
      <c r="AU210" s="227" t="s">
        <v>90</v>
      </c>
      <c r="AV210" s="14" t="s">
        <v>90</v>
      </c>
      <c r="AW210" s="14" t="s">
        <v>36</v>
      </c>
      <c r="AX210" s="14" t="s">
        <v>88</v>
      </c>
      <c r="AY210" s="227" t="s">
        <v>166</v>
      </c>
    </row>
    <row r="211" spans="1:65" s="2" customFormat="1" ht="21.75" customHeight="1">
      <c r="A211" s="38"/>
      <c r="B211" s="196"/>
      <c r="C211" s="197" t="s">
        <v>254</v>
      </c>
      <c r="D211" s="197" t="s">
        <v>169</v>
      </c>
      <c r="E211" s="198" t="s">
        <v>2331</v>
      </c>
      <c r="F211" s="199" t="s">
        <v>2332</v>
      </c>
      <c r="G211" s="200" t="s">
        <v>425</v>
      </c>
      <c r="H211" s="201">
        <v>12</v>
      </c>
      <c r="I211" s="202"/>
      <c r="J211" s="203">
        <f>ROUND(I211*H211,2)</f>
        <v>0</v>
      </c>
      <c r="K211" s="199" t="s">
        <v>280</v>
      </c>
      <c r="L211" s="39"/>
      <c r="M211" s="204" t="s">
        <v>1</v>
      </c>
      <c r="N211" s="205" t="s">
        <v>46</v>
      </c>
      <c r="O211" s="77"/>
      <c r="P211" s="206">
        <f>O211*H211</f>
        <v>0</v>
      </c>
      <c r="Q211" s="206">
        <v>0.00276</v>
      </c>
      <c r="R211" s="206">
        <f>Q211*H211</f>
        <v>0.03312</v>
      </c>
      <c r="S211" s="206">
        <v>0</v>
      </c>
      <c r="T211" s="207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08" t="s">
        <v>165</v>
      </c>
      <c r="AT211" s="208" t="s">
        <v>169</v>
      </c>
      <c r="AU211" s="208" t="s">
        <v>90</v>
      </c>
      <c r="AY211" s="19" t="s">
        <v>166</v>
      </c>
      <c r="BE211" s="209">
        <f>IF(N211="základní",J211,0)</f>
        <v>0</v>
      </c>
      <c r="BF211" s="209">
        <f>IF(N211="snížená",J211,0)</f>
        <v>0</v>
      </c>
      <c r="BG211" s="209">
        <f>IF(N211="zákl. přenesená",J211,0)</f>
        <v>0</v>
      </c>
      <c r="BH211" s="209">
        <f>IF(N211="sníž. přenesená",J211,0)</f>
        <v>0</v>
      </c>
      <c r="BI211" s="209">
        <f>IF(N211="nulová",J211,0)</f>
        <v>0</v>
      </c>
      <c r="BJ211" s="19" t="s">
        <v>88</v>
      </c>
      <c r="BK211" s="209">
        <f>ROUND(I211*H211,2)</f>
        <v>0</v>
      </c>
      <c r="BL211" s="19" t="s">
        <v>165</v>
      </c>
      <c r="BM211" s="208" t="s">
        <v>2333</v>
      </c>
    </row>
    <row r="212" spans="1:47" s="2" customFormat="1" ht="12">
      <c r="A212" s="38"/>
      <c r="B212" s="39"/>
      <c r="C212" s="38"/>
      <c r="D212" s="210" t="s">
        <v>174</v>
      </c>
      <c r="E212" s="38"/>
      <c r="F212" s="211" t="s">
        <v>2334</v>
      </c>
      <c r="G212" s="38"/>
      <c r="H212" s="38"/>
      <c r="I212" s="132"/>
      <c r="J212" s="38"/>
      <c r="K212" s="38"/>
      <c r="L212" s="39"/>
      <c r="M212" s="212"/>
      <c r="N212" s="213"/>
      <c r="O212" s="77"/>
      <c r="P212" s="77"/>
      <c r="Q212" s="77"/>
      <c r="R212" s="77"/>
      <c r="S212" s="77"/>
      <c r="T212" s="7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9" t="s">
        <v>174</v>
      </c>
      <c r="AU212" s="19" t="s">
        <v>90</v>
      </c>
    </row>
    <row r="213" spans="1:51" s="14" customFormat="1" ht="12">
      <c r="A213" s="14"/>
      <c r="B213" s="226"/>
      <c r="C213" s="14"/>
      <c r="D213" s="210" t="s">
        <v>283</v>
      </c>
      <c r="E213" s="227" t="s">
        <v>1</v>
      </c>
      <c r="F213" s="228" t="s">
        <v>224</v>
      </c>
      <c r="G213" s="14"/>
      <c r="H213" s="229">
        <v>12</v>
      </c>
      <c r="I213" s="230"/>
      <c r="J213" s="14"/>
      <c r="K213" s="14"/>
      <c r="L213" s="226"/>
      <c r="M213" s="231"/>
      <c r="N213" s="232"/>
      <c r="O213" s="232"/>
      <c r="P213" s="232"/>
      <c r="Q213" s="232"/>
      <c r="R213" s="232"/>
      <c r="S213" s="232"/>
      <c r="T213" s="23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27" t="s">
        <v>283</v>
      </c>
      <c r="AU213" s="227" t="s">
        <v>90</v>
      </c>
      <c r="AV213" s="14" t="s">
        <v>90</v>
      </c>
      <c r="AW213" s="14" t="s">
        <v>36</v>
      </c>
      <c r="AX213" s="14" t="s">
        <v>88</v>
      </c>
      <c r="AY213" s="227" t="s">
        <v>166</v>
      </c>
    </row>
    <row r="214" spans="1:65" s="2" customFormat="1" ht="21.75" customHeight="1">
      <c r="A214" s="38"/>
      <c r="B214" s="196"/>
      <c r="C214" s="197" t="s">
        <v>433</v>
      </c>
      <c r="D214" s="197" t="s">
        <v>169</v>
      </c>
      <c r="E214" s="198" t="s">
        <v>2335</v>
      </c>
      <c r="F214" s="199" t="s">
        <v>2336</v>
      </c>
      <c r="G214" s="200" t="s">
        <v>425</v>
      </c>
      <c r="H214" s="201">
        <v>1.5</v>
      </c>
      <c r="I214" s="202"/>
      <c r="J214" s="203">
        <f>ROUND(I214*H214,2)</f>
        <v>0</v>
      </c>
      <c r="K214" s="199" t="s">
        <v>280</v>
      </c>
      <c r="L214" s="39"/>
      <c r="M214" s="204" t="s">
        <v>1</v>
      </c>
      <c r="N214" s="205" t="s">
        <v>46</v>
      </c>
      <c r="O214" s="77"/>
      <c r="P214" s="206">
        <f>O214*H214</f>
        <v>0</v>
      </c>
      <c r="Q214" s="206">
        <v>0.01182</v>
      </c>
      <c r="R214" s="206">
        <f>Q214*H214</f>
        <v>0.017730000000000003</v>
      </c>
      <c r="S214" s="206">
        <v>0</v>
      </c>
      <c r="T214" s="207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08" t="s">
        <v>165</v>
      </c>
      <c r="AT214" s="208" t="s">
        <v>169</v>
      </c>
      <c r="AU214" s="208" t="s">
        <v>90</v>
      </c>
      <c r="AY214" s="19" t="s">
        <v>166</v>
      </c>
      <c r="BE214" s="209">
        <f>IF(N214="základní",J214,0)</f>
        <v>0</v>
      </c>
      <c r="BF214" s="209">
        <f>IF(N214="snížená",J214,0)</f>
        <v>0</v>
      </c>
      <c r="BG214" s="209">
        <f>IF(N214="zákl. přenesená",J214,0)</f>
        <v>0</v>
      </c>
      <c r="BH214" s="209">
        <f>IF(N214="sníž. přenesená",J214,0)</f>
        <v>0</v>
      </c>
      <c r="BI214" s="209">
        <f>IF(N214="nulová",J214,0)</f>
        <v>0</v>
      </c>
      <c r="BJ214" s="19" t="s">
        <v>88</v>
      </c>
      <c r="BK214" s="209">
        <f>ROUND(I214*H214,2)</f>
        <v>0</v>
      </c>
      <c r="BL214" s="19" t="s">
        <v>165</v>
      </c>
      <c r="BM214" s="208" t="s">
        <v>2337</v>
      </c>
    </row>
    <row r="215" spans="1:47" s="2" customFormat="1" ht="12">
      <c r="A215" s="38"/>
      <c r="B215" s="39"/>
      <c r="C215" s="38"/>
      <c r="D215" s="210" t="s">
        <v>174</v>
      </c>
      <c r="E215" s="38"/>
      <c r="F215" s="211" t="s">
        <v>2338</v>
      </c>
      <c r="G215" s="38"/>
      <c r="H215" s="38"/>
      <c r="I215" s="132"/>
      <c r="J215" s="38"/>
      <c r="K215" s="38"/>
      <c r="L215" s="39"/>
      <c r="M215" s="212"/>
      <c r="N215" s="213"/>
      <c r="O215" s="77"/>
      <c r="P215" s="77"/>
      <c r="Q215" s="77"/>
      <c r="R215" s="77"/>
      <c r="S215" s="77"/>
      <c r="T215" s="7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9" t="s">
        <v>174</v>
      </c>
      <c r="AU215" s="19" t="s">
        <v>90</v>
      </c>
    </row>
    <row r="216" spans="1:65" s="2" customFormat="1" ht="21.75" customHeight="1">
      <c r="A216" s="38"/>
      <c r="B216" s="196"/>
      <c r="C216" s="197" t="s">
        <v>438</v>
      </c>
      <c r="D216" s="197" t="s">
        <v>169</v>
      </c>
      <c r="E216" s="198" t="s">
        <v>2339</v>
      </c>
      <c r="F216" s="199" t="s">
        <v>2340</v>
      </c>
      <c r="G216" s="200" t="s">
        <v>425</v>
      </c>
      <c r="H216" s="201">
        <v>5</v>
      </c>
      <c r="I216" s="202"/>
      <c r="J216" s="203">
        <f>ROUND(I216*H216,2)</f>
        <v>0</v>
      </c>
      <c r="K216" s="199" t="s">
        <v>280</v>
      </c>
      <c r="L216" s="39"/>
      <c r="M216" s="204" t="s">
        <v>1</v>
      </c>
      <c r="N216" s="205" t="s">
        <v>46</v>
      </c>
      <c r="O216" s="77"/>
      <c r="P216" s="206">
        <f>O216*H216</f>
        <v>0</v>
      </c>
      <c r="Q216" s="206">
        <v>0.04405</v>
      </c>
      <c r="R216" s="206">
        <f>Q216*H216</f>
        <v>0.22025</v>
      </c>
      <c r="S216" s="206">
        <v>0</v>
      </c>
      <c r="T216" s="207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08" t="s">
        <v>165</v>
      </c>
      <c r="AT216" s="208" t="s">
        <v>169</v>
      </c>
      <c r="AU216" s="208" t="s">
        <v>90</v>
      </c>
      <c r="AY216" s="19" t="s">
        <v>166</v>
      </c>
      <c r="BE216" s="209">
        <f>IF(N216="základní",J216,0)</f>
        <v>0</v>
      </c>
      <c r="BF216" s="209">
        <f>IF(N216="snížená",J216,0)</f>
        <v>0</v>
      </c>
      <c r="BG216" s="209">
        <f>IF(N216="zákl. přenesená",J216,0)</f>
        <v>0</v>
      </c>
      <c r="BH216" s="209">
        <f>IF(N216="sníž. přenesená",J216,0)</f>
        <v>0</v>
      </c>
      <c r="BI216" s="209">
        <f>IF(N216="nulová",J216,0)</f>
        <v>0</v>
      </c>
      <c r="BJ216" s="19" t="s">
        <v>88</v>
      </c>
      <c r="BK216" s="209">
        <f>ROUND(I216*H216,2)</f>
        <v>0</v>
      </c>
      <c r="BL216" s="19" t="s">
        <v>165</v>
      </c>
      <c r="BM216" s="208" t="s">
        <v>2341</v>
      </c>
    </row>
    <row r="217" spans="1:47" s="2" customFormat="1" ht="12">
      <c r="A217" s="38"/>
      <c r="B217" s="39"/>
      <c r="C217" s="38"/>
      <c r="D217" s="210" t="s">
        <v>174</v>
      </c>
      <c r="E217" s="38"/>
      <c r="F217" s="211" t="s">
        <v>2342</v>
      </c>
      <c r="G217" s="38"/>
      <c r="H217" s="38"/>
      <c r="I217" s="132"/>
      <c r="J217" s="38"/>
      <c r="K217" s="38"/>
      <c r="L217" s="39"/>
      <c r="M217" s="212"/>
      <c r="N217" s="213"/>
      <c r="O217" s="77"/>
      <c r="P217" s="77"/>
      <c r="Q217" s="77"/>
      <c r="R217" s="77"/>
      <c r="S217" s="77"/>
      <c r="T217" s="7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9" t="s">
        <v>174</v>
      </c>
      <c r="AU217" s="19" t="s">
        <v>90</v>
      </c>
    </row>
    <row r="218" spans="1:65" s="2" customFormat="1" ht="21.75" customHeight="1">
      <c r="A218" s="38"/>
      <c r="B218" s="196"/>
      <c r="C218" s="197" t="s">
        <v>7</v>
      </c>
      <c r="D218" s="197" t="s">
        <v>169</v>
      </c>
      <c r="E218" s="198" t="s">
        <v>2343</v>
      </c>
      <c r="F218" s="199" t="s">
        <v>2344</v>
      </c>
      <c r="G218" s="200" t="s">
        <v>346</v>
      </c>
      <c r="H218" s="201">
        <v>1</v>
      </c>
      <c r="I218" s="202"/>
      <c r="J218" s="203">
        <f>ROUND(I218*H218,2)</f>
        <v>0</v>
      </c>
      <c r="K218" s="199" t="s">
        <v>280</v>
      </c>
      <c r="L218" s="39"/>
      <c r="M218" s="204" t="s">
        <v>1</v>
      </c>
      <c r="N218" s="205" t="s">
        <v>46</v>
      </c>
      <c r="O218" s="77"/>
      <c r="P218" s="206">
        <f>O218*H218</f>
        <v>0</v>
      </c>
      <c r="Q218" s="206">
        <v>0</v>
      </c>
      <c r="R218" s="206">
        <f>Q218*H218</f>
        <v>0</v>
      </c>
      <c r="S218" s="206">
        <v>0</v>
      </c>
      <c r="T218" s="207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08" t="s">
        <v>165</v>
      </c>
      <c r="AT218" s="208" t="s">
        <v>169</v>
      </c>
      <c r="AU218" s="208" t="s">
        <v>90</v>
      </c>
      <c r="AY218" s="19" t="s">
        <v>166</v>
      </c>
      <c r="BE218" s="209">
        <f>IF(N218="základní",J218,0)</f>
        <v>0</v>
      </c>
      <c r="BF218" s="209">
        <f>IF(N218="snížená",J218,0)</f>
        <v>0</v>
      </c>
      <c r="BG218" s="209">
        <f>IF(N218="zákl. přenesená",J218,0)</f>
        <v>0</v>
      </c>
      <c r="BH218" s="209">
        <f>IF(N218="sníž. přenesená",J218,0)</f>
        <v>0</v>
      </c>
      <c r="BI218" s="209">
        <f>IF(N218="nulová",J218,0)</f>
        <v>0</v>
      </c>
      <c r="BJ218" s="19" t="s">
        <v>88</v>
      </c>
      <c r="BK218" s="209">
        <f>ROUND(I218*H218,2)</f>
        <v>0</v>
      </c>
      <c r="BL218" s="19" t="s">
        <v>165</v>
      </c>
      <c r="BM218" s="208" t="s">
        <v>2345</v>
      </c>
    </row>
    <row r="219" spans="1:47" s="2" customFormat="1" ht="12">
      <c r="A219" s="38"/>
      <c r="B219" s="39"/>
      <c r="C219" s="38"/>
      <c r="D219" s="210" t="s">
        <v>174</v>
      </c>
      <c r="E219" s="38"/>
      <c r="F219" s="211" t="s">
        <v>2346</v>
      </c>
      <c r="G219" s="38"/>
      <c r="H219" s="38"/>
      <c r="I219" s="132"/>
      <c r="J219" s="38"/>
      <c r="K219" s="38"/>
      <c r="L219" s="39"/>
      <c r="M219" s="212"/>
      <c r="N219" s="213"/>
      <c r="O219" s="77"/>
      <c r="P219" s="77"/>
      <c r="Q219" s="77"/>
      <c r="R219" s="77"/>
      <c r="S219" s="77"/>
      <c r="T219" s="7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9" t="s">
        <v>174</v>
      </c>
      <c r="AU219" s="19" t="s">
        <v>90</v>
      </c>
    </row>
    <row r="220" spans="1:65" s="2" customFormat="1" ht="16.5" customHeight="1">
      <c r="A220" s="38"/>
      <c r="B220" s="196"/>
      <c r="C220" s="242" t="s">
        <v>452</v>
      </c>
      <c r="D220" s="242" t="s">
        <v>806</v>
      </c>
      <c r="E220" s="243" t="s">
        <v>2347</v>
      </c>
      <c r="F220" s="244" t="s">
        <v>2348</v>
      </c>
      <c r="G220" s="245" t="s">
        <v>346</v>
      </c>
      <c r="H220" s="246">
        <v>1</v>
      </c>
      <c r="I220" s="247"/>
      <c r="J220" s="248">
        <f>ROUND(I220*H220,2)</f>
        <v>0</v>
      </c>
      <c r="K220" s="244" t="s">
        <v>280</v>
      </c>
      <c r="L220" s="249"/>
      <c r="M220" s="250" t="s">
        <v>1</v>
      </c>
      <c r="N220" s="251" t="s">
        <v>46</v>
      </c>
      <c r="O220" s="77"/>
      <c r="P220" s="206">
        <f>O220*H220</f>
        <v>0</v>
      </c>
      <c r="Q220" s="206">
        <v>0.00203</v>
      </c>
      <c r="R220" s="206">
        <f>Q220*H220</f>
        <v>0.00203</v>
      </c>
      <c r="S220" s="206">
        <v>0</v>
      </c>
      <c r="T220" s="207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08" t="s">
        <v>204</v>
      </c>
      <c r="AT220" s="208" t="s">
        <v>806</v>
      </c>
      <c r="AU220" s="208" t="s">
        <v>90</v>
      </c>
      <c r="AY220" s="19" t="s">
        <v>166</v>
      </c>
      <c r="BE220" s="209">
        <f>IF(N220="základní",J220,0)</f>
        <v>0</v>
      </c>
      <c r="BF220" s="209">
        <f>IF(N220="snížená",J220,0)</f>
        <v>0</v>
      </c>
      <c r="BG220" s="209">
        <f>IF(N220="zákl. přenesená",J220,0)</f>
        <v>0</v>
      </c>
      <c r="BH220" s="209">
        <f>IF(N220="sníž. přenesená",J220,0)</f>
        <v>0</v>
      </c>
      <c r="BI220" s="209">
        <f>IF(N220="nulová",J220,0)</f>
        <v>0</v>
      </c>
      <c r="BJ220" s="19" t="s">
        <v>88</v>
      </c>
      <c r="BK220" s="209">
        <f>ROUND(I220*H220,2)</f>
        <v>0</v>
      </c>
      <c r="BL220" s="19" t="s">
        <v>165</v>
      </c>
      <c r="BM220" s="208" t="s">
        <v>2349</v>
      </c>
    </row>
    <row r="221" spans="1:47" s="2" customFormat="1" ht="12">
      <c r="A221" s="38"/>
      <c r="B221" s="39"/>
      <c r="C221" s="38"/>
      <c r="D221" s="210" t="s">
        <v>174</v>
      </c>
      <c r="E221" s="38"/>
      <c r="F221" s="211" t="s">
        <v>2348</v>
      </c>
      <c r="G221" s="38"/>
      <c r="H221" s="38"/>
      <c r="I221" s="132"/>
      <c r="J221" s="38"/>
      <c r="K221" s="38"/>
      <c r="L221" s="39"/>
      <c r="M221" s="212"/>
      <c r="N221" s="213"/>
      <c r="O221" s="77"/>
      <c r="P221" s="77"/>
      <c r="Q221" s="77"/>
      <c r="R221" s="77"/>
      <c r="S221" s="77"/>
      <c r="T221" s="7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9" t="s">
        <v>174</v>
      </c>
      <c r="AU221" s="19" t="s">
        <v>90</v>
      </c>
    </row>
    <row r="222" spans="1:65" s="2" customFormat="1" ht="21.75" customHeight="1">
      <c r="A222" s="38"/>
      <c r="B222" s="196"/>
      <c r="C222" s="197" t="s">
        <v>459</v>
      </c>
      <c r="D222" s="197" t="s">
        <v>169</v>
      </c>
      <c r="E222" s="198" t="s">
        <v>2350</v>
      </c>
      <c r="F222" s="199" t="s">
        <v>2351</v>
      </c>
      <c r="G222" s="200" t="s">
        <v>346</v>
      </c>
      <c r="H222" s="201">
        <v>1</v>
      </c>
      <c r="I222" s="202"/>
      <c r="J222" s="203">
        <f>ROUND(I222*H222,2)</f>
        <v>0</v>
      </c>
      <c r="K222" s="199" t="s">
        <v>280</v>
      </c>
      <c r="L222" s="39"/>
      <c r="M222" s="204" t="s">
        <v>1</v>
      </c>
      <c r="N222" s="205" t="s">
        <v>46</v>
      </c>
      <c r="O222" s="77"/>
      <c r="P222" s="206">
        <f>O222*H222</f>
        <v>0</v>
      </c>
      <c r="Q222" s="206">
        <v>1E-05</v>
      </c>
      <c r="R222" s="206">
        <f>Q222*H222</f>
        <v>1E-05</v>
      </c>
      <c r="S222" s="206">
        <v>0</v>
      </c>
      <c r="T222" s="207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08" t="s">
        <v>165</v>
      </c>
      <c r="AT222" s="208" t="s">
        <v>169</v>
      </c>
      <c r="AU222" s="208" t="s">
        <v>90</v>
      </c>
      <c r="AY222" s="19" t="s">
        <v>166</v>
      </c>
      <c r="BE222" s="209">
        <f>IF(N222="základní",J222,0)</f>
        <v>0</v>
      </c>
      <c r="BF222" s="209">
        <f>IF(N222="snížená",J222,0)</f>
        <v>0</v>
      </c>
      <c r="BG222" s="209">
        <f>IF(N222="zákl. přenesená",J222,0)</f>
        <v>0</v>
      </c>
      <c r="BH222" s="209">
        <f>IF(N222="sníž. přenesená",J222,0)</f>
        <v>0</v>
      </c>
      <c r="BI222" s="209">
        <f>IF(N222="nulová",J222,0)</f>
        <v>0</v>
      </c>
      <c r="BJ222" s="19" t="s">
        <v>88</v>
      </c>
      <c r="BK222" s="209">
        <f>ROUND(I222*H222,2)</f>
        <v>0</v>
      </c>
      <c r="BL222" s="19" t="s">
        <v>165</v>
      </c>
      <c r="BM222" s="208" t="s">
        <v>2352</v>
      </c>
    </row>
    <row r="223" spans="1:47" s="2" customFormat="1" ht="12">
      <c r="A223" s="38"/>
      <c r="B223" s="39"/>
      <c r="C223" s="38"/>
      <c r="D223" s="210" t="s">
        <v>174</v>
      </c>
      <c r="E223" s="38"/>
      <c r="F223" s="211" t="s">
        <v>2353</v>
      </c>
      <c r="G223" s="38"/>
      <c r="H223" s="38"/>
      <c r="I223" s="132"/>
      <c r="J223" s="38"/>
      <c r="K223" s="38"/>
      <c r="L223" s="39"/>
      <c r="M223" s="212"/>
      <c r="N223" s="213"/>
      <c r="O223" s="77"/>
      <c r="P223" s="77"/>
      <c r="Q223" s="77"/>
      <c r="R223" s="77"/>
      <c r="S223" s="77"/>
      <c r="T223" s="7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9" t="s">
        <v>174</v>
      </c>
      <c r="AU223" s="19" t="s">
        <v>90</v>
      </c>
    </row>
    <row r="224" spans="1:65" s="2" customFormat="1" ht="16.5" customHeight="1">
      <c r="A224" s="38"/>
      <c r="B224" s="196"/>
      <c r="C224" s="242" t="s">
        <v>469</v>
      </c>
      <c r="D224" s="242" t="s">
        <v>806</v>
      </c>
      <c r="E224" s="243" t="s">
        <v>2354</v>
      </c>
      <c r="F224" s="244" t="s">
        <v>2355</v>
      </c>
      <c r="G224" s="245" t="s">
        <v>346</v>
      </c>
      <c r="H224" s="246">
        <v>1</v>
      </c>
      <c r="I224" s="247"/>
      <c r="J224" s="248">
        <f>ROUND(I224*H224,2)</f>
        <v>0</v>
      </c>
      <c r="K224" s="244" t="s">
        <v>280</v>
      </c>
      <c r="L224" s="249"/>
      <c r="M224" s="250" t="s">
        <v>1</v>
      </c>
      <c r="N224" s="251" t="s">
        <v>46</v>
      </c>
      <c r="O224" s="77"/>
      <c r="P224" s="206">
        <f>O224*H224</f>
        <v>0</v>
      </c>
      <c r="Q224" s="206">
        <v>0.02044</v>
      </c>
      <c r="R224" s="206">
        <f>Q224*H224</f>
        <v>0.02044</v>
      </c>
      <c r="S224" s="206">
        <v>0</v>
      </c>
      <c r="T224" s="207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08" t="s">
        <v>204</v>
      </c>
      <c r="AT224" s="208" t="s">
        <v>806</v>
      </c>
      <c r="AU224" s="208" t="s">
        <v>90</v>
      </c>
      <c r="AY224" s="19" t="s">
        <v>166</v>
      </c>
      <c r="BE224" s="209">
        <f>IF(N224="základní",J224,0)</f>
        <v>0</v>
      </c>
      <c r="BF224" s="209">
        <f>IF(N224="snížená",J224,0)</f>
        <v>0</v>
      </c>
      <c r="BG224" s="209">
        <f>IF(N224="zákl. přenesená",J224,0)</f>
        <v>0</v>
      </c>
      <c r="BH224" s="209">
        <f>IF(N224="sníž. přenesená",J224,0)</f>
        <v>0</v>
      </c>
      <c r="BI224" s="209">
        <f>IF(N224="nulová",J224,0)</f>
        <v>0</v>
      </c>
      <c r="BJ224" s="19" t="s">
        <v>88</v>
      </c>
      <c r="BK224" s="209">
        <f>ROUND(I224*H224,2)</f>
        <v>0</v>
      </c>
      <c r="BL224" s="19" t="s">
        <v>165</v>
      </c>
      <c r="BM224" s="208" t="s">
        <v>2356</v>
      </c>
    </row>
    <row r="225" spans="1:47" s="2" customFormat="1" ht="12">
      <c r="A225" s="38"/>
      <c r="B225" s="39"/>
      <c r="C225" s="38"/>
      <c r="D225" s="210" t="s">
        <v>174</v>
      </c>
      <c r="E225" s="38"/>
      <c r="F225" s="211" t="s">
        <v>2355</v>
      </c>
      <c r="G225" s="38"/>
      <c r="H225" s="38"/>
      <c r="I225" s="132"/>
      <c r="J225" s="38"/>
      <c r="K225" s="38"/>
      <c r="L225" s="39"/>
      <c r="M225" s="212"/>
      <c r="N225" s="213"/>
      <c r="O225" s="77"/>
      <c r="P225" s="77"/>
      <c r="Q225" s="77"/>
      <c r="R225" s="77"/>
      <c r="S225" s="77"/>
      <c r="T225" s="7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9" t="s">
        <v>174</v>
      </c>
      <c r="AU225" s="19" t="s">
        <v>90</v>
      </c>
    </row>
    <row r="226" spans="1:65" s="2" customFormat="1" ht="16.5" customHeight="1">
      <c r="A226" s="38"/>
      <c r="B226" s="196"/>
      <c r="C226" s="242" t="s">
        <v>475</v>
      </c>
      <c r="D226" s="242" t="s">
        <v>806</v>
      </c>
      <c r="E226" s="243" t="s">
        <v>2357</v>
      </c>
      <c r="F226" s="244" t="s">
        <v>2358</v>
      </c>
      <c r="G226" s="245" t="s">
        <v>346</v>
      </c>
      <c r="H226" s="246">
        <v>1</v>
      </c>
      <c r="I226" s="247"/>
      <c r="J226" s="248">
        <f>ROUND(I226*H226,2)</f>
        <v>0</v>
      </c>
      <c r="K226" s="244" t="s">
        <v>280</v>
      </c>
      <c r="L226" s="249"/>
      <c r="M226" s="250" t="s">
        <v>1</v>
      </c>
      <c r="N226" s="251" t="s">
        <v>46</v>
      </c>
      <c r="O226" s="77"/>
      <c r="P226" s="206">
        <f>O226*H226</f>
        <v>0</v>
      </c>
      <c r="Q226" s="206">
        <v>0.0264</v>
      </c>
      <c r="R226" s="206">
        <f>Q226*H226</f>
        <v>0.0264</v>
      </c>
      <c r="S226" s="206">
        <v>0</v>
      </c>
      <c r="T226" s="207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08" t="s">
        <v>204</v>
      </c>
      <c r="AT226" s="208" t="s">
        <v>806</v>
      </c>
      <c r="AU226" s="208" t="s">
        <v>90</v>
      </c>
      <c r="AY226" s="19" t="s">
        <v>166</v>
      </c>
      <c r="BE226" s="209">
        <f>IF(N226="základní",J226,0)</f>
        <v>0</v>
      </c>
      <c r="BF226" s="209">
        <f>IF(N226="snížená",J226,0)</f>
        <v>0</v>
      </c>
      <c r="BG226" s="209">
        <f>IF(N226="zákl. přenesená",J226,0)</f>
        <v>0</v>
      </c>
      <c r="BH226" s="209">
        <f>IF(N226="sníž. přenesená",J226,0)</f>
        <v>0</v>
      </c>
      <c r="BI226" s="209">
        <f>IF(N226="nulová",J226,0)</f>
        <v>0</v>
      </c>
      <c r="BJ226" s="19" t="s">
        <v>88</v>
      </c>
      <c r="BK226" s="209">
        <f>ROUND(I226*H226,2)</f>
        <v>0</v>
      </c>
      <c r="BL226" s="19" t="s">
        <v>165</v>
      </c>
      <c r="BM226" s="208" t="s">
        <v>2359</v>
      </c>
    </row>
    <row r="227" spans="1:47" s="2" customFormat="1" ht="12">
      <c r="A227" s="38"/>
      <c r="B227" s="39"/>
      <c r="C227" s="38"/>
      <c r="D227" s="210" t="s">
        <v>174</v>
      </c>
      <c r="E227" s="38"/>
      <c r="F227" s="211" t="s">
        <v>2358</v>
      </c>
      <c r="G227" s="38"/>
      <c r="H227" s="38"/>
      <c r="I227" s="132"/>
      <c r="J227" s="38"/>
      <c r="K227" s="38"/>
      <c r="L227" s="39"/>
      <c r="M227" s="212"/>
      <c r="N227" s="213"/>
      <c r="O227" s="77"/>
      <c r="P227" s="77"/>
      <c r="Q227" s="77"/>
      <c r="R227" s="77"/>
      <c r="S227" s="77"/>
      <c r="T227" s="7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9" t="s">
        <v>174</v>
      </c>
      <c r="AU227" s="19" t="s">
        <v>90</v>
      </c>
    </row>
    <row r="228" spans="1:65" s="2" customFormat="1" ht="16.5" customHeight="1">
      <c r="A228" s="38"/>
      <c r="B228" s="196"/>
      <c r="C228" s="242" t="s">
        <v>481</v>
      </c>
      <c r="D228" s="242" t="s">
        <v>806</v>
      </c>
      <c r="E228" s="243" t="s">
        <v>2360</v>
      </c>
      <c r="F228" s="244" t="s">
        <v>2361</v>
      </c>
      <c r="G228" s="245" t="s">
        <v>346</v>
      </c>
      <c r="H228" s="246">
        <v>1</v>
      </c>
      <c r="I228" s="247"/>
      <c r="J228" s="248">
        <f>ROUND(I228*H228,2)</f>
        <v>0</v>
      </c>
      <c r="K228" s="244" t="s">
        <v>280</v>
      </c>
      <c r="L228" s="249"/>
      <c r="M228" s="250" t="s">
        <v>1</v>
      </c>
      <c r="N228" s="251" t="s">
        <v>46</v>
      </c>
      <c r="O228" s="77"/>
      <c r="P228" s="206">
        <f>O228*H228</f>
        <v>0</v>
      </c>
      <c r="Q228" s="206">
        <v>0.01414</v>
      </c>
      <c r="R228" s="206">
        <f>Q228*H228</f>
        <v>0.01414</v>
      </c>
      <c r="S228" s="206">
        <v>0</v>
      </c>
      <c r="T228" s="207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08" t="s">
        <v>204</v>
      </c>
      <c r="AT228" s="208" t="s">
        <v>806</v>
      </c>
      <c r="AU228" s="208" t="s">
        <v>90</v>
      </c>
      <c r="AY228" s="19" t="s">
        <v>166</v>
      </c>
      <c r="BE228" s="209">
        <f>IF(N228="základní",J228,0)</f>
        <v>0</v>
      </c>
      <c r="BF228" s="209">
        <f>IF(N228="snížená",J228,0)</f>
        <v>0</v>
      </c>
      <c r="BG228" s="209">
        <f>IF(N228="zákl. přenesená",J228,0)</f>
        <v>0</v>
      </c>
      <c r="BH228" s="209">
        <f>IF(N228="sníž. přenesená",J228,0)</f>
        <v>0</v>
      </c>
      <c r="BI228" s="209">
        <f>IF(N228="nulová",J228,0)</f>
        <v>0</v>
      </c>
      <c r="BJ228" s="19" t="s">
        <v>88</v>
      </c>
      <c r="BK228" s="209">
        <f>ROUND(I228*H228,2)</f>
        <v>0</v>
      </c>
      <c r="BL228" s="19" t="s">
        <v>165</v>
      </c>
      <c r="BM228" s="208" t="s">
        <v>2362</v>
      </c>
    </row>
    <row r="229" spans="1:47" s="2" customFormat="1" ht="12">
      <c r="A229" s="38"/>
      <c r="B229" s="39"/>
      <c r="C229" s="38"/>
      <c r="D229" s="210" t="s">
        <v>174</v>
      </c>
      <c r="E229" s="38"/>
      <c r="F229" s="211" t="s">
        <v>2361</v>
      </c>
      <c r="G229" s="38"/>
      <c r="H229" s="38"/>
      <c r="I229" s="132"/>
      <c r="J229" s="38"/>
      <c r="K229" s="38"/>
      <c r="L229" s="39"/>
      <c r="M229" s="212"/>
      <c r="N229" s="213"/>
      <c r="O229" s="77"/>
      <c r="P229" s="77"/>
      <c r="Q229" s="77"/>
      <c r="R229" s="77"/>
      <c r="S229" s="77"/>
      <c r="T229" s="7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9" t="s">
        <v>174</v>
      </c>
      <c r="AU229" s="19" t="s">
        <v>90</v>
      </c>
    </row>
    <row r="230" spans="1:65" s="2" customFormat="1" ht="21.75" customHeight="1">
      <c r="A230" s="38"/>
      <c r="B230" s="196"/>
      <c r="C230" s="197" t="s">
        <v>487</v>
      </c>
      <c r="D230" s="197" t="s">
        <v>169</v>
      </c>
      <c r="E230" s="198" t="s">
        <v>2363</v>
      </c>
      <c r="F230" s="199" t="s">
        <v>2364</v>
      </c>
      <c r="G230" s="200" t="s">
        <v>346</v>
      </c>
      <c r="H230" s="201">
        <v>2</v>
      </c>
      <c r="I230" s="202"/>
      <c r="J230" s="203">
        <f>ROUND(I230*H230,2)</f>
        <v>0</v>
      </c>
      <c r="K230" s="199" t="s">
        <v>280</v>
      </c>
      <c r="L230" s="39"/>
      <c r="M230" s="204" t="s">
        <v>1</v>
      </c>
      <c r="N230" s="205" t="s">
        <v>46</v>
      </c>
      <c r="O230" s="77"/>
      <c r="P230" s="206">
        <f>O230*H230</f>
        <v>0</v>
      </c>
      <c r="Q230" s="206">
        <v>1E-05</v>
      </c>
      <c r="R230" s="206">
        <f>Q230*H230</f>
        <v>2E-05</v>
      </c>
      <c r="S230" s="206">
        <v>0</v>
      </c>
      <c r="T230" s="207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08" t="s">
        <v>165</v>
      </c>
      <c r="AT230" s="208" t="s">
        <v>169</v>
      </c>
      <c r="AU230" s="208" t="s">
        <v>90</v>
      </c>
      <c r="AY230" s="19" t="s">
        <v>166</v>
      </c>
      <c r="BE230" s="209">
        <f>IF(N230="základní",J230,0)</f>
        <v>0</v>
      </c>
      <c r="BF230" s="209">
        <f>IF(N230="snížená",J230,0)</f>
        <v>0</v>
      </c>
      <c r="BG230" s="209">
        <f>IF(N230="zákl. přenesená",J230,0)</f>
        <v>0</v>
      </c>
      <c r="BH230" s="209">
        <f>IF(N230="sníž. přenesená",J230,0)</f>
        <v>0</v>
      </c>
      <c r="BI230" s="209">
        <f>IF(N230="nulová",J230,0)</f>
        <v>0</v>
      </c>
      <c r="BJ230" s="19" t="s">
        <v>88</v>
      </c>
      <c r="BK230" s="209">
        <f>ROUND(I230*H230,2)</f>
        <v>0</v>
      </c>
      <c r="BL230" s="19" t="s">
        <v>165</v>
      </c>
      <c r="BM230" s="208" t="s">
        <v>2365</v>
      </c>
    </row>
    <row r="231" spans="1:47" s="2" customFormat="1" ht="12">
      <c r="A231" s="38"/>
      <c r="B231" s="39"/>
      <c r="C231" s="38"/>
      <c r="D231" s="210" t="s">
        <v>174</v>
      </c>
      <c r="E231" s="38"/>
      <c r="F231" s="211" t="s">
        <v>2366</v>
      </c>
      <c r="G231" s="38"/>
      <c r="H231" s="38"/>
      <c r="I231" s="132"/>
      <c r="J231" s="38"/>
      <c r="K231" s="38"/>
      <c r="L231" s="39"/>
      <c r="M231" s="212"/>
      <c r="N231" s="213"/>
      <c r="O231" s="77"/>
      <c r="P231" s="77"/>
      <c r="Q231" s="77"/>
      <c r="R231" s="77"/>
      <c r="S231" s="77"/>
      <c r="T231" s="7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9" t="s">
        <v>174</v>
      </c>
      <c r="AU231" s="19" t="s">
        <v>90</v>
      </c>
    </row>
    <row r="232" spans="1:65" s="2" customFormat="1" ht="21.75" customHeight="1">
      <c r="A232" s="38"/>
      <c r="B232" s="196"/>
      <c r="C232" s="242" t="s">
        <v>494</v>
      </c>
      <c r="D232" s="242" t="s">
        <v>806</v>
      </c>
      <c r="E232" s="243" t="s">
        <v>2367</v>
      </c>
      <c r="F232" s="244" t="s">
        <v>2368</v>
      </c>
      <c r="G232" s="245" t="s">
        <v>346</v>
      </c>
      <c r="H232" s="246">
        <v>1</v>
      </c>
      <c r="I232" s="247"/>
      <c r="J232" s="248">
        <f>ROUND(I232*H232,2)</f>
        <v>0</v>
      </c>
      <c r="K232" s="244" t="s">
        <v>280</v>
      </c>
      <c r="L232" s="249"/>
      <c r="M232" s="250" t="s">
        <v>1</v>
      </c>
      <c r="N232" s="251" t="s">
        <v>46</v>
      </c>
      <c r="O232" s="77"/>
      <c r="P232" s="206">
        <f>O232*H232</f>
        <v>0</v>
      </c>
      <c r="Q232" s="206">
        <v>0.0109</v>
      </c>
      <c r="R232" s="206">
        <f>Q232*H232</f>
        <v>0.0109</v>
      </c>
      <c r="S232" s="206">
        <v>0</v>
      </c>
      <c r="T232" s="207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08" t="s">
        <v>204</v>
      </c>
      <c r="AT232" s="208" t="s">
        <v>806</v>
      </c>
      <c r="AU232" s="208" t="s">
        <v>90</v>
      </c>
      <c r="AY232" s="19" t="s">
        <v>166</v>
      </c>
      <c r="BE232" s="209">
        <f>IF(N232="základní",J232,0)</f>
        <v>0</v>
      </c>
      <c r="BF232" s="209">
        <f>IF(N232="snížená",J232,0)</f>
        <v>0</v>
      </c>
      <c r="BG232" s="209">
        <f>IF(N232="zákl. přenesená",J232,0)</f>
        <v>0</v>
      </c>
      <c r="BH232" s="209">
        <f>IF(N232="sníž. přenesená",J232,0)</f>
        <v>0</v>
      </c>
      <c r="BI232" s="209">
        <f>IF(N232="nulová",J232,0)</f>
        <v>0</v>
      </c>
      <c r="BJ232" s="19" t="s">
        <v>88</v>
      </c>
      <c r="BK232" s="209">
        <f>ROUND(I232*H232,2)</f>
        <v>0</v>
      </c>
      <c r="BL232" s="19" t="s">
        <v>165</v>
      </c>
      <c r="BM232" s="208" t="s">
        <v>2369</v>
      </c>
    </row>
    <row r="233" spans="1:47" s="2" customFormat="1" ht="12">
      <c r="A233" s="38"/>
      <c r="B233" s="39"/>
      <c r="C233" s="38"/>
      <c r="D233" s="210" t="s">
        <v>174</v>
      </c>
      <c r="E233" s="38"/>
      <c r="F233" s="211" t="s">
        <v>2368</v>
      </c>
      <c r="G233" s="38"/>
      <c r="H233" s="38"/>
      <c r="I233" s="132"/>
      <c r="J233" s="38"/>
      <c r="K233" s="38"/>
      <c r="L233" s="39"/>
      <c r="M233" s="212"/>
      <c r="N233" s="213"/>
      <c r="O233" s="77"/>
      <c r="P233" s="77"/>
      <c r="Q233" s="77"/>
      <c r="R233" s="77"/>
      <c r="S233" s="77"/>
      <c r="T233" s="7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9" t="s">
        <v>174</v>
      </c>
      <c r="AU233" s="19" t="s">
        <v>90</v>
      </c>
    </row>
    <row r="234" spans="1:65" s="2" customFormat="1" ht="21.75" customHeight="1">
      <c r="A234" s="38"/>
      <c r="B234" s="196"/>
      <c r="C234" s="242" t="s">
        <v>505</v>
      </c>
      <c r="D234" s="242" t="s">
        <v>806</v>
      </c>
      <c r="E234" s="243" t="s">
        <v>2370</v>
      </c>
      <c r="F234" s="244" t="s">
        <v>2371</v>
      </c>
      <c r="G234" s="245" t="s">
        <v>346</v>
      </c>
      <c r="H234" s="246">
        <v>1</v>
      </c>
      <c r="I234" s="247"/>
      <c r="J234" s="248">
        <f>ROUND(I234*H234,2)</f>
        <v>0</v>
      </c>
      <c r="K234" s="244" t="s">
        <v>280</v>
      </c>
      <c r="L234" s="249"/>
      <c r="M234" s="250" t="s">
        <v>1</v>
      </c>
      <c r="N234" s="251" t="s">
        <v>46</v>
      </c>
      <c r="O234" s="77"/>
      <c r="P234" s="206">
        <f>O234*H234</f>
        <v>0</v>
      </c>
      <c r="Q234" s="206">
        <v>0.0244</v>
      </c>
      <c r="R234" s="206">
        <f>Q234*H234</f>
        <v>0.0244</v>
      </c>
      <c r="S234" s="206">
        <v>0</v>
      </c>
      <c r="T234" s="207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08" t="s">
        <v>204</v>
      </c>
      <c r="AT234" s="208" t="s">
        <v>806</v>
      </c>
      <c r="AU234" s="208" t="s">
        <v>90</v>
      </c>
      <c r="AY234" s="19" t="s">
        <v>166</v>
      </c>
      <c r="BE234" s="209">
        <f>IF(N234="základní",J234,0)</f>
        <v>0</v>
      </c>
      <c r="BF234" s="209">
        <f>IF(N234="snížená",J234,0)</f>
        <v>0</v>
      </c>
      <c r="BG234" s="209">
        <f>IF(N234="zákl. přenesená",J234,0)</f>
        <v>0</v>
      </c>
      <c r="BH234" s="209">
        <f>IF(N234="sníž. přenesená",J234,0)</f>
        <v>0</v>
      </c>
      <c r="BI234" s="209">
        <f>IF(N234="nulová",J234,0)</f>
        <v>0</v>
      </c>
      <c r="BJ234" s="19" t="s">
        <v>88</v>
      </c>
      <c r="BK234" s="209">
        <f>ROUND(I234*H234,2)</f>
        <v>0</v>
      </c>
      <c r="BL234" s="19" t="s">
        <v>165</v>
      </c>
      <c r="BM234" s="208" t="s">
        <v>2372</v>
      </c>
    </row>
    <row r="235" spans="1:47" s="2" customFormat="1" ht="12">
      <c r="A235" s="38"/>
      <c r="B235" s="39"/>
      <c r="C235" s="38"/>
      <c r="D235" s="210" t="s">
        <v>174</v>
      </c>
      <c r="E235" s="38"/>
      <c r="F235" s="211" t="s">
        <v>2371</v>
      </c>
      <c r="G235" s="38"/>
      <c r="H235" s="38"/>
      <c r="I235" s="132"/>
      <c r="J235" s="38"/>
      <c r="K235" s="38"/>
      <c r="L235" s="39"/>
      <c r="M235" s="212"/>
      <c r="N235" s="213"/>
      <c r="O235" s="77"/>
      <c r="P235" s="77"/>
      <c r="Q235" s="77"/>
      <c r="R235" s="77"/>
      <c r="S235" s="77"/>
      <c r="T235" s="7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9" t="s">
        <v>174</v>
      </c>
      <c r="AU235" s="19" t="s">
        <v>90</v>
      </c>
    </row>
    <row r="236" spans="1:65" s="2" customFormat="1" ht="21.75" customHeight="1">
      <c r="A236" s="38"/>
      <c r="B236" s="196"/>
      <c r="C236" s="197" t="s">
        <v>510</v>
      </c>
      <c r="D236" s="197" t="s">
        <v>169</v>
      </c>
      <c r="E236" s="198" t="s">
        <v>2373</v>
      </c>
      <c r="F236" s="199" t="s">
        <v>2374</v>
      </c>
      <c r="G236" s="200" t="s">
        <v>346</v>
      </c>
      <c r="H236" s="201">
        <v>2</v>
      </c>
      <c r="I236" s="202"/>
      <c r="J236" s="203">
        <f>ROUND(I236*H236,2)</f>
        <v>0</v>
      </c>
      <c r="K236" s="199" t="s">
        <v>280</v>
      </c>
      <c r="L236" s="39"/>
      <c r="M236" s="204" t="s">
        <v>1</v>
      </c>
      <c r="N236" s="205" t="s">
        <v>46</v>
      </c>
      <c r="O236" s="77"/>
      <c r="P236" s="206">
        <f>O236*H236</f>
        <v>0</v>
      </c>
      <c r="Q236" s="206">
        <v>1E-05</v>
      </c>
      <c r="R236" s="206">
        <f>Q236*H236</f>
        <v>2E-05</v>
      </c>
      <c r="S236" s="206">
        <v>0</v>
      </c>
      <c r="T236" s="207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08" t="s">
        <v>165</v>
      </c>
      <c r="AT236" s="208" t="s">
        <v>169</v>
      </c>
      <c r="AU236" s="208" t="s">
        <v>90</v>
      </c>
      <c r="AY236" s="19" t="s">
        <v>166</v>
      </c>
      <c r="BE236" s="209">
        <f>IF(N236="základní",J236,0)</f>
        <v>0</v>
      </c>
      <c r="BF236" s="209">
        <f>IF(N236="snížená",J236,0)</f>
        <v>0</v>
      </c>
      <c r="BG236" s="209">
        <f>IF(N236="zákl. přenesená",J236,0)</f>
        <v>0</v>
      </c>
      <c r="BH236" s="209">
        <f>IF(N236="sníž. přenesená",J236,0)</f>
        <v>0</v>
      </c>
      <c r="BI236" s="209">
        <f>IF(N236="nulová",J236,0)</f>
        <v>0</v>
      </c>
      <c r="BJ236" s="19" t="s">
        <v>88</v>
      </c>
      <c r="BK236" s="209">
        <f>ROUND(I236*H236,2)</f>
        <v>0</v>
      </c>
      <c r="BL236" s="19" t="s">
        <v>165</v>
      </c>
      <c r="BM236" s="208" t="s">
        <v>2375</v>
      </c>
    </row>
    <row r="237" spans="1:47" s="2" customFormat="1" ht="12">
      <c r="A237" s="38"/>
      <c r="B237" s="39"/>
      <c r="C237" s="38"/>
      <c r="D237" s="210" t="s">
        <v>174</v>
      </c>
      <c r="E237" s="38"/>
      <c r="F237" s="211" t="s">
        <v>2376</v>
      </c>
      <c r="G237" s="38"/>
      <c r="H237" s="38"/>
      <c r="I237" s="132"/>
      <c r="J237" s="38"/>
      <c r="K237" s="38"/>
      <c r="L237" s="39"/>
      <c r="M237" s="212"/>
      <c r="N237" s="213"/>
      <c r="O237" s="77"/>
      <c r="P237" s="77"/>
      <c r="Q237" s="77"/>
      <c r="R237" s="77"/>
      <c r="S237" s="77"/>
      <c r="T237" s="7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9" t="s">
        <v>174</v>
      </c>
      <c r="AU237" s="19" t="s">
        <v>90</v>
      </c>
    </row>
    <row r="238" spans="1:65" s="2" customFormat="1" ht="16.5" customHeight="1">
      <c r="A238" s="38"/>
      <c r="B238" s="196"/>
      <c r="C238" s="242" t="s">
        <v>516</v>
      </c>
      <c r="D238" s="242" t="s">
        <v>806</v>
      </c>
      <c r="E238" s="243" t="s">
        <v>2377</v>
      </c>
      <c r="F238" s="244" t="s">
        <v>2378</v>
      </c>
      <c r="G238" s="245" t="s">
        <v>346</v>
      </c>
      <c r="H238" s="246">
        <v>2</v>
      </c>
      <c r="I238" s="247"/>
      <c r="J238" s="248">
        <f>ROUND(I238*H238,2)</f>
        <v>0</v>
      </c>
      <c r="K238" s="244" t="s">
        <v>280</v>
      </c>
      <c r="L238" s="249"/>
      <c r="M238" s="250" t="s">
        <v>1</v>
      </c>
      <c r="N238" s="251" t="s">
        <v>46</v>
      </c>
      <c r="O238" s="77"/>
      <c r="P238" s="206">
        <f>O238*H238</f>
        <v>0</v>
      </c>
      <c r="Q238" s="206">
        <v>0.0133</v>
      </c>
      <c r="R238" s="206">
        <f>Q238*H238</f>
        <v>0.0266</v>
      </c>
      <c r="S238" s="206">
        <v>0</v>
      </c>
      <c r="T238" s="207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08" t="s">
        <v>204</v>
      </c>
      <c r="AT238" s="208" t="s">
        <v>806</v>
      </c>
      <c r="AU238" s="208" t="s">
        <v>90</v>
      </c>
      <c r="AY238" s="19" t="s">
        <v>166</v>
      </c>
      <c r="BE238" s="209">
        <f>IF(N238="základní",J238,0)</f>
        <v>0</v>
      </c>
      <c r="BF238" s="209">
        <f>IF(N238="snížená",J238,0)</f>
        <v>0</v>
      </c>
      <c r="BG238" s="209">
        <f>IF(N238="zákl. přenesená",J238,0)</f>
        <v>0</v>
      </c>
      <c r="BH238" s="209">
        <f>IF(N238="sníž. přenesená",J238,0)</f>
        <v>0</v>
      </c>
      <c r="BI238" s="209">
        <f>IF(N238="nulová",J238,0)</f>
        <v>0</v>
      </c>
      <c r="BJ238" s="19" t="s">
        <v>88</v>
      </c>
      <c r="BK238" s="209">
        <f>ROUND(I238*H238,2)</f>
        <v>0</v>
      </c>
      <c r="BL238" s="19" t="s">
        <v>165</v>
      </c>
      <c r="BM238" s="208" t="s">
        <v>2379</v>
      </c>
    </row>
    <row r="239" spans="1:47" s="2" customFormat="1" ht="12">
      <c r="A239" s="38"/>
      <c r="B239" s="39"/>
      <c r="C239" s="38"/>
      <c r="D239" s="210" t="s">
        <v>174</v>
      </c>
      <c r="E239" s="38"/>
      <c r="F239" s="211" t="s">
        <v>2378</v>
      </c>
      <c r="G239" s="38"/>
      <c r="H239" s="38"/>
      <c r="I239" s="132"/>
      <c r="J239" s="38"/>
      <c r="K239" s="38"/>
      <c r="L239" s="39"/>
      <c r="M239" s="212"/>
      <c r="N239" s="213"/>
      <c r="O239" s="77"/>
      <c r="P239" s="77"/>
      <c r="Q239" s="77"/>
      <c r="R239" s="77"/>
      <c r="S239" s="77"/>
      <c r="T239" s="7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9" t="s">
        <v>174</v>
      </c>
      <c r="AU239" s="19" t="s">
        <v>90</v>
      </c>
    </row>
    <row r="240" spans="1:65" s="2" customFormat="1" ht="21.75" customHeight="1">
      <c r="A240" s="38"/>
      <c r="B240" s="196"/>
      <c r="C240" s="197" t="s">
        <v>522</v>
      </c>
      <c r="D240" s="197" t="s">
        <v>169</v>
      </c>
      <c r="E240" s="198" t="s">
        <v>2380</v>
      </c>
      <c r="F240" s="199" t="s">
        <v>2381</v>
      </c>
      <c r="G240" s="200" t="s">
        <v>425</v>
      </c>
      <c r="H240" s="201">
        <v>10</v>
      </c>
      <c r="I240" s="202"/>
      <c r="J240" s="203">
        <f>ROUND(I240*H240,2)</f>
        <v>0</v>
      </c>
      <c r="K240" s="199" t="s">
        <v>1</v>
      </c>
      <c r="L240" s="39"/>
      <c r="M240" s="204" t="s">
        <v>1</v>
      </c>
      <c r="N240" s="205" t="s">
        <v>46</v>
      </c>
      <c r="O240" s="77"/>
      <c r="P240" s="206">
        <f>O240*H240</f>
        <v>0</v>
      </c>
      <c r="Q240" s="206">
        <v>0</v>
      </c>
      <c r="R240" s="206">
        <f>Q240*H240</f>
        <v>0</v>
      </c>
      <c r="S240" s="206">
        <v>0</v>
      </c>
      <c r="T240" s="207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08" t="s">
        <v>165</v>
      </c>
      <c r="AT240" s="208" t="s">
        <v>169</v>
      </c>
      <c r="AU240" s="208" t="s">
        <v>90</v>
      </c>
      <c r="AY240" s="19" t="s">
        <v>166</v>
      </c>
      <c r="BE240" s="209">
        <f>IF(N240="základní",J240,0)</f>
        <v>0</v>
      </c>
      <c r="BF240" s="209">
        <f>IF(N240="snížená",J240,0)</f>
        <v>0</v>
      </c>
      <c r="BG240" s="209">
        <f>IF(N240="zákl. přenesená",J240,0)</f>
        <v>0</v>
      </c>
      <c r="BH240" s="209">
        <f>IF(N240="sníž. přenesená",J240,0)</f>
        <v>0</v>
      </c>
      <c r="BI240" s="209">
        <f>IF(N240="nulová",J240,0)</f>
        <v>0</v>
      </c>
      <c r="BJ240" s="19" t="s">
        <v>88</v>
      </c>
      <c r="BK240" s="209">
        <f>ROUND(I240*H240,2)</f>
        <v>0</v>
      </c>
      <c r="BL240" s="19" t="s">
        <v>165</v>
      </c>
      <c r="BM240" s="208" t="s">
        <v>2382</v>
      </c>
    </row>
    <row r="241" spans="1:47" s="2" customFormat="1" ht="12">
      <c r="A241" s="38"/>
      <c r="B241" s="39"/>
      <c r="C241" s="38"/>
      <c r="D241" s="210" t="s">
        <v>174</v>
      </c>
      <c r="E241" s="38"/>
      <c r="F241" s="211" t="s">
        <v>2381</v>
      </c>
      <c r="G241" s="38"/>
      <c r="H241" s="38"/>
      <c r="I241" s="132"/>
      <c r="J241" s="38"/>
      <c r="K241" s="38"/>
      <c r="L241" s="39"/>
      <c r="M241" s="212"/>
      <c r="N241" s="213"/>
      <c r="O241" s="77"/>
      <c r="P241" s="77"/>
      <c r="Q241" s="77"/>
      <c r="R241" s="77"/>
      <c r="S241" s="77"/>
      <c r="T241" s="7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9" t="s">
        <v>174</v>
      </c>
      <c r="AU241" s="19" t="s">
        <v>90</v>
      </c>
    </row>
    <row r="242" spans="1:65" s="2" customFormat="1" ht="16.5" customHeight="1">
      <c r="A242" s="38"/>
      <c r="B242" s="196"/>
      <c r="C242" s="242" t="s">
        <v>529</v>
      </c>
      <c r="D242" s="242" t="s">
        <v>806</v>
      </c>
      <c r="E242" s="243" t="s">
        <v>2383</v>
      </c>
      <c r="F242" s="244" t="s">
        <v>2384</v>
      </c>
      <c r="G242" s="245" t="s">
        <v>279</v>
      </c>
      <c r="H242" s="246">
        <v>0.201</v>
      </c>
      <c r="I242" s="247"/>
      <c r="J242" s="248">
        <f>ROUND(I242*H242,2)</f>
        <v>0</v>
      </c>
      <c r="K242" s="244" t="s">
        <v>1</v>
      </c>
      <c r="L242" s="249"/>
      <c r="M242" s="250" t="s">
        <v>1</v>
      </c>
      <c r="N242" s="251" t="s">
        <v>46</v>
      </c>
      <c r="O242" s="77"/>
      <c r="P242" s="206">
        <f>O242*H242</f>
        <v>0</v>
      </c>
      <c r="Q242" s="206">
        <v>2.234</v>
      </c>
      <c r="R242" s="206">
        <f>Q242*H242</f>
        <v>0.44903400000000004</v>
      </c>
      <c r="S242" s="206">
        <v>0</v>
      </c>
      <c r="T242" s="207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08" t="s">
        <v>204</v>
      </c>
      <c r="AT242" s="208" t="s">
        <v>806</v>
      </c>
      <c r="AU242" s="208" t="s">
        <v>90</v>
      </c>
      <c r="AY242" s="19" t="s">
        <v>166</v>
      </c>
      <c r="BE242" s="209">
        <f>IF(N242="základní",J242,0)</f>
        <v>0</v>
      </c>
      <c r="BF242" s="209">
        <f>IF(N242="snížená",J242,0)</f>
        <v>0</v>
      </c>
      <c r="BG242" s="209">
        <f>IF(N242="zákl. přenesená",J242,0)</f>
        <v>0</v>
      </c>
      <c r="BH242" s="209">
        <f>IF(N242="sníž. přenesená",J242,0)</f>
        <v>0</v>
      </c>
      <c r="BI242" s="209">
        <f>IF(N242="nulová",J242,0)</f>
        <v>0</v>
      </c>
      <c r="BJ242" s="19" t="s">
        <v>88</v>
      </c>
      <c r="BK242" s="209">
        <f>ROUND(I242*H242,2)</f>
        <v>0</v>
      </c>
      <c r="BL242" s="19" t="s">
        <v>165</v>
      </c>
      <c r="BM242" s="208" t="s">
        <v>2385</v>
      </c>
    </row>
    <row r="243" spans="1:47" s="2" customFormat="1" ht="12">
      <c r="A243" s="38"/>
      <c r="B243" s="39"/>
      <c r="C243" s="38"/>
      <c r="D243" s="210" t="s">
        <v>174</v>
      </c>
      <c r="E243" s="38"/>
      <c r="F243" s="211" t="s">
        <v>2384</v>
      </c>
      <c r="G243" s="38"/>
      <c r="H243" s="38"/>
      <c r="I243" s="132"/>
      <c r="J243" s="38"/>
      <c r="K243" s="38"/>
      <c r="L243" s="39"/>
      <c r="M243" s="212"/>
      <c r="N243" s="213"/>
      <c r="O243" s="77"/>
      <c r="P243" s="77"/>
      <c r="Q243" s="77"/>
      <c r="R243" s="77"/>
      <c r="S243" s="77"/>
      <c r="T243" s="7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9" t="s">
        <v>174</v>
      </c>
      <c r="AU243" s="19" t="s">
        <v>90</v>
      </c>
    </row>
    <row r="244" spans="1:51" s="14" customFormat="1" ht="12">
      <c r="A244" s="14"/>
      <c r="B244" s="226"/>
      <c r="C244" s="14"/>
      <c r="D244" s="210" t="s">
        <v>283</v>
      </c>
      <c r="E244" s="227" t="s">
        <v>1</v>
      </c>
      <c r="F244" s="228" t="s">
        <v>2386</v>
      </c>
      <c r="G244" s="14"/>
      <c r="H244" s="229">
        <v>0.201</v>
      </c>
      <c r="I244" s="230"/>
      <c r="J244" s="14"/>
      <c r="K244" s="14"/>
      <c r="L244" s="226"/>
      <c r="M244" s="231"/>
      <c r="N244" s="232"/>
      <c r="O244" s="232"/>
      <c r="P244" s="232"/>
      <c r="Q244" s="232"/>
      <c r="R244" s="232"/>
      <c r="S244" s="232"/>
      <c r="T244" s="23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27" t="s">
        <v>283</v>
      </c>
      <c r="AU244" s="227" t="s">
        <v>90</v>
      </c>
      <c r="AV244" s="14" t="s">
        <v>90</v>
      </c>
      <c r="AW244" s="14" t="s">
        <v>36</v>
      </c>
      <c r="AX244" s="14" t="s">
        <v>88</v>
      </c>
      <c r="AY244" s="227" t="s">
        <v>166</v>
      </c>
    </row>
    <row r="245" spans="1:65" s="2" customFormat="1" ht="21.75" customHeight="1">
      <c r="A245" s="38"/>
      <c r="B245" s="196"/>
      <c r="C245" s="197" t="s">
        <v>538</v>
      </c>
      <c r="D245" s="197" t="s">
        <v>169</v>
      </c>
      <c r="E245" s="198" t="s">
        <v>2387</v>
      </c>
      <c r="F245" s="199" t="s">
        <v>2388</v>
      </c>
      <c r="G245" s="200" t="s">
        <v>172</v>
      </c>
      <c r="H245" s="201">
        <v>2</v>
      </c>
      <c r="I245" s="202"/>
      <c r="J245" s="203">
        <f>ROUND(I245*H245,2)</f>
        <v>0</v>
      </c>
      <c r="K245" s="199" t="s">
        <v>1</v>
      </c>
      <c r="L245" s="39"/>
      <c r="M245" s="204" t="s">
        <v>1</v>
      </c>
      <c r="N245" s="205" t="s">
        <v>46</v>
      </c>
      <c r="O245" s="77"/>
      <c r="P245" s="206">
        <f>O245*H245</f>
        <v>0</v>
      </c>
      <c r="Q245" s="206">
        <v>2</v>
      </c>
      <c r="R245" s="206">
        <f>Q245*H245</f>
        <v>4</v>
      </c>
      <c r="S245" s="206">
        <v>0</v>
      </c>
      <c r="T245" s="207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08" t="s">
        <v>165</v>
      </c>
      <c r="AT245" s="208" t="s">
        <v>169</v>
      </c>
      <c r="AU245" s="208" t="s">
        <v>90</v>
      </c>
      <c r="AY245" s="19" t="s">
        <v>166</v>
      </c>
      <c r="BE245" s="209">
        <f>IF(N245="základní",J245,0)</f>
        <v>0</v>
      </c>
      <c r="BF245" s="209">
        <f>IF(N245="snížená",J245,0)</f>
        <v>0</v>
      </c>
      <c r="BG245" s="209">
        <f>IF(N245="zákl. přenesená",J245,0)</f>
        <v>0</v>
      </c>
      <c r="BH245" s="209">
        <f>IF(N245="sníž. přenesená",J245,0)</f>
        <v>0</v>
      </c>
      <c r="BI245" s="209">
        <f>IF(N245="nulová",J245,0)</f>
        <v>0</v>
      </c>
      <c r="BJ245" s="19" t="s">
        <v>88</v>
      </c>
      <c r="BK245" s="209">
        <f>ROUND(I245*H245,2)</f>
        <v>0</v>
      </c>
      <c r="BL245" s="19" t="s">
        <v>165</v>
      </c>
      <c r="BM245" s="208" t="s">
        <v>2389</v>
      </c>
    </row>
    <row r="246" spans="1:47" s="2" customFormat="1" ht="12">
      <c r="A246" s="38"/>
      <c r="B246" s="39"/>
      <c r="C246" s="38"/>
      <c r="D246" s="210" t="s">
        <v>174</v>
      </c>
      <c r="E246" s="38"/>
      <c r="F246" s="211" t="s">
        <v>2390</v>
      </c>
      <c r="G246" s="38"/>
      <c r="H246" s="38"/>
      <c r="I246" s="132"/>
      <c r="J246" s="38"/>
      <c r="K246" s="38"/>
      <c r="L246" s="39"/>
      <c r="M246" s="212"/>
      <c r="N246" s="213"/>
      <c r="O246" s="77"/>
      <c r="P246" s="77"/>
      <c r="Q246" s="77"/>
      <c r="R246" s="77"/>
      <c r="S246" s="77"/>
      <c r="T246" s="7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9" t="s">
        <v>174</v>
      </c>
      <c r="AU246" s="19" t="s">
        <v>90</v>
      </c>
    </row>
    <row r="247" spans="1:51" s="14" customFormat="1" ht="12">
      <c r="A247" s="14"/>
      <c r="B247" s="226"/>
      <c r="C247" s="14"/>
      <c r="D247" s="210" t="s">
        <v>283</v>
      </c>
      <c r="E247" s="14"/>
      <c r="F247" s="228" t="s">
        <v>2391</v>
      </c>
      <c r="G247" s="14"/>
      <c r="H247" s="229">
        <v>2</v>
      </c>
      <c r="I247" s="230"/>
      <c r="J247" s="14"/>
      <c r="K247" s="14"/>
      <c r="L247" s="226"/>
      <c r="M247" s="231"/>
      <c r="N247" s="232"/>
      <c r="O247" s="232"/>
      <c r="P247" s="232"/>
      <c r="Q247" s="232"/>
      <c r="R247" s="232"/>
      <c r="S247" s="232"/>
      <c r="T247" s="23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27" t="s">
        <v>283</v>
      </c>
      <c r="AU247" s="227" t="s">
        <v>90</v>
      </c>
      <c r="AV247" s="14" t="s">
        <v>90</v>
      </c>
      <c r="AW247" s="14" t="s">
        <v>3</v>
      </c>
      <c r="AX247" s="14" t="s">
        <v>88</v>
      </c>
      <c r="AY247" s="227" t="s">
        <v>166</v>
      </c>
    </row>
    <row r="248" spans="1:63" s="12" customFormat="1" ht="22.8" customHeight="1">
      <c r="A248" s="12"/>
      <c r="B248" s="183"/>
      <c r="C248" s="12"/>
      <c r="D248" s="184" t="s">
        <v>80</v>
      </c>
      <c r="E248" s="194" t="s">
        <v>635</v>
      </c>
      <c r="F248" s="194" t="s">
        <v>636</v>
      </c>
      <c r="G248" s="12"/>
      <c r="H248" s="12"/>
      <c r="I248" s="186"/>
      <c r="J248" s="195">
        <f>BK248</f>
        <v>0</v>
      </c>
      <c r="K248" s="12"/>
      <c r="L248" s="183"/>
      <c r="M248" s="188"/>
      <c r="N248" s="189"/>
      <c r="O248" s="189"/>
      <c r="P248" s="190">
        <f>SUM(P249:P259)</f>
        <v>0</v>
      </c>
      <c r="Q248" s="189"/>
      <c r="R248" s="190">
        <f>SUM(R249:R259)</f>
        <v>0</v>
      </c>
      <c r="S248" s="189"/>
      <c r="T248" s="191">
        <f>SUM(T249:T259)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184" t="s">
        <v>88</v>
      </c>
      <c r="AT248" s="192" t="s">
        <v>80</v>
      </c>
      <c r="AU248" s="192" t="s">
        <v>88</v>
      </c>
      <c r="AY248" s="184" t="s">
        <v>166</v>
      </c>
      <c r="BK248" s="193">
        <f>SUM(BK249:BK259)</f>
        <v>0</v>
      </c>
    </row>
    <row r="249" spans="1:65" s="2" customFormat="1" ht="21.75" customHeight="1">
      <c r="A249" s="38"/>
      <c r="B249" s="196"/>
      <c r="C249" s="197" t="s">
        <v>543</v>
      </c>
      <c r="D249" s="197" t="s">
        <v>169</v>
      </c>
      <c r="E249" s="198" t="s">
        <v>2392</v>
      </c>
      <c r="F249" s="199" t="s">
        <v>2393</v>
      </c>
      <c r="G249" s="200" t="s">
        <v>289</v>
      </c>
      <c r="H249" s="201">
        <v>4.953</v>
      </c>
      <c r="I249" s="202"/>
      <c r="J249" s="203">
        <f>ROUND(I249*H249,2)</f>
        <v>0</v>
      </c>
      <c r="K249" s="199" t="s">
        <v>280</v>
      </c>
      <c r="L249" s="39"/>
      <c r="M249" s="204" t="s">
        <v>1</v>
      </c>
      <c r="N249" s="205" t="s">
        <v>46</v>
      </c>
      <c r="O249" s="77"/>
      <c r="P249" s="206">
        <f>O249*H249</f>
        <v>0</v>
      </c>
      <c r="Q249" s="206">
        <v>0</v>
      </c>
      <c r="R249" s="206">
        <f>Q249*H249</f>
        <v>0</v>
      </c>
      <c r="S249" s="206">
        <v>0</v>
      </c>
      <c r="T249" s="207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08" t="s">
        <v>165</v>
      </c>
      <c r="AT249" s="208" t="s">
        <v>169</v>
      </c>
      <c r="AU249" s="208" t="s">
        <v>90</v>
      </c>
      <c r="AY249" s="19" t="s">
        <v>166</v>
      </c>
      <c r="BE249" s="209">
        <f>IF(N249="základní",J249,0)</f>
        <v>0</v>
      </c>
      <c r="BF249" s="209">
        <f>IF(N249="snížená",J249,0)</f>
        <v>0</v>
      </c>
      <c r="BG249" s="209">
        <f>IF(N249="zákl. přenesená",J249,0)</f>
        <v>0</v>
      </c>
      <c r="BH249" s="209">
        <f>IF(N249="sníž. přenesená",J249,0)</f>
        <v>0</v>
      </c>
      <c r="BI249" s="209">
        <f>IF(N249="nulová",J249,0)</f>
        <v>0</v>
      </c>
      <c r="BJ249" s="19" t="s">
        <v>88</v>
      </c>
      <c r="BK249" s="209">
        <f>ROUND(I249*H249,2)</f>
        <v>0</v>
      </c>
      <c r="BL249" s="19" t="s">
        <v>165</v>
      </c>
      <c r="BM249" s="208" t="s">
        <v>2394</v>
      </c>
    </row>
    <row r="250" spans="1:47" s="2" customFormat="1" ht="12">
      <c r="A250" s="38"/>
      <c r="B250" s="39"/>
      <c r="C250" s="38"/>
      <c r="D250" s="210" t="s">
        <v>174</v>
      </c>
      <c r="E250" s="38"/>
      <c r="F250" s="211" t="s">
        <v>2395</v>
      </c>
      <c r="G250" s="38"/>
      <c r="H250" s="38"/>
      <c r="I250" s="132"/>
      <c r="J250" s="38"/>
      <c r="K250" s="38"/>
      <c r="L250" s="39"/>
      <c r="M250" s="212"/>
      <c r="N250" s="213"/>
      <c r="O250" s="77"/>
      <c r="P250" s="77"/>
      <c r="Q250" s="77"/>
      <c r="R250" s="77"/>
      <c r="S250" s="77"/>
      <c r="T250" s="7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9" t="s">
        <v>174</v>
      </c>
      <c r="AU250" s="19" t="s">
        <v>90</v>
      </c>
    </row>
    <row r="251" spans="1:65" s="2" customFormat="1" ht="16.5" customHeight="1">
      <c r="A251" s="38"/>
      <c r="B251" s="196"/>
      <c r="C251" s="197" t="s">
        <v>550</v>
      </c>
      <c r="D251" s="197" t="s">
        <v>169</v>
      </c>
      <c r="E251" s="198" t="s">
        <v>2396</v>
      </c>
      <c r="F251" s="199" t="s">
        <v>2397</v>
      </c>
      <c r="G251" s="200" t="s">
        <v>289</v>
      </c>
      <c r="H251" s="201">
        <v>143.637</v>
      </c>
      <c r="I251" s="202"/>
      <c r="J251" s="203">
        <f>ROUND(I251*H251,2)</f>
        <v>0</v>
      </c>
      <c r="K251" s="199" t="s">
        <v>280</v>
      </c>
      <c r="L251" s="39"/>
      <c r="M251" s="204" t="s">
        <v>1</v>
      </c>
      <c r="N251" s="205" t="s">
        <v>46</v>
      </c>
      <c r="O251" s="77"/>
      <c r="P251" s="206">
        <f>O251*H251</f>
        <v>0</v>
      </c>
      <c r="Q251" s="206">
        <v>0</v>
      </c>
      <c r="R251" s="206">
        <f>Q251*H251</f>
        <v>0</v>
      </c>
      <c r="S251" s="206">
        <v>0</v>
      </c>
      <c r="T251" s="207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08" t="s">
        <v>165</v>
      </c>
      <c r="AT251" s="208" t="s">
        <v>169</v>
      </c>
      <c r="AU251" s="208" t="s">
        <v>90</v>
      </c>
      <c r="AY251" s="19" t="s">
        <v>166</v>
      </c>
      <c r="BE251" s="209">
        <f>IF(N251="základní",J251,0)</f>
        <v>0</v>
      </c>
      <c r="BF251" s="209">
        <f>IF(N251="snížená",J251,0)</f>
        <v>0</v>
      </c>
      <c r="BG251" s="209">
        <f>IF(N251="zákl. přenesená",J251,0)</f>
        <v>0</v>
      </c>
      <c r="BH251" s="209">
        <f>IF(N251="sníž. přenesená",J251,0)</f>
        <v>0</v>
      </c>
      <c r="BI251" s="209">
        <f>IF(N251="nulová",J251,0)</f>
        <v>0</v>
      </c>
      <c r="BJ251" s="19" t="s">
        <v>88</v>
      </c>
      <c r="BK251" s="209">
        <f>ROUND(I251*H251,2)</f>
        <v>0</v>
      </c>
      <c r="BL251" s="19" t="s">
        <v>165</v>
      </c>
      <c r="BM251" s="208" t="s">
        <v>2398</v>
      </c>
    </row>
    <row r="252" spans="1:47" s="2" customFormat="1" ht="12">
      <c r="A252" s="38"/>
      <c r="B252" s="39"/>
      <c r="C252" s="38"/>
      <c r="D252" s="210" t="s">
        <v>174</v>
      </c>
      <c r="E252" s="38"/>
      <c r="F252" s="211" t="s">
        <v>2399</v>
      </c>
      <c r="G252" s="38"/>
      <c r="H252" s="38"/>
      <c r="I252" s="132"/>
      <c r="J252" s="38"/>
      <c r="K252" s="38"/>
      <c r="L252" s="39"/>
      <c r="M252" s="212"/>
      <c r="N252" s="213"/>
      <c r="O252" s="77"/>
      <c r="P252" s="77"/>
      <c r="Q252" s="77"/>
      <c r="R252" s="77"/>
      <c r="S252" s="77"/>
      <c r="T252" s="7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9" t="s">
        <v>174</v>
      </c>
      <c r="AU252" s="19" t="s">
        <v>90</v>
      </c>
    </row>
    <row r="253" spans="1:51" s="14" customFormat="1" ht="12">
      <c r="A253" s="14"/>
      <c r="B253" s="226"/>
      <c r="C253" s="14"/>
      <c r="D253" s="210" t="s">
        <v>283</v>
      </c>
      <c r="E253" s="14"/>
      <c r="F253" s="228" t="s">
        <v>2400</v>
      </c>
      <c r="G253" s="14"/>
      <c r="H253" s="229">
        <v>143.637</v>
      </c>
      <c r="I253" s="230"/>
      <c r="J253" s="14"/>
      <c r="K253" s="14"/>
      <c r="L253" s="226"/>
      <c r="M253" s="231"/>
      <c r="N253" s="232"/>
      <c r="O253" s="232"/>
      <c r="P253" s="232"/>
      <c r="Q253" s="232"/>
      <c r="R253" s="232"/>
      <c r="S253" s="232"/>
      <c r="T253" s="23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27" t="s">
        <v>283</v>
      </c>
      <c r="AU253" s="227" t="s">
        <v>90</v>
      </c>
      <c r="AV253" s="14" t="s">
        <v>90</v>
      </c>
      <c r="AW253" s="14" t="s">
        <v>3</v>
      </c>
      <c r="AX253" s="14" t="s">
        <v>88</v>
      </c>
      <c r="AY253" s="227" t="s">
        <v>166</v>
      </c>
    </row>
    <row r="254" spans="1:65" s="2" customFormat="1" ht="16.5" customHeight="1">
      <c r="A254" s="38"/>
      <c r="B254" s="196"/>
      <c r="C254" s="197" t="s">
        <v>556</v>
      </c>
      <c r="D254" s="197" t="s">
        <v>169</v>
      </c>
      <c r="E254" s="198" t="s">
        <v>2401</v>
      </c>
      <c r="F254" s="199" t="s">
        <v>2402</v>
      </c>
      <c r="G254" s="200" t="s">
        <v>289</v>
      </c>
      <c r="H254" s="201">
        <v>4.953</v>
      </c>
      <c r="I254" s="202"/>
      <c r="J254" s="203">
        <f>ROUND(I254*H254,2)</f>
        <v>0</v>
      </c>
      <c r="K254" s="199" t="s">
        <v>280</v>
      </c>
      <c r="L254" s="39"/>
      <c r="M254" s="204" t="s">
        <v>1</v>
      </c>
      <c r="N254" s="205" t="s">
        <v>46</v>
      </c>
      <c r="O254" s="77"/>
      <c r="P254" s="206">
        <f>O254*H254</f>
        <v>0</v>
      </c>
      <c r="Q254" s="206">
        <v>0</v>
      </c>
      <c r="R254" s="206">
        <f>Q254*H254</f>
        <v>0</v>
      </c>
      <c r="S254" s="206">
        <v>0</v>
      </c>
      <c r="T254" s="207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08" t="s">
        <v>165</v>
      </c>
      <c r="AT254" s="208" t="s">
        <v>169</v>
      </c>
      <c r="AU254" s="208" t="s">
        <v>90</v>
      </c>
      <c r="AY254" s="19" t="s">
        <v>166</v>
      </c>
      <c r="BE254" s="209">
        <f>IF(N254="základní",J254,0)</f>
        <v>0</v>
      </c>
      <c r="BF254" s="209">
        <f>IF(N254="snížená",J254,0)</f>
        <v>0</v>
      </c>
      <c r="BG254" s="209">
        <f>IF(N254="zákl. přenesená",J254,0)</f>
        <v>0</v>
      </c>
      <c r="BH254" s="209">
        <f>IF(N254="sníž. přenesená",J254,0)</f>
        <v>0</v>
      </c>
      <c r="BI254" s="209">
        <f>IF(N254="nulová",J254,0)</f>
        <v>0</v>
      </c>
      <c r="BJ254" s="19" t="s">
        <v>88</v>
      </c>
      <c r="BK254" s="209">
        <f>ROUND(I254*H254,2)</f>
        <v>0</v>
      </c>
      <c r="BL254" s="19" t="s">
        <v>165</v>
      </c>
      <c r="BM254" s="208" t="s">
        <v>2403</v>
      </c>
    </row>
    <row r="255" spans="1:47" s="2" customFormat="1" ht="12">
      <c r="A255" s="38"/>
      <c r="B255" s="39"/>
      <c r="C255" s="38"/>
      <c r="D255" s="210" t="s">
        <v>174</v>
      </c>
      <c r="E255" s="38"/>
      <c r="F255" s="211" t="s">
        <v>2404</v>
      </c>
      <c r="G255" s="38"/>
      <c r="H255" s="38"/>
      <c r="I255" s="132"/>
      <c r="J255" s="38"/>
      <c r="K255" s="38"/>
      <c r="L255" s="39"/>
      <c r="M255" s="212"/>
      <c r="N255" s="213"/>
      <c r="O255" s="77"/>
      <c r="P255" s="77"/>
      <c r="Q255" s="77"/>
      <c r="R255" s="77"/>
      <c r="S255" s="77"/>
      <c r="T255" s="7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9" t="s">
        <v>174</v>
      </c>
      <c r="AU255" s="19" t="s">
        <v>90</v>
      </c>
    </row>
    <row r="256" spans="1:65" s="2" customFormat="1" ht="21.75" customHeight="1">
      <c r="A256" s="38"/>
      <c r="B256" s="196"/>
      <c r="C256" s="197" t="s">
        <v>562</v>
      </c>
      <c r="D256" s="197" t="s">
        <v>169</v>
      </c>
      <c r="E256" s="198" t="s">
        <v>643</v>
      </c>
      <c r="F256" s="199" t="s">
        <v>644</v>
      </c>
      <c r="G256" s="200" t="s">
        <v>289</v>
      </c>
      <c r="H256" s="201">
        <v>4.953</v>
      </c>
      <c r="I256" s="202"/>
      <c r="J256" s="203">
        <f>ROUND(I256*H256,2)</f>
        <v>0</v>
      </c>
      <c r="K256" s="199" t="s">
        <v>280</v>
      </c>
      <c r="L256" s="39"/>
      <c r="M256" s="204" t="s">
        <v>1</v>
      </c>
      <c r="N256" s="205" t="s">
        <v>46</v>
      </c>
      <c r="O256" s="77"/>
      <c r="P256" s="206">
        <f>O256*H256</f>
        <v>0</v>
      </c>
      <c r="Q256" s="206">
        <v>0</v>
      </c>
      <c r="R256" s="206">
        <f>Q256*H256</f>
        <v>0</v>
      </c>
      <c r="S256" s="206">
        <v>0</v>
      </c>
      <c r="T256" s="207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08" t="s">
        <v>165</v>
      </c>
      <c r="AT256" s="208" t="s">
        <v>169</v>
      </c>
      <c r="AU256" s="208" t="s">
        <v>90</v>
      </c>
      <c r="AY256" s="19" t="s">
        <v>166</v>
      </c>
      <c r="BE256" s="209">
        <f>IF(N256="základní",J256,0)</f>
        <v>0</v>
      </c>
      <c r="BF256" s="209">
        <f>IF(N256="snížená",J256,0)</f>
        <v>0</v>
      </c>
      <c r="BG256" s="209">
        <f>IF(N256="zákl. přenesená",J256,0)</f>
        <v>0</v>
      </c>
      <c r="BH256" s="209">
        <f>IF(N256="sníž. přenesená",J256,0)</f>
        <v>0</v>
      </c>
      <c r="BI256" s="209">
        <f>IF(N256="nulová",J256,0)</f>
        <v>0</v>
      </c>
      <c r="BJ256" s="19" t="s">
        <v>88</v>
      </c>
      <c r="BK256" s="209">
        <f>ROUND(I256*H256,2)</f>
        <v>0</v>
      </c>
      <c r="BL256" s="19" t="s">
        <v>165</v>
      </c>
      <c r="BM256" s="208" t="s">
        <v>2405</v>
      </c>
    </row>
    <row r="257" spans="1:47" s="2" customFormat="1" ht="12">
      <c r="A257" s="38"/>
      <c r="B257" s="39"/>
      <c r="C257" s="38"/>
      <c r="D257" s="210" t="s">
        <v>174</v>
      </c>
      <c r="E257" s="38"/>
      <c r="F257" s="211" t="s">
        <v>646</v>
      </c>
      <c r="G257" s="38"/>
      <c r="H257" s="38"/>
      <c r="I257" s="132"/>
      <c r="J257" s="38"/>
      <c r="K257" s="38"/>
      <c r="L257" s="39"/>
      <c r="M257" s="212"/>
      <c r="N257" s="213"/>
      <c r="O257" s="77"/>
      <c r="P257" s="77"/>
      <c r="Q257" s="77"/>
      <c r="R257" s="77"/>
      <c r="S257" s="77"/>
      <c r="T257" s="7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9" t="s">
        <v>174</v>
      </c>
      <c r="AU257" s="19" t="s">
        <v>90</v>
      </c>
    </row>
    <row r="258" spans="1:65" s="2" customFormat="1" ht="21.75" customHeight="1">
      <c r="A258" s="38"/>
      <c r="B258" s="196"/>
      <c r="C258" s="197" t="s">
        <v>569</v>
      </c>
      <c r="D258" s="197" t="s">
        <v>169</v>
      </c>
      <c r="E258" s="198" t="s">
        <v>669</v>
      </c>
      <c r="F258" s="199" t="s">
        <v>2406</v>
      </c>
      <c r="G258" s="200" t="s">
        <v>289</v>
      </c>
      <c r="H258" s="201">
        <v>4.286</v>
      </c>
      <c r="I258" s="202"/>
      <c r="J258" s="203">
        <f>ROUND(I258*H258,2)</f>
        <v>0</v>
      </c>
      <c r="K258" s="199" t="s">
        <v>280</v>
      </c>
      <c r="L258" s="39"/>
      <c r="M258" s="204" t="s">
        <v>1</v>
      </c>
      <c r="N258" s="205" t="s">
        <v>46</v>
      </c>
      <c r="O258" s="77"/>
      <c r="P258" s="206">
        <f>O258*H258</f>
        <v>0</v>
      </c>
      <c r="Q258" s="206">
        <v>0</v>
      </c>
      <c r="R258" s="206">
        <f>Q258*H258</f>
        <v>0</v>
      </c>
      <c r="S258" s="206">
        <v>0</v>
      </c>
      <c r="T258" s="207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08" t="s">
        <v>165</v>
      </c>
      <c r="AT258" s="208" t="s">
        <v>169</v>
      </c>
      <c r="AU258" s="208" t="s">
        <v>90</v>
      </c>
      <c r="AY258" s="19" t="s">
        <v>166</v>
      </c>
      <c r="BE258" s="209">
        <f>IF(N258="základní",J258,0)</f>
        <v>0</v>
      </c>
      <c r="BF258" s="209">
        <f>IF(N258="snížená",J258,0)</f>
        <v>0</v>
      </c>
      <c r="BG258" s="209">
        <f>IF(N258="zákl. přenesená",J258,0)</f>
        <v>0</v>
      </c>
      <c r="BH258" s="209">
        <f>IF(N258="sníž. přenesená",J258,0)</f>
        <v>0</v>
      </c>
      <c r="BI258" s="209">
        <f>IF(N258="nulová",J258,0)</f>
        <v>0</v>
      </c>
      <c r="BJ258" s="19" t="s">
        <v>88</v>
      </c>
      <c r="BK258" s="209">
        <f>ROUND(I258*H258,2)</f>
        <v>0</v>
      </c>
      <c r="BL258" s="19" t="s">
        <v>165</v>
      </c>
      <c r="BM258" s="208" t="s">
        <v>2407</v>
      </c>
    </row>
    <row r="259" spans="1:47" s="2" customFormat="1" ht="12">
      <c r="A259" s="38"/>
      <c r="B259" s="39"/>
      <c r="C259" s="38"/>
      <c r="D259" s="210" t="s">
        <v>174</v>
      </c>
      <c r="E259" s="38"/>
      <c r="F259" s="211" t="s">
        <v>2408</v>
      </c>
      <c r="G259" s="38"/>
      <c r="H259" s="38"/>
      <c r="I259" s="132"/>
      <c r="J259" s="38"/>
      <c r="K259" s="38"/>
      <c r="L259" s="39"/>
      <c r="M259" s="212"/>
      <c r="N259" s="213"/>
      <c r="O259" s="77"/>
      <c r="P259" s="77"/>
      <c r="Q259" s="77"/>
      <c r="R259" s="77"/>
      <c r="S259" s="77"/>
      <c r="T259" s="7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9" t="s">
        <v>174</v>
      </c>
      <c r="AU259" s="19" t="s">
        <v>90</v>
      </c>
    </row>
    <row r="260" spans="1:63" s="12" customFormat="1" ht="22.8" customHeight="1">
      <c r="A260" s="12"/>
      <c r="B260" s="183"/>
      <c r="C260" s="12"/>
      <c r="D260" s="184" t="s">
        <v>80</v>
      </c>
      <c r="E260" s="194" t="s">
        <v>696</v>
      </c>
      <c r="F260" s="194" t="s">
        <v>697</v>
      </c>
      <c r="G260" s="12"/>
      <c r="H260" s="12"/>
      <c r="I260" s="186"/>
      <c r="J260" s="195">
        <f>BK260</f>
        <v>0</v>
      </c>
      <c r="K260" s="12"/>
      <c r="L260" s="183"/>
      <c r="M260" s="188"/>
      <c r="N260" s="189"/>
      <c r="O260" s="189"/>
      <c r="P260" s="190">
        <f>SUM(P261:P264)</f>
        <v>0</v>
      </c>
      <c r="Q260" s="189"/>
      <c r="R260" s="190">
        <f>SUM(R261:R264)</f>
        <v>0</v>
      </c>
      <c r="S260" s="189"/>
      <c r="T260" s="191">
        <f>SUM(T261:T264)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84" t="s">
        <v>88</v>
      </c>
      <c r="AT260" s="192" t="s">
        <v>80</v>
      </c>
      <c r="AU260" s="192" t="s">
        <v>88</v>
      </c>
      <c r="AY260" s="184" t="s">
        <v>166</v>
      </c>
      <c r="BK260" s="193">
        <f>SUM(BK261:BK264)</f>
        <v>0</v>
      </c>
    </row>
    <row r="261" spans="1:65" s="2" customFormat="1" ht="21.75" customHeight="1">
      <c r="A261" s="38"/>
      <c r="B261" s="196"/>
      <c r="C261" s="197" t="s">
        <v>576</v>
      </c>
      <c r="D261" s="197" t="s">
        <v>169</v>
      </c>
      <c r="E261" s="198" t="s">
        <v>2409</v>
      </c>
      <c r="F261" s="199" t="s">
        <v>2410</v>
      </c>
      <c r="G261" s="200" t="s">
        <v>289</v>
      </c>
      <c r="H261" s="201">
        <v>44.899</v>
      </c>
      <c r="I261" s="202"/>
      <c r="J261" s="203">
        <f>ROUND(I261*H261,2)</f>
        <v>0</v>
      </c>
      <c r="K261" s="199" t="s">
        <v>280</v>
      </c>
      <c r="L261" s="39"/>
      <c r="M261" s="204" t="s">
        <v>1</v>
      </c>
      <c r="N261" s="205" t="s">
        <v>46</v>
      </c>
      <c r="O261" s="77"/>
      <c r="P261" s="206">
        <f>O261*H261</f>
        <v>0</v>
      </c>
      <c r="Q261" s="206">
        <v>0</v>
      </c>
      <c r="R261" s="206">
        <f>Q261*H261</f>
        <v>0</v>
      </c>
      <c r="S261" s="206">
        <v>0</v>
      </c>
      <c r="T261" s="207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08" t="s">
        <v>165</v>
      </c>
      <c r="AT261" s="208" t="s">
        <v>169</v>
      </c>
      <c r="AU261" s="208" t="s">
        <v>90</v>
      </c>
      <c r="AY261" s="19" t="s">
        <v>166</v>
      </c>
      <c r="BE261" s="209">
        <f>IF(N261="základní",J261,0)</f>
        <v>0</v>
      </c>
      <c r="BF261" s="209">
        <f>IF(N261="snížená",J261,0)</f>
        <v>0</v>
      </c>
      <c r="BG261" s="209">
        <f>IF(N261="zákl. přenesená",J261,0)</f>
        <v>0</v>
      </c>
      <c r="BH261" s="209">
        <f>IF(N261="sníž. přenesená",J261,0)</f>
        <v>0</v>
      </c>
      <c r="BI261" s="209">
        <f>IF(N261="nulová",J261,0)</f>
        <v>0</v>
      </c>
      <c r="BJ261" s="19" t="s">
        <v>88</v>
      </c>
      <c r="BK261" s="209">
        <f>ROUND(I261*H261,2)</f>
        <v>0</v>
      </c>
      <c r="BL261" s="19" t="s">
        <v>165</v>
      </c>
      <c r="BM261" s="208" t="s">
        <v>2411</v>
      </c>
    </row>
    <row r="262" spans="1:47" s="2" customFormat="1" ht="12">
      <c r="A262" s="38"/>
      <c r="B262" s="39"/>
      <c r="C262" s="38"/>
      <c r="D262" s="210" t="s">
        <v>174</v>
      </c>
      <c r="E262" s="38"/>
      <c r="F262" s="211" t="s">
        <v>2412</v>
      </c>
      <c r="G262" s="38"/>
      <c r="H262" s="38"/>
      <c r="I262" s="132"/>
      <c r="J262" s="38"/>
      <c r="K262" s="38"/>
      <c r="L262" s="39"/>
      <c r="M262" s="212"/>
      <c r="N262" s="213"/>
      <c r="O262" s="77"/>
      <c r="P262" s="77"/>
      <c r="Q262" s="77"/>
      <c r="R262" s="77"/>
      <c r="S262" s="77"/>
      <c r="T262" s="7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9" t="s">
        <v>174</v>
      </c>
      <c r="AU262" s="19" t="s">
        <v>90</v>
      </c>
    </row>
    <row r="263" spans="1:65" s="2" customFormat="1" ht="21.75" customHeight="1">
      <c r="A263" s="38"/>
      <c r="B263" s="196"/>
      <c r="C263" s="197" t="s">
        <v>582</v>
      </c>
      <c r="D263" s="197" t="s">
        <v>169</v>
      </c>
      <c r="E263" s="198" t="s">
        <v>2413</v>
      </c>
      <c r="F263" s="199" t="s">
        <v>2414</v>
      </c>
      <c r="G263" s="200" t="s">
        <v>289</v>
      </c>
      <c r="H263" s="201">
        <v>44.899</v>
      </c>
      <c r="I263" s="202"/>
      <c r="J263" s="203">
        <f>ROUND(I263*H263,2)</f>
        <v>0</v>
      </c>
      <c r="K263" s="199" t="s">
        <v>280</v>
      </c>
      <c r="L263" s="39"/>
      <c r="M263" s="204" t="s">
        <v>1</v>
      </c>
      <c r="N263" s="205" t="s">
        <v>46</v>
      </c>
      <c r="O263" s="77"/>
      <c r="P263" s="206">
        <f>O263*H263</f>
        <v>0</v>
      </c>
      <c r="Q263" s="206">
        <v>0</v>
      </c>
      <c r="R263" s="206">
        <f>Q263*H263</f>
        <v>0</v>
      </c>
      <c r="S263" s="206">
        <v>0</v>
      </c>
      <c r="T263" s="207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08" t="s">
        <v>165</v>
      </c>
      <c r="AT263" s="208" t="s">
        <v>169</v>
      </c>
      <c r="AU263" s="208" t="s">
        <v>90</v>
      </c>
      <c r="AY263" s="19" t="s">
        <v>166</v>
      </c>
      <c r="BE263" s="209">
        <f>IF(N263="základní",J263,0)</f>
        <v>0</v>
      </c>
      <c r="BF263" s="209">
        <f>IF(N263="snížená",J263,0)</f>
        <v>0</v>
      </c>
      <c r="BG263" s="209">
        <f>IF(N263="zákl. přenesená",J263,0)</f>
        <v>0</v>
      </c>
      <c r="BH263" s="209">
        <f>IF(N263="sníž. přenesená",J263,0)</f>
        <v>0</v>
      </c>
      <c r="BI263" s="209">
        <f>IF(N263="nulová",J263,0)</f>
        <v>0</v>
      </c>
      <c r="BJ263" s="19" t="s">
        <v>88</v>
      </c>
      <c r="BK263" s="209">
        <f>ROUND(I263*H263,2)</f>
        <v>0</v>
      </c>
      <c r="BL263" s="19" t="s">
        <v>165</v>
      </c>
      <c r="BM263" s="208" t="s">
        <v>2415</v>
      </c>
    </row>
    <row r="264" spans="1:47" s="2" customFormat="1" ht="12">
      <c r="A264" s="38"/>
      <c r="B264" s="39"/>
      <c r="C264" s="38"/>
      <c r="D264" s="210" t="s">
        <v>174</v>
      </c>
      <c r="E264" s="38"/>
      <c r="F264" s="211" t="s">
        <v>2416</v>
      </c>
      <c r="G264" s="38"/>
      <c r="H264" s="38"/>
      <c r="I264" s="132"/>
      <c r="J264" s="38"/>
      <c r="K264" s="38"/>
      <c r="L264" s="39"/>
      <c r="M264" s="212"/>
      <c r="N264" s="213"/>
      <c r="O264" s="77"/>
      <c r="P264" s="77"/>
      <c r="Q264" s="77"/>
      <c r="R264" s="77"/>
      <c r="S264" s="77"/>
      <c r="T264" s="7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9" t="s">
        <v>174</v>
      </c>
      <c r="AU264" s="19" t="s">
        <v>90</v>
      </c>
    </row>
    <row r="265" spans="1:63" s="12" customFormat="1" ht="25.9" customHeight="1">
      <c r="A265" s="12"/>
      <c r="B265" s="183"/>
      <c r="C265" s="12"/>
      <c r="D265" s="184" t="s">
        <v>80</v>
      </c>
      <c r="E265" s="185" t="s">
        <v>703</v>
      </c>
      <c r="F265" s="185" t="s">
        <v>704</v>
      </c>
      <c r="G265" s="12"/>
      <c r="H265" s="12"/>
      <c r="I265" s="186"/>
      <c r="J265" s="187">
        <f>BK265</f>
        <v>0</v>
      </c>
      <c r="K265" s="12"/>
      <c r="L265" s="183"/>
      <c r="M265" s="188"/>
      <c r="N265" s="189"/>
      <c r="O265" s="189"/>
      <c r="P265" s="190">
        <f>P266+P280+P341+P420+P475+P483</f>
        <v>0</v>
      </c>
      <c r="Q265" s="189"/>
      <c r="R265" s="190">
        <f>R266+R280+R341+R420+R475+R483</f>
        <v>0.5296599999999999</v>
      </c>
      <c r="S265" s="189"/>
      <c r="T265" s="191">
        <f>T266+T280+T341+T420+T475+T483</f>
        <v>0.66652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184" t="s">
        <v>90</v>
      </c>
      <c r="AT265" s="192" t="s">
        <v>80</v>
      </c>
      <c r="AU265" s="192" t="s">
        <v>81</v>
      </c>
      <c r="AY265" s="184" t="s">
        <v>166</v>
      </c>
      <c r="BK265" s="193">
        <f>BK266+BK280+BK341+BK420+BK475+BK483</f>
        <v>0</v>
      </c>
    </row>
    <row r="266" spans="1:63" s="12" customFormat="1" ht="22.8" customHeight="1">
      <c r="A266" s="12"/>
      <c r="B266" s="183"/>
      <c r="C266" s="12"/>
      <c r="D266" s="184" t="s">
        <v>80</v>
      </c>
      <c r="E266" s="194" t="s">
        <v>1219</v>
      </c>
      <c r="F266" s="194" t="s">
        <v>1220</v>
      </c>
      <c r="G266" s="12"/>
      <c r="H266" s="12"/>
      <c r="I266" s="186"/>
      <c r="J266" s="195">
        <f>BK266</f>
        <v>0</v>
      </c>
      <c r="K266" s="12"/>
      <c r="L266" s="183"/>
      <c r="M266" s="188"/>
      <c r="N266" s="189"/>
      <c r="O266" s="189"/>
      <c r="P266" s="190">
        <f>SUM(P267:P279)</f>
        <v>0</v>
      </c>
      <c r="Q266" s="189"/>
      <c r="R266" s="190">
        <f>SUM(R267:R279)</f>
        <v>0.010230000000000001</v>
      </c>
      <c r="S266" s="189"/>
      <c r="T266" s="191">
        <f>SUM(T267:T279)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184" t="s">
        <v>90</v>
      </c>
      <c r="AT266" s="192" t="s">
        <v>80</v>
      </c>
      <c r="AU266" s="192" t="s">
        <v>88</v>
      </c>
      <c r="AY266" s="184" t="s">
        <v>166</v>
      </c>
      <c r="BK266" s="193">
        <f>SUM(BK267:BK279)</f>
        <v>0</v>
      </c>
    </row>
    <row r="267" spans="1:65" s="2" customFormat="1" ht="21.75" customHeight="1">
      <c r="A267" s="38"/>
      <c r="B267" s="196"/>
      <c r="C267" s="197" t="s">
        <v>596</v>
      </c>
      <c r="D267" s="197" t="s">
        <v>169</v>
      </c>
      <c r="E267" s="198" t="s">
        <v>2417</v>
      </c>
      <c r="F267" s="199" t="s">
        <v>2418</v>
      </c>
      <c r="G267" s="200" t="s">
        <v>425</v>
      </c>
      <c r="H267" s="201">
        <v>19.5</v>
      </c>
      <c r="I267" s="202"/>
      <c r="J267" s="203">
        <f>ROUND(I267*H267,2)</f>
        <v>0</v>
      </c>
      <c r="K267" s="199" t="s">
        <v>280</v>
      </c>
      <c r="L267" s="39"/>
      <c r="M267" s="204" t="s">
        <v>1</v>
      </c>
      <c r="N267" s="205" t="s">
        <v>46</v>
      </c>
      <c r="O267" s="77"/>
      <c r="P267" s="206">
        <f>O267*H267</f>
        <v>0</v>
      </c>
      <c r="Q267" s="206">
        <v>0.00019</v>
      </c>
      <c r="R267" s="206">
        <f>Q267*H267</f>
        <v>0.0037050000000000004</v>
      </c>
      <c r="S267" s="206">
        <v>0</v>
      </c>
      <c r="T267" s="207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08" t="s">
        <v>243</v>
      </c>
      <c r="AT267" s="208" t="s">
        <v>169</v>
      </c>
      <c r="AU267" s="208" t="s">
        <v>90</v>
      </c>
      <c r="AY267" s="19" t="s">
        <v>166</v>
      </c>
      <c r="BE267" s="209">
        <f>IF(N267="základní",J267,0)</f>
        <v>0</v>
      </c>
      <c r="BF267" s="209">
        <f>IF(N267="snížená",J267,0)</f>
        <v>0</v>
      </c>
      <c r="BG267" s="209">
        <f>IF(N267="zákl. přenesená",J267,0)</f>
        <v>0</v>
      </c>
      <c r="BH267" s="209">
        <f>IF(N267="sníž. přenesená",J267,0)</f>
        <v>0</v>
      </c>
      <c r="BI267" s="209">
        <f>IF(N267="nulová",J267,0)</f>
        <v>0</v>
      </c>
      <c r="BJ267" s="19" t="s">
        <v>88</v>
      </c>
      <c r="BK267" s="209">
        <f>ROUND(I267*H267,2)</f>
        <v>0</v>
      </c>
      <c r="BL267" s="19" t="s">
        <v>243</v>
      </c>
      <c r="BM267" s="208" t="s">
        <v>2419</v>
      </c>
    </row>
    <row r="268" spans="1:47" s="2" customFormat="1" ht="12">
      <c r="A268" s="38"/>
      <c r="B268" s="39"/>
      <c r="C268" s="38"/>
      <c r="D268" s="210" t="s">
        <v>174</v>
      </c>
      <c r="E268" s="38"/>
      <c r="F268" s="211" t="s">
        <v>2420</v>
      </c>
      <c r="G268" s="38"/>
      <c r="H268" s="38"/>
      <c r="I268" s="132"/>
      <c r="J268" s="38"/>
      <c r="K268" s="38"/>
      <c r="L268" s="39"/>
      <c r="M268" s="212"/>
      <c r="N268" s="213"/>
      <c r="O268" s="77"/>
      <c r="P268" s="77"/>
      <c r="Q268" s="77"/>
      <c r="R268" s="77"/>
      <c r="S268" s="77"/>
      <c r="T268" s="7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9" t="s">
        <v>174</v>
      </c>
      <c r="AU268" s="19" t="s">
        <v>90</v>
      </c>
    </row>
    <row r="269" spans="1:51" s="14" customFormat="1" ht="12">
      <c r="A269" s="14"/>
      <c r="B269" s="226"/>
      <c r="C269" s="14"/>
      <c r="D269" s="210" t="s">
        <v>283</v>
      </c>
      <c r="E269" s="227" t="s">
        <v>1</v>
      </c>
      <c r="F269" s="228" t="s">
        <v>2421</v>
      </c>
      <c r="G269" s="14"/>
      <c r="H269" s="229">
        <v>19.5</v>
      </c>
      <c r="I269" s="230"/>
      <c r="J269" s="14"/>
      <c r="K269" s="14"/>
      <c r="L269" s="226"/>
      <c r="M269" s="231"/>
      <c r="N269" s="232"/>
      <c r="O269" s="232"/>
      <c r="P269" s="232"/>
      <c r="Q269" s="232"/>
      <c r="R269" s="232"/>
      <c r="S269" s="232"/>
      <c r="T269" s="23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27" t="s">
        <v>283</v>
      </c>
      <c r="AU269" s="227" t="s">
        <v>90</v>
      </c>
      <c r="AV269" s="14" t="s">
        <v>90</v>
      </c>
      <c r="AW269" s="14" t="s">
        <v>36</v>
      </c>
      <c r="AX269" s="14" t="s">
        <v>88</v>
      </c>
      <c r="AY269" s="227" t="s">
        <v>166</v>
      </c>
    </row>
    <row r="270" spans="1:65" s="2" customFormat="1" ht="21.75" customHeight="1">
      <c r="A270" s="38"/>
      <c r="B270" s="196"/>
      <c r="C270" s="242" t="s">
        <v>619</v>
      </c>
      <c r="D270" s="242" t="s">
        <v>806</v>
      </c>
      <c r="E270" s="243" t="s">
        <v>2422</v>
      </c>
      <c r="F270" s="244" t="s">
        <v>2423</v>
      </c>
      <c r="G270" s="245" t="s">
        <v>425</v>
      </c>
      <c r="H270" s="246">
        <v>6.5</v>
      </c>
      <c r="I270" s="247"/>
      <c r="J270" s="248">
        <f>ROUND(I270*H270,2)</f>
        <v>0</v>
      </c>
      <c r="K270" s="244" t="s">
        <v>280</v>
      </c>
      <c r="L270" s="249"/>
      <c r="M270" s="250" t="s">
        <v>1</v>
      </c>
      <c r="N270" s="251" t="s">
        <v>46</v>
      </c>
      <c r="O270" s="77"/>
      <c r="P270" s="206">
        <f>O270*H270</f>
        <v>0</v>
      </c>
      <c r="Q270" s="206">
        <v>0.00027</v>
      </c>
      <c r="R270" s="206">
        <f>Q270*H270</f>
        <v>0.001755</v>
      </c>
      <c r="S270" s="206">
        <v>0</v>
      </c>
      <c r="T270" s="207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08" t="s">
        <v>522</v>
      </c>
      <c r="AT270" s="208" t="s">
        <v>806</v>
      </c>
      <c r="AU270" s="208" t="s">
        <v>90</v>
      </c>
      <c r="AY270" s="19" t="s">
        <v>166</v>
      </c>
      <c r="BE270" s="209">
        <f>IF(N270="základní",J270,0)</f>
        <v>0</v>
      </c>
      <c r="BF270" s="209">
        <f>IF(N270="snížená",J270,0)</f>
        <v>0</v>
      </c>
      <c r="BG270" s="209">
        <f>IF(N270="zákl. přenesená",J270,0)</f>
        <v>0</v>
      </c>
      <c r="BH270" s="209">
        <f>IF(N270="sníž. přenesená",J270,0)</f>
        <v>0</v>
      </c>
      <c r="BI270" s="209">
        <f>IF(N270="nulová",J270,0)</f>
        <v>0</v>
      </c>
      <c r="BJ270" s="19" t="s">
        <v>88</v>
      </c>
      <c r="BK270" s="209">
        <f>ROUND(I270*H270,2)</f>
        <v>0</v>
      </c>
      <c r="BL270" s="19" t="s">
        <v>243</v>
      </c>
      <c r="BM270" s="208" t="s">
        <v>2424</v>
      </c>
    </row>
    <row r="271" spans="1:47" s="2" customFormat="1" ht="12">
      <c r="A271" s="38"/>
      <c r="B271" s="39"/>
      <c r="C271" s="38"/>
      <c r="D271" s="210" t="s">
        <v>174</v>
      </c>
      <c r="E271" s="38"/>
      <c r="F271" s="211" t="s">
        <v>2423</v>
      </c>
      <c r="G271" s="38"/>
      <c r="H271" s="38"/>
      <c r="I271" s="132"/>
      <c r="J271" s="38"/>
      <c r="K271" s="38"/>
      <c r="L271" s="39"/>
      <c r="M271" s="212"/>
      <c r="N271" s="213"/>
      <c r="O271" s="77"/>
      <c r="P271" s="77"/>
      <c r="Q271" s="77"/>
      <c r="R271" s="77"/>
      <c r="S271" s="77"/>
      <c r="T271" s="7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9" t="s">
        <v>174</v>
      </c>
      <c r="AU271" s="19" t="s">
        <v>90</v>
      </c>
    </row>
    <row r="272" spans="1:65" s="2" customFormat="1" ht="21.75" customHeight="1">
      <c r="A272" s="38"/>
      <c r="B272" s="196"/>
      <c r="C272" s="242" t="s">
        <v>626</v>
      </c>
      <c r="D272" s="242" t="s">
        <v>806</v>
      </c>
      <c r="E272" s="243" t="s">
        <v>2425</v>
      </c>
      <c r="F272" s="244" t="s">
        <v>2426</v>
      </c>
      <c r="G272" s="245" t="s">
        <v>425</v>
      </c>
      <c r="H272" s="246">
        <v>3</v>
      </c>
      <c r="I272" s="247"/>
      <c r="J272" s="248">
        <f>ROUND(I272*H272,2)</f>
        <v>0</v>
      </c>
      <c r="K272" s="244" t="s">
        <v>280</v>
      </c>
      <c r="L272" s="249"/>
      <c r="M272" s="250" t="s">
        <v>1</v>
      </c>
      <c r="N272" s="251" t="s">
        <v>46</v>
      </c>
      <c r="O272" s="77"/>
      <c r="P272" s="206">
        <f>O272*H272</f>
        <v>0</v>
      </c>
      <c r="Q272" s="206">
        <v>0.00029</v>
      </c>
      <c r="R272" s="206">
        <f>Q272*H272</f>
        <v>0.00087</v>
      </c>
      <c r="S272" s="206">
        <v>0</v>
      </c>
      <c r="T272" s="207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08" t="s">
        <v>522</v>
      </c>
      <c r="AT272" s="208" t="s">
        <v>806</v>
      </c>
      <c r="AU272" s="208" t="s">
        <v>90</v>
      </c>
      <c r="AY272" s="19" t="s">
        <v>166</v>
      </c>
      <c r="BE272" s="209">
        <f>IF(N272="základní",J272,0)</f>
        <v>0</v>
      </c>
      <c r="BF272" s="209">
        <f>IF(N272="snížená",J272,0)</f>
        <v>0</v>
      </c>
      <c r="BG272" s="209">
        <f>IF(N272="zákl. přenesená",J272,0)</f>
        <v>0</v>
      </c>
      <c r="BH272" s="209">
        <f>IF(N272="sníž. přenesená",J272,0)</f>
        <v>0</v>
      </c>
      <c r="BI272" s="209">
        <f>IF(N272="nulová",J272,0)</f>
        <v>0</v>
      </c>
      <c r="BJ272" s="19" t="s">
        <v>88</v>
      </c>
      <c r="BK272" s="209">
        <f>ROUND(I272*H272,2)</f>
        <v>0</v>
      </c>
      <c r="BL272" s="19" t="s">
        <v>243</v>
      </c>
      <c r="BM272" s="208" t="s">
        <v>2427</v>
      </c>
    </row>
    <row r="273" spans="1:47" s="2" customFormat="1" ht="12">
      <c r="A273" s="38"/>
      <c r="B273" s="39"/>
      <c r="C273" s="38"/>
      <c r="D273" s="210" t="s">
        <v>174</v>
      </c>
      <c r="E273" s="38"/>
      <c r="F273" s="211" t="s">
        <v>2426</v>
      </c>
      <c r="G273" s="38"/>
      <c r="H273" s="38"/>
      <c r="I273" s="132"/>
      <c r="J273" s="38"/>
      <c r="K273" s="38"/>
      <c r="L273" s="39"/>
      <c r="M273" s="212"/>
      <c r="N273" s="213"/>
      <c r="O273" s="77"/>
      <c r="P273" s="77"/>
      <c r="Q273" s="77"/>
      <c r="R273" s="77"/>
      <c r="S273" s="77"/>
      <c r="T273" s="7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9" t="s">
        <v>174</v>
      </c>
      <c r="AU273" s="19" t="s">
        <v>90</v>
      </c>
    </row>
    <row r="274" spans="1:65" s="2" customFormat="1" ht="21.75" customHeight="1">
      <c r="A274" s="38"/>
      <c r="B274" s="196"/>
      <c r="C274" s="242" t="s">
        <v>637</v>
      </c>
      <c r="D274" s="242" t="s">
        <v>806</v>
      </c>
      <c r="E274" s="243" t="s">
        <v>2428</v>
      </c>
      <c r="F274" s="244" t="s">
        <v>2429</v>
      </c>
      <c r="G274" s="245" t="s">
        <v>425</v>
      </c>
      <c r="H274" s="246">
        <v>7</v>
      </c>
      <c r="I274" s="247"/>
      <c r="J274" s="248">
        <f>ROUND(I274*H274,2)</f>
        <v>0</v>
      </c>
      <c r="K274" s="244" t="s">
        <v>280</v>
      </c>
      <c r="L274" s="249"/>
      <c r="M274" s="250" t="s">
        <v>1</v>
      </c>
      <c r="N274" s="251" t="s">
        <v>46</v>
      </c>
      <c r="O274" s="77"/>
      <c r="P274" s="206">
        <f>O274*H274</f>
        <v>0</v>
      </c>
      <c r="Q274" s="206">
        <v>0.00032</v>
      </c>
      <c r="R274" s="206">
        <f>Q274*H274</f>
        <v>0.0022400000000000002</v>
      </c>
      <c r="S274" s="206">
        <v>0</v>
      </c>
      <c r="T274" s="207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08" t="s">
        <v>522</v>
      </c>
      <c r="AT274" s="208" t="s">
        <v>806</v>
      </c>
      <c r="AU274" s="208" t="s">
        <v>90</v>
      </c>
      <c r="AY274" s="19" t="s">
        <v>166</v>
      </c>
      <c r="BE274" s="209">
        <f>IF(N274="základní",J274,0)</f>
        <v>0</v>
      </c>
      <c r="BF274" s="209">
        <f>IF(N274="snížená",J274,0)</f>
        <v>0</v>
      </c>
      <c r="BG274" s="209">
        <f>IF(N274="zákl. přenesená",J274,0)</f>
        <v>0</v>
      </c>
      <c r="BH274" s="209">
        <f>IF(N274="sníž. přenesená",J274,0)</f>
        <v>0</v>
      </c>
      <c r="BI274" s="209">
        <f>IF(N274="nulová",J274,0)</f>
        <v>0</v>
      </c>
      <c r="BJ274" s="19" t="s">
        <v>88</v>
      </c>
      <c r="BK274" s="209">
        <f>ROUND(I274*H274,2)</f>
        <v>0</v>
      </c>
      <c r="BL274" s="19" t="s">
        <v>243</v>
      </c>
      <c r="BM274" s="208" t="s">
        <v>2430</v>
      </c>
    </row>
    <row r="275" spans="1:47" s="2" customFormat="1" ht="12">
      <c r="A275" s="38"/>
      <c r="B275" s="39"/>
      <c r="C275" s="38"/>
      <c r="D275" s="210" t="s">
        <v>174</v>
      </c>
      <c r="E275" s="38"/>
      <c r="F275" s="211" t="s">
        <v>2429</v>
      </c>
      <c r="G275" s="38"/>
      <c r="H275" s="38"/>
      <c r="I275" s="132"/>
      <c r="J275" s="38"/>
      <c r="K275" s="38"/>
      <c r="L275" s="39"/>
      <c r="M275" s="212"/>
      <c r="N275" s="213"/>
      <c r="O275" s="77"/>
      <c r="P275" s="77"/>
      <c r="Q275" s="77"/>
      <c r="R275" s="77"/>
      <c r="S275" s="77"/>
      <c r="T275" s="7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9" t="s">
        <v>174</v>
      </c>
      <c r="AU275" s="19" t="s">
        <v>90</v>
      </c>
    </row>
    <row r="276" spans="1:65" s="2" customFormat="1" ht="21.75" customHeight="1">
      <c r="A276" s="38"/>
      <c r="B276" s="196"/>
      <c r="C276" s="242" t="s">
        <v>642</v>
      </c>
      <c r="D276" s="242" t="s">
        <v>806</v>
      </c>
      <c r="E276" s="243" t="s">
        <v>2431</v>
      </c>
      <c r="F276" s="244" t="s">
        <v>2432</v>
      </c>
      <c r="G276" s="245" t="s">
        <v>425</v>
      </c>
      <c r="H276" s="246">
        <v>1</v>
      </c>
      <c r="I276" s="247"/>
      <c r="J276" s="248">
        <f>ROUND(I276*H276,2)</f>
        <v>0</v>
      </c>
      <c r="K276" s="244" t="s">
        <v>280</v>
      </c>
      <c r="L276" s="249"/>
      <c r="M276" s="250" t="s">
        <v>1</v>
      </c>
      <c r="N276" s="251" t="s">
        <v>46</v>
      </c>
      <c r="O276" s="77"/>
      <c r="P276" s="206">
        <f>O276*H276</f>
        <v>0</v>
      </c>
      <c r="Q276" s="206">
        <v>0.00092</v>
      </c>
      <c r="R276" s="206">
        <f>Q276*H276</f>
        <v>0.00092</v>
      </c>
      <c r="S276" s="206">
        <v>0</v>
      </c>
      <c r="T276" s="207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08" t="s">
        <v>522</v>
      </c>
      <c r="AT276" s="208" t="s">
        <v>806</v>
      </c>
      <c r="AU276" s="208" t="s">
        <v>90</v>
      </c>
      <c r="AY276" s="19" t="s">
        <v>166</v>
      </c>
      <c r="BE276" s="209">
        <f>IF(N276="základní",J276,0)</f>
        <v>0</v>
      </c>
      <c r="BF276" s="209">
        <f>IF(N276="snížená",J276,0)</f>
        <v>0</v>
      </c>
      <c r="BG276" s="209">
        <f>IF(N276="zákl. přenesená",J276,0)</f>
        <v>0</v>
      </c>
      <c r="BH276" s="209">
        <f>IF(N276="sníž. přenesená",J276,0)</f>
        <v>0</v>
      </c>
      <c r="BI276" s="209">
        <f>IF(N276="nulová",J276,0)</f>
        <v>0</v>
      </c>
      <c r="BJ276" s="19" t="s">
        <v>88</v>
      </c>
      <c r="BK276" s="209">
        <f>ROUND(I276*H276,2)</f>
        <v>0</v>
      </c>
      <c r="BL276" s="19" t="s">
        <v>243</v>
      </c>
      <c r="BM276" s="208" t="s">
        <v>2433</v>
      </c>
    </row>
    <row r="277" spans="1:47" s="2" customFormat="1" ht="12">
      <c r="A277" s="38"/>
      <c r="B277" s="39"/>
      <c r="C277" s="38"/>
      <c r="D277" s="210" t="s">
        <v>174</v>
      </c>
      <c r="E277" s="38"/>
      <c r="F277" s="211" t="s">
        <v>2432</v>
      </c>
      <c r="G277" s="38"/>
      <c r="H277" s="38"/>
      <c r="I277" s="132"/>
      <c r="J277" s="38"/>
      <c r="K277" s="38"/>
      <c r="L277" s="39"/>
      <c r="M277" s="212"/>
      <c r="N277" s="213"/>
      <c r="O277" s="77"/>
      <c r="P277" s="77"/>
      <c r="Q277" s="77"/>
      <c r="R277" s="77"/>
      <c r="S277" s="77"/>
      <c r="T277" s="7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9" t="s">
        <v>174</v>
      </c>
      <c r="AU277" s="19" t="s">
        <v>90</v>
      </c>
    </row>
    <row r="278" spans="1:65" s="2" customFormat="1" ht="21.75" customHeight="1">
      <c r="A278" s="38"/>
      <c r="B278" s="196"/>
      <c r="C278" s="242" t="s">
        <v>647</v>
      </c>
      <c r="D278" s="242" t="s">
        <v>806</v>
      </c>
      <c r="E278" s="243" t="s">
        <v>2434</v>
      </c>
      <c r="F278" s="244" t="s">
        <v>2435</v>
      </c>
      <c r="G278" s="245" t="s">
        <v>425</v>
      </c>
      <c r="H278" s="246">
        <v>2</v>
      </c>
      <c r="I278" s="247"/>
      <c r="J278" s="248">
        <f>ROUND(I278*H278,2)</f>
        <v>0</v>
      </c>
      <c r="K278" s="244" t="s">
        <v>280</v>
      </c>
      <c r="L278" s="249"/>
      <c r="M278" s="250" t="s">
        <v>1</v>
      </c>
      <c r="N278" s="251" t="s">
        <v>46</v>
      </c>
      <c r="O278" s="77"/>
      <c r="P278" s="206">
        <f>O278*H278</f>
        <v>0</v>
      </c>
      <c r="Q278" s="206">
        <v>0.00037</v>
      </c>
      <c r="R278" s="206">
        <f>Q278*H278</f>
        <v>0.00074</v>
      </c>
      <c r="S278" s="206">
        <v>0</v>
      </c>
      <c r="T278" s="207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08" t="s">
        <v>522</v>
      </c>
      <c r="AT278" s="208" t="s">
        <v>806</v>
      </c>
      <c r="AU278" s="208" t="s">
        <v>90</v>
      </c>
      <c r="AY278" s="19" t="s">
        <v>166</v>
      </c>
      <c r="BE278" s="209">
        <f>IF(N278="základní",J278,0)</f>
        <v>0</v>
      </c>
      <c r="BF278" s="209">
        <f>IF(N278="snížená",J278,0)</f>
        <v>0</v>
      </c>
      <c r="BG278" s="209">
        <f>IF(N278="zákl. přenesená",J278,0)</f>
        <v>0</v>
      </c>
      <c r="BH278" s="209">
        <f>IF(N278="sníž. přenesená",J278,0)</f>
        <v>0</v>
      </c>
      <c r="BI278" s="209">
        <f>IF(N278="nulová",J278,0)</f>
        <v>0</v>
      </c>
      <c r="BJ278" s="19" t="s">
        <v>88</v>
      </c>
      <c r="BK278" s="209">
        <f>ROUND(I278*H278,2)</f>
        <v>0</v>
      </c>
      <c r="BL278" s="19" t="s">
        <v>243</v>
      </c>
      <c r="BM278" s="208" t="s">
        <v>2436</v>
      </c>
    </row>
    <row r="279" spans="1:47" s="2" customFormat="1" ht="12">
      <c r="A279" s="38"/>
      <c r="B279" s="39"/>
      <c r="C279" s="38"/>
      <c r="D279" s="210" t="s">
        <v>174</v>
      </c>
      <c r="E279" s="38"/>
      <c r="F279" s="211" t="s">
        <v>2435</v>
      </c>
      <c r="G279" s="38"/>
      <c r="H279" s="38"/>
      <c r="I279" s="132"/>
      <c r="J279" s="38"/>
      <c r="K279" s="38"/>
      <c r="L279" s="39"/>
      <c r="M279" s="212"/>
      <c r="N279" s="213"/>
      <c r="O279" s="77"/>
      <c r="P279" s="77"/>
      <c r="Q279" s="77"/>
      <c r="R279" s="77"/>
      <c r="S279" s="77"/>
      <c r="T279" s="7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9" t="s">
        <v>174</v>
      </c>
      <c r="AU279" s="19" t="s">
        <v>90</v>
      </c>
    </row>
    <row r="280" spans="1:63" s="12" customFormat="1" ht="22.8" customHeight="1">
      <c r="A280" s="12"/>
      <c r="B280" s="183"/>
      <c r="C280" s="12"/>
      <c r="D280" s="184" t="s">
        <v>80</v>
      </c>
      <c r="E280" s="194" t="s">
        <v>2437</v>
      </c>
      <c r="F280" s="194" t="s">
        <v>2438</v>
      </c>
      <c r="G280" s="12"/>
      <c r="H280" s="12"/>
      <c r="I280" s="186"/>
      <c r="J280" s="195">
        <f>BK280</f>
        <v>0</v>
      </c>
      <c r="K280" s="12"/>
      <c r="L280" s="183"/>
      <c r="M280" s="188"/>
      <c r="N280" s="189"/>
      <c r="O280" s="189"/>
      <c r="P280" s="190">
        <f>SUM(P281:P340)</f>
        <v>0</v>
      </c>
      <c r="Q280" s="189"/>
      <c r="R280" s="190">
        <f>SUM(R281:R340)</f>
        <v>0.06359</v>
      </c>
      <c r="S280" s="189"/>
      <c r="T280" s="191">
        <f>SUM(T281:T340)</f>
        <v>0.35652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184" t="s">
        <v>90</v>
      </c>
      <c r="AT280" s="192" t="s">
        <v>80</v>
      </c>
      <c r="AU280" s="192" t="s">
        <v>88</v>
      </c>
      <c r="AY280" s="184" t="s">
        <v>166</v>
      </c>
      <c r="BK280" s="193">
        <f>SUM(BK281:BK340)</f>
        <v>0</v>
      </c>
    </row>
    <row r="281" spans="1:65" s="2" customFormat="1" ht="16.5" customHeight="1">
      <c r="A281" s="38"/>
      <c r="B281" s="196"/>
      <c r="C281" s="197" t="s">
        <v>652</v>
      </c>
      <c r="D281" s="197" t="s">
        <v>169</v>
      </c>
      <c r="E281" s="198" t="s">
        <v>2439</v>
      </c>
      <c r="F281" s="199" t="s">
        <v>2440</v>
      </c>
      <c r="G281" s="200" t="s">
        <v>346</v>
      </c>
      <c r="H281" s="201">
        <v>8</v>
      </c>
      <c r="I281" s="202"/>
      <c r="J281" s="203">
        <f>ROUND(I281*H281,2)</f>
        <v>0</v>
      </c>
      <c r="K281" s="199" t="s">
        <v>1</v>
      </c>
      <c r="L281" s="39"/>
      <c r="M281" s="204" t="s">
        <v>1</v>
      </c>
      <c r="N281" s="205" t="s">
        <v>46</v>
      </c>
      <c r="O281" s="77"/>
      <c r="P281" s="206">
        <f>O281*H281</f>
        <v>0</v>
      </c>
      <c r="Q281" s="206">
        <v>0</v>
      </c>
      <c r="R281" s="206">
        <f>Q281*H281</f>
        <v>0</v>
      </c>
      <c r="S281" s="206">
        <v>0</v>
      </c>
      <c r="T281" s="207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08" t="s">
        <v>243</v>
      </c>
      <c r="AT281" s="208" t="s">
        <v>169</v>
      </c>
      <c r="AU281" s="208" t="s">
        <v>90</v>
      </c>
      <c r="AY281" s="19" t="s">
        <v>166</v>
      </c>
      <c r="BE281" s="209">
        <f>IF(N281="základní",J281,0)</f>
        <v>0</v>
      </c>
      <c r="BF281" s="209">
        <f>IF(N281="snížená",J281,0)</f>
        <v>0</v>
      </c>
      <c r="BG281" s="209">
        <f>IF(N281="zákl. přenesená",J281,0)</f>
        <v>0</v>
      </c>
      <c r="BH281" s="209">
        <f>IF(N281="sníž. přenesená",J281,0)</f>
        <v>0</v>
      </c>
      <c r="BI281" s="209">
        <f>IF(N281="nulová",J281,0)</f>
        <v>0</v>
      </c>
      <c r="BJ281" s="19" t="s">
        <v>88</v>
      </c>
      <c r="BK281" s="209">
        <f>ROUND(I281*H281,2)</f>
        <v>0</v>
      </c>
      <c r="BL281" s="19" t="s">
        <v>243</v>
      </c>
      <c r="BM281" s="208" t="s">
        <v>2441</v>
      </c>
    </row>
    <row r="282" spans="1:47" s="2" customFormat="1" ht="12">
      <c r="A282" s="38"/>
      <c r="B282" s="39"/>
      <c r="C282" s="38"/>
      <c r="D282" s="210" t="s">
        <v>174</v>
      </c>
      <c r="E282" s="38"/>
      <c r="F282" s="211" t="s">
        <v>2440</v>
      </c>
      <c r="G282" s="38"/>
      <c r="H282" s="38"/>
      <c r="I282" s="132"/>
      <c r="J282" s="38"/>
      <c r="K282" s="38"/>
      <c r="L282" s="39"/>
      <c r="M282" s="212"/>
      <c r="N282" s="213"/>
      <c r="O282" s="77"/>
      <c r="P282" s="77"/>
      <c r="Q282" s="77"/>
      <c r="R282" s="77"/>
      <c r="S282" s="77"/>
      <c r="T282" s="7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9" t="s">
        <v>174</v>
      </c>
      <c r="AU282" s="19" t="s">
        <v>90</v>
      </c>
    </row>
    <row r="283" spans="1:51" s="14" customFormat="1" ht="12">
      <c r="A283" s="14"/>
      <c r="B283" s="226"/>
      <c r="C283" s="14"/>
      <c r="D283" s="210" t="s">
        <v>283</v>
      </c>
      <c r="E283" s="227" t="s">
        <v>1</v>
      </c>
      <c r="F283" s="228" t="s">
        <v>2442</v>
      </c>
      <c r="G283" s="14"/>
      <c r="H283" s="229">
        <v>8</v>
      </c>
      <c r="I283" s="230"/>
      <c r="J283" s="14"/>
      <c r="K283" s="14"/>
      <c r="L283" s="226"/>
      <c r="M283" s="231"/>
      <c r="N283" s="232"/>
      <c r="O283" s="232"/>
      <c r="P283" s="232"/>
      <c r="Q283" s="232"/>
      <c r="R283" s="232"/>
      <c r="S283" s="232"/>
      <c r="T283" s="233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27" t="s">
        <v>283</v>
      </c>
      <c r="AU283" s="227" t="s">
        <v>90</v>
      </c>
      <c r="AV283" s="14" t="s">
        <v>90</v>
      </c>
      <c r="AW283" s="14" t="s">
        <v>36</v>
      </c>
      <c r="AX283" s="14" t="s">
        <v>88</v>
      </c>
      <c r="AY283" s="227" t="s">
        <v>166</v>
      </c>
    </row>
    <row r="284" spans="1:65" s="2" customFormat="1" ht="21.75" customHeight="1">
      <c r="A284" s="38"/>
      <c r="B284" s="196"/>
      <c r="C284" s="242" t="s">
        <v>658</v>
      </c>
      <c r="D284" s="242" t="s">
        <v>806</v>
      </c>
      <c r="E284" s="243" t="s">
        <v>2443</v>
      </c>
      <c r="F284" s="244" t="s">
        <v>2444</v>
      </c>
      <c r="G284" s="245" t="s">
        <v>346</v>
      </c>
      <c r="H284" s="246">
        <v>1</v>
      </c>
      <c r="I284" s="247"/>
      <c r="J284" s="248">
        <f>ROUND(I284*H284,2)</f>
        <v>0</v>
      </c>
      <c r="K284" s="244" t="s">
        <v>1</v>
      </c>
      <c r="L284" s="249"/>
      <c r="M284" s="250" t="s">
        <v>1</v>
      </c>
      <c r="N284" s="251" t="s">
        <v>46</v>
      </c>
      <c r="O284" s="77"/>
      <c r="P284" s="206">
        <f>O284*H284</f>
        <v>0</v>
      </c>
      <c r="Q284" s="206">
        <v>0.0006</v>
      </c>
      <c r="R284" s="206">
        <f>Q284*H284</f>
        <v>0.0006</v>
      </c>
      <c r="S284" s="206">
        <v>0</v>
      </c>
      <c r="T284" s="207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08" t="s">
        <v>522</v>
      </c>
      <c r="AT284" s="208" t="s">
        <v>806</v>
      </c>
      <c r="AU284" s="208" t="s">
        <v>90</v>
      </c>
      <c r="AY284" s="19" t="s">
        <v>166</v>
      </c>
      <c r="BE284" s="209">
        <f>IF(N284="základní",J284,0)</f>
        <v>0</v>
      </c>
      <c r="BF284" s="209">
        <f>IF(N284="snížená",J284,0)</f>
        <v>0</v>
      </c>
      <c r="BG284" s="209">
        <f>IF(N284="zákl. přenesená",J284,0)</f>
        <v>0</v>
      </c>
      <c r="BH284" s="209">
        <f>IF(N284="sníž. přenesená",J284,0)</f>
        <v>0</v>
      </c>
      <c r="BI284" s="209">
        <f>IF(N284="nulová",J284,0)</f>
        <v>0</v>
      </c>
      <c r="BJ284" s="19" t="s">
        <v>88</v>
      </c>
      <c r="BK284" s="209">
        <f>ROUND(I284*H284,2)</f>
        <v>0</v>
      </c>
      <c r="BL284" s="19" t="s">
        <v>243</v>
      </c>
      <c r="BM284" s="208" t="s">
        <v>2445</v>
      </c>
    </row>
    <row r="285" spans="1:47" s="2" customFormat="1" ht="12">
      <c r="A285" s="38"/>
      <c r="B285" s="39"/>
      <c r="C285" s="38"/>
      <c r="D285" s="210" t="s">
        <v>174</v>
      </c>
      <c r="E285" s="38"/>
      <c r="F285" s="211" t="s">
        <v>2446</v>
      </c>
      <c r="G285" s="38"/>
      <c r="H285" s="38"/>
      <c r="I285" s="132"/>
      <c r="J285" s="38"/>
      <c r="K285" s="38"/>
      <c r="L285" s="39"/>
      <c r="M285" s="212"/>
      <c r="N285" s="213"/>
      <c r="O285" s="77"/>
      <c r="P285" s="77"/>
      <c r="Q285" s="77"/>
      <c r="R285" s="77"/>
      <c r="S285" s="77"/>
      <c r="T285" s="7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9" t="s">
        <v>174</v>
      </c>
      <c r="AU285" s="19" t="s">
        <v>90</v>
      </c>
    </row>
    <row r="286" spans="1:51" s="14" customFormat="1" ht="12">
      <c r="A286" s="14"/>
      <c r="B286" s="226"/>
      <c r="C286" s="14"/>
      <c r="D286" s="210" t="s">
        <v>283</v>
      </c>
      <c r="E286" s="227" t="s">
        <v>1</v>
      </c>
      <c r="F286" s="228" t="s">
        <v>88</v>
      </c>
      <c r="G286" s="14"/>
      <c r="H286" s="229">
        <v>1</v>
      </c>
      <c r="I286" s="230"/>
      <c r="J286" s="14"/>
      <c r="K286" s="14"/>
      <c r="L286" s="226"/>
      <c r="M286" s="231"/>
      <c r="N286" s="232"/>
      <c r="O286" s="232"/>
      <c r="P286" s="232"/>
      <c r="Q286" s="232"/>
      <c r="R286" s="232"/>
      <c r="S286" s="232"/>
      <c r="T286" s="233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27" t="s">
        <v>283</v>
      </c>
      <c r="AU286" s="227" t="s">
        <v>90</v>
      </c>
      <c r="AV286" s="14" t="s">
        <v>90</v>
      </c>
      <c r="AW286" s="14" t="s">
        <v>36</v>
      </c>
      <c r="AX286" s="14" t="s">
        <v>88</v>
      </c>
      <c r="AY286" s="227" t="s">
        <v>166</v>
      </c>
    </row>
    <row r="287" spans="1:65" s="2" customFormat="1" ht="21.75" customHeight="1">
      <c r="A287" s="38"/>
      <c r="B287" s="196"/>
      <c r="C287" s="242" t="s">
        <v>668</v>
      </c>
      <c r="D287" s="242" t="s">
        <v>806</v>
      </c>
      <c r="E287" s="243" t="s">
        <v>2447</v>
      </c>
      <c r="F287" s="244" t="s">
        <v>2448</v>
      </c>
      <c r="G287" s="245" t="s">
        <v>346</v>
      </c>
      <c r="H287" s="246">
        <v>1</v>
      </c>
      <c r="I287" s="247"/>
      <c r="J287" s="248">
        <f>ROUND(I287*H287,2)</f>
        <v>0</v>
      </c>
      <c r="K287" s="244" t="s">
        <v>1</v>
      </c>
      <c r="L287" s="249"/>
      <c r="M287" s="250" t="s">
        <v>1</v>
      </c>
      <c r="N287" s="251" t="s">
        <v>46</v>
      </c>
      <c r="O287" s="77"/>
      <c r="P287" s="206">
        <f>O287*H287</f>
        <v>0</v>
      </c>
      <c r="Q287" s="206">
        <v>0.00127</v>
      </c>
      <c r="R287" s="206">
        <f>Q287*H287</f>
        <v>0.00127</v>
      </c>
      <c r="S287" s="206">
        <v>0</v>
      </c>
      <c r="T287" s="207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08" t="s">
        <v>522</v>
      </c>
      <c r="AT287" s="208" t="s">
        <v>806</v>
      </c>
      <c r="AU287" s="208" t="s">
        <v>90</v>
      </c>
      <c r="AY287" s="19" t="s">
        <v>166</v>
      </c>
      <c r="BE287" s="209">
        <f>IF(N287="základní",J287,0)</f>
        <v>0</v>
      </c>
      <c r="BF287" s="209">
        <f>IF(N287="snížená",J287,0)</f>
        <v>0</v>
      </c>
      <c r="BG287" s="209">
        <f>IF(N287="zákl. přenesená",J287,0)</f>
        <v>0</v>
      </c>
      <c r="BH287" s="209">
        <f>IF(N287="sníž. přenesená",J287,0)</f>
        <v>0</v>
      </c>
      <c r="BI287" s="209">
        <f>IF(N287="nulová",J287,0)</f>
        <v>0</v>
      </c>
      <c r="BJ287" s="19" t="s">
        <v>88</v>
      </c>
      <c r="BK287" s="209">
        <f>ROUND(I287*H287,2)</f>
        <v>0</v>
      </c>
      <c r="BL287" s="19" t="s">
        <v>243</v>
      </c>
      <c r="BM287" s="208" t="s">
        <v>2449</v>
      </c>
    </row>
    <row r="288" spans="1:47" s="2" customFormat="1" ht="12">
      <c r="A288" s="38"/>
      <c r="B288" s="39"/>
      <c r="C288" s="38"/>
      <c r="D288" s="210" t="s">
        <v>174</v>
      </c>
      <c r="E288" s="38"/>
      <c r="F288" s="211" t="s">
        <v>2450</v>
      </c>
      <c r="G288" s="38"/>
      <c r="H288" s="38"/>
      <c r="I288" s="132"/>
      <c r="J288" s="38"/>
      <c r="K288" s="38"/>
      <c r="L288" s="39"/>
      <c r="M288" s="212"/>
      <c r="N288" s="213"/>
      <c r="O288" s="77"/>
      <c r="P288" s="77"/>
      <c r="Q288" s="77"/>
      <c r="R288" s="77"/>
      <c r="S288" s="77"/>
      <c r="T288" s="7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9" t="s">
        <v>174</v>
      </c>
      <c r="AU288" s="19" t="s">
        <v>90</v>
      </c>
    </row>
    <row r="289" spans="1:65" s="2" customFormat="1" ht="21.75" customHeight="1">
      <c r="A289" s="38"/>
      <c r="B289" s="196"/>
      <c r="C289" s="242" t="s">
        <v>675</v>
      </c>
      <c r="D289" s="242" t="s">
        <v>806</v>
      </c>
      <c r="E289" s="243" t="s">
        <v>2451</v>
      </c>
      <c r="F289" s="244" t="s">
        <v>2452</v>
      </c>
      <c r="G289" s="245" t="s">
        <v>346</v>
      </c>
      <c r="H289" s="246">
        <v>6</v>
      </c>
      <c r="I289" s="247"/>
      <c r="J289" s="248">
        <f>ROUND(I289*H289,2)</f>
        <v>0</v>
      </c>
      <c r="K289" s="244" t="s">
        <v>1</v>
      </c>
      <c r="L289" s="249"/>
      <c r="M289" s="250" t="s">
        <v>1</v>
      </c>
      <c r="N289" s="251" t="s">
        <v>46</v>
      </c>
      <c r="O289" s="77"/>
      <c r="P289" s="206">
        <f>O289*H289</f>
        <v>0</v>
      </c>
      <c r="Q289" s="206">
        <v>0.00131</v>
      </c>
      <c r="R289" s="206">
        <f>Q289*H289</f>
        <v>0.007859999999999999</v>
      </c>
      <c r="S289" s="206">
        <v>0</v>
      </c>
      <c r="T289" s="207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08" t="s">
        <v>522</v>
      </c>
      <c r="AT289" s="208" t="s">
        <v>806</v>
      </c>
      <c r="AU289" s="208" t="s">
        <v>90</v>
      </c>
      <c r="AY289" s="19" t="s">
        <v>166</v>
      </c>
      <c r="BE289" s="209">
        <f>IF(N289="základní",J289,0)</f>
        <v>0</v>
      </c>
      <c r="BF289" s="209">
        <f>IF(N289="snížená",J289,0)</f>
        <v>0</v>
      </c>
      <c r="BG289" s="209">
        <f>IF(N289="zákl. přenesená",J289,0)</f>
        <v>0</v>
      </c>
      <c r="BH289" s="209">
        <f>IF(N289="sníž. přenesená",J289,0)</f>
        <v>0</v>
      </c>
      <c r="BI289" s="209">
        <f>IF(N289="nulová",J289,0)</f>
        <v>0</v>
      </c>
      <c r="BJ289" s="19" t="s">
        <v>88</v>
      </c>
      <c r="BK289" s="209">
        <f>ROUND(I289*H289,2)</f>
        <v>0</v>
      </c>
      <c r="BL289" s="19" t="s">
        <v>243</v>
      </c>
      <c r="BM289" s="208" t="s">
        <v>2453</v>
      </c>
    </row>
    <row r="290" spans="1:47" s="2" customFormat="1" ht="12">
      <c r="A290" s="38"/>
      <c r="B290" s="39"/>
      <c r="C290" s="38"/>
      <c r="D290" s="210" t="s">
        <v>174</v>
      </c>
      <c r="E290" s="38"/>
      <c r="F290" s="211" t="s">
        <v>2454</v>
      </c>
      <c r="G290" s="38"/>
      <c r="H290" s="38"/>
      <c r="I290" s="132"/>
      <c r="J290" s="38"/>
      <c r="K290" s="38"/>
      <c r="L290" s="39"/>
      <c r="M290" s="212"/>
      <c r="N290" s="213"/>
      <c r="O290" s="77"/>
      <c r="P290" s="77"/>
      <c r="Q290" s="77"/>
      <c r="R290" s="77"/>
      <c r="S290" s="77"/>
      <c r="T290" s="7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9" t="s">
        <v>174</v>
      </c>
      <c r="AU290" s="19" t="s">
        <v>90</v>
      </c>
    </row>
    <row r="291" spans="1:51" s="14" customFormat="1" ht="12">
      <c r="A291" s="14"/>
      <c r="B291" s="226"/>
      <c r="C291" s="14"/>
      <c r="D291" s="210" t="s">
        <v>283</v>
      </c>
      <c r="E291" s="227" t="s">
        <v>1</v>
      </c>
      <c r="F291" s="228" t="s">
        <v>2455</v>
      </c>
      <c r="G291" s="14"/>
      <c r="H291" s="229">
        <v>6</v>
      </c>
      <c r="I291" s="230"/>
      <c r="J291" s="14"/>
      <c r="K291" s="14"/>
      <c r="L291" s="226"/>
      <c r="M291" s="231"/>
      <c r="N291" s="232"/>
      <c r="O291" s="232"/>
      <c r="P291" s="232"/>
      <c r="Q291" s="232"/>
      <c r="R291" s="232"/>
      <c r="S291" s="232"/>
      <c r="T291" s="23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27" t="s">
        <v>283</v>
      </c>
      <c r="AU291" s="227" t="s">
        <v>90</v>
      </c>
      <c r="AV291" s="14" t="s">
        <v>90</v>
      </c>
      <c r="AW291" s="14" t="s">
        <v>36</v>
      </c>
      <c r="AX291" s="14" t="s">
        <v>88</v>
      </c>
      <c r="AY291" s="227" t="s">
        <v>166</v>
      </c>
    </row>
    <row r="292" spans="1:65" s="2" customFormat="1" ht="16.5" customHeight="1">
      <c r="A292" s="38"/>
      <c r="B292" s="196"/>
      <c r="C292" s="197" t="s">
        <v>682</v>
      </c>
      <c r="D292" s="197" t="s">
        <v>169</v>
      </c>
      <c r="E292" s="198" t="s">
        <v>2456</v>
      </c>
      <c r="F292" s="199" t="s">
        <v>2457</v>
      </c>
      <c r="G292" s="200" t="s">
        <v>425</v>
      </c>
      <c r="H292" s="201">
        <v>10</v>
      </c>
      <c r="I292" s="202"/>
      <c r="J292" s="203">
        <f>ROUND(I292*H292,2)</f>
        <v>0</v>
      </c>
      <c r="K292" s="199" t="s">
        <v>280</v>
      </c>
      <c r="L292" s="39"/>
      <c r="M292" s="204" t="s">
        <v>1</v>
      </c>
      <c r="N292" s="205" t="s">
        <v>46</v>
      </c>
      <c r="O292" s="77"/>
      <c r="P292" s="206">
        <f>O292*H292</f>
        <v>0</v>
      </c>
      <c r="Q292" s="206">
        <v>0</v>
      </c>
      <c r="R292" s="206">
        <f>Q292*H292</f>
        <v>0</v>
      </c>
      <c r="S292" s="206">
        <v>0.0267</v>
      </c>
      <c r="T292" s="207">
        <f>S292*H292</f>
        <v>0.267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08" t="s">
        <v>243</v>
      </c>
      <c r="AT292" s="208" t="s">
        <v>169</v>
      </c>
      <c r="AU292" s="208" t="s">
        <v>90</v>
      </c>
      <c r="AY292" s="19" t="s">
        <v>166</v>
      </c>
      <c r="BE292" s="209">
        <f>IF(N292="základní",J292,0)</f>
        <v>0</v>
      </c>
      <c r="BF292" s="209">
        <f>IF(N292="snížená",J292,0)</f>
        <v>0</v>
      </c>
      <c r="BG292" s="209">
        <f>IF(N292="zákl. přenesená",J292,0)</f>
        <v>0</v>
      </c>
      <c r="BH292" s="209">
        <f>IF(N292="sníž. přenesená",J292,0)</f>
        <v>0</v>
      </c>
      <c r="BI292" s="209">
        <f>IF(N292="nulová",J292,0)</f>
        <v>0</v>
      </c>
      <c r="BJ292" s="19" t="s">
        <v>88</v>
      </c>
      <c r="BK292" s="209">
        <f>ROUND(I292*H292,2)</f>
        <v>0</v>
      </c>
      <c r="BL292" s="19" t="s">
        <v>243</v>
      </c>
      <c r="BM292" s="208" t="s">
        <v>2458</v>
      </c>
    </row>
    <row r="293" spans="1:47" s="2" customFormat="1" ht="12">
      <c r="A293" s="38"/>
      <c r="B293" s="39"/>
      <c r="C293" s="38"/>
      <c r="D293" s="210" t="s">
        <v>174</v>
      </c>
      <c r="E293" s="38"/>
      <c r="F293" s="211" t="s">
        <v>2459</v>
      </c>
      <c r="G293" s="38"/>
      <c r="H293" s="38"/>
      <c r="I293" s="132"/>
      <c r="J293" s="38"/>
      <c r="K293" s="38"/>
      <c r="L293" s="39"/>
      <c r="M293" s="212"/>
      <c r="N293" s="213"/>
      <c r="O293" s="77"/>
      <c r="P293" s="77"/>
      <c r="Q293" s="77"/>
      <c r="R293" s="77"/>
      <c r="S293" s="77"/>
      <c r="T293" s="7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9" t="s">
        <v>174</v>
      </c>
      <c r="AU293" s="19" t="s">
        <v>90</v>
      </c>
    </row>
    <row r="294" spans="1:65" s="2" customFormat="1" ht="16.5" customHeight="1">
      <c r="A294" s="38"/>
      <c r="B294" s="196"/>
      <c r="C294" s="197" t="s">
        <v>689</v>
      </c>
      <c r="D294" s="197" t="s">
        <v>169</v>
      </c>
      <c r="E294" s="198" t="s">
        <v>2460</v>
      </c>
      <c r="F294" s="199" t="s">
        <v>2461</v>
      </c>
      <c r="G294" s="200" t="s">
        <v>425</v>
      </c>
      <c r="H294" s="201">
        <v>6</v>
      </c>
      <c r="I294" s="202"/>
      <c r="J294" s="203">
        <f>ROUND(I294*H294,2)</f>
        <v>0</v>
      </c>
      <c r="K294" s="199" t="s">
        <v>280</v>
      </c>
      <c r="L294" s="39"/>
      <c r="M294" s="204" t="s">
        <v>1</v>
      </c>
      <c r="N294" s="205" t="s">
        <v>46</v>
      </c>
      <c r="O294" s="77"/>
      <c r="P294" s="206">
        <f>O294*H294</f>
        <v>0</v>
      </c>
      <c r="Q294" s="206">
        <v>0</v>
      </c>
      <c r="R294" s="206">
        <f>Q294*H294</f>
        <v>0</v>
      </c>
      <c r="S294" s="206">
        <v>0.01492</v>
      </c>
      <c r="T294" s="207">
        <f>S294*H294</f>
        <v>0.08951999999999999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08" t="s">
        <v>243</v>
      </c>
      <c r="AT294" s="208" t="s">
        <v>169</v>
      </c>
      <c r="AU294" s="208" t="s">
        <v>90</v>
      </c>
      <c r="AY294" s="19" t="s">
        <v>166</v>
      </c>
      <c r="BE294" s="209">
        <f>IF(N294="základní",J294,0)</f>
        <v>0</v>
      </c>
      <c r="BF294" s="209">
        <f>IF(N294="snížená",J294,0)</f>
        <v>0</v>
      </c>
      <c r="BG294" s="209">
        <f>IF(N294="zákl. přenesená",J294,0)</f>
        <v>0</v>
      </c>
      <c r="BH294" s="209">
        <f>IF(N294="sníž. přenesená",J294,0)</f>
        <v>0</v>
      </c>
      <c r="BI294" s="209">
        <f>IF(N294="nulová",J294,0)</f>
        <v>0</v>
      </c>
      <c r="BJ294" s="19" t="s">
        <v>88</v>
      </c>
      <c r="BK294" s="209">
        <f>ROUND(I294*H294,2)</f>
        <v>0</v>
      </c>
      <c r="BL294" s="19" t="s">
        <v>243</v>
      </c>
      <c r="BM294" s="208" t="s">
        <v>2462</v>
      </c>
    </row>
    <row r="295" spans="1:47" s="2" customFormat="1" ht="12">
      <c r="A295" s="38"/>
      <c r="B295" s="39"/>
      <c r="C295" s="38"/>
      <c r="D295" s="210" t="s">
        <v>174</v>
      </c>
      <c r="E295" s="38"/>
      <c r="F295" s="211" t="s">
        <v>2463</v>
      </c>
      <c r="G295" s="38"/>
      <c r="H295" s="38"/>
      <c r="I295" s="132"/>
      <c r="J295" s="38"/>
      <c r="K295" s="38"/>
      <c r="L295" s="39"/>
      <c r="M295" s="212"/>
      <c r="N295" s="213"/>
      <c r="O295" s="77"/>
      <c r="P295" s="77"/>
      <c r="Q295" s="77"/>
      <c r="R295" s="77"/>
      <c r="S295" s="77"/>
      <c r="T295" s="7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9" t="s">
        <v>174</v>
      </c>
      <c r="AU295" s="19" t="s">
        <v>90</v>
      </c>
    </row>
    <row r="296" spans="1:65" s="2" customFormat="1" ht="16.5" customHeight="1">
      <c r="A296" s="38"/>
      <c r="B296" s="196"/>
      <c r="C296" s="197" t="s">
        <v>698</v>
      </c>
      <c r="D296" s="197" t="s">
        <v>169</v>
      </c>
      <c r="E296" s="198" t="s">
        <v>2464</v>
      </c>
      <c r="F296" s="199" t="s">
        <v>2465</v>
      </c>
      <c r="G296" s="200" t="s">
        <v>346</v>
      </c>
      <c r="H296" s="201">
        <v>1</v>
      </c>
      <c r="I296" s="202"/>
      <c r="J296" s="203">
        <f>ROUND(I296*H296,2)</f>
        <v>0</v>
      </c>
      <c r="K296" s="199" t="s">
        <v>280</v>
      </c>
      <c r="L296" s="39"/>
      <c r="M296" s="204" t="s">
        <v>1</v>
      </c>
      <c r="N296" s="205" t="s">
        <v>46</v>
      </c>
      <c r="O296" s="77"/>
      <c r="P296" s="206">
        <f>O296*H296</f>
        <v>0</v>
      </c>
      <c r="Q296" s="206">
        <v>0.00202</v>
      </c>
      <c r="R296" s="206">
        <f>Q296*H296</f>
        <v>0.00202</v>
      </c>
      <c r="S296" s="206">
        <v>0</v>
      </c>
      <c r="T296" s="207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08" t="s">
        <v>243</v>
      </c>
      <c r="AT296" s="208" t="s">
        <v>169</v>
      </c>
      <c r="AU296" s="208" t="s">
        <v>90</v>
      </c>
      <c r="AY296" s="19" t="s">
        <v>166</v>
      </c>
      <c r="BE296" s="209">
        <f>IF(N296="základní",J296,0)</f>
        <v>0</v>
      </c>
      <c r="BF296" s="209">
        <f>IF(N296="snížená",J296,0)</f>
        <v>0</v>
      </c>
      <c r="BG296" s="209">
        <f>IF(N296="zákl. přenesená",J296,0)</f>
        <v>0</v>
      </c>
      <c r="BH296" s="209">
        <f>IF(N296="sníž. přenesená",J296,0)</f>
        <v>0</v>
      </c>
      <c r="BI296" s="209">
        <f>IF(N296="nulová",J296,0)</f>
        <v>0</v>
      </c>
      <c r="BJ296" s="19" t="s">
        <v>88</v>
      </c>
      <c r="BK296" s="209">
        <f>ROUND(I296*H296,2)</f>
        <v>0</v>
      </c>
      <c r="BL296" s="19" t="s">
        <v>243</v>
      </c>
      <c r="BM296" s="208" t="s">
        <v>2466</v>
      </c>
    </row>
    <row r="297" spans="1:47" s="2" customFormat="1" ht="12">
      <c r="A297" s="38"/>
      <c r="B297" s="39"/>
      <c r="C297" s="38"/>
      <c r="D297" s="210" t="s">
        <v>174</v>
      </c>
      <c r="E297" s="38"/>
      <c r="F297" s="211" t="s">
        <v>2467</v>
      </c>
      <c r="G297" s="38"/>
      <c r="H297" s="38"/>
      <c r="I297" s="132"/>
      <c r="J297" s="38"/>
      <c r="K297" s="38"/>
      <c r="L297" s="39"/>
      <c r="M297" s="212"/>
      <c r="N297" s="213"/>
      <c r="O297" s="77"/>
      <c r="P297" s="77"/>
      <c r="Q297" s="77"/>
      <c r="R297" s="77"/>
      <c r="S297" s="77"/>
      <c r="T297" s="7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9" t="s">
        <v>174</v>
      </c>
      <c r="AU297" s="19" t="s">
        <v>90</v>
      </c>
    </row>
    <row r="298" spans="1:65" s="2" customFormat="1" ht="16.5" customHeight="1">
      <c r="A298" s="38"/>
      <c r="B298" s="196"/>
      <c r="C298" s="197" t="s">
        <v>707</v>
      </c>
      <c r="D298" s="197" t="s">
        <v>169</v>
      </c>
      <c r="E298" s="198" t="s">
        <v>2468</v>
      </c>
      <c r="F298" s="199" t="s">
        <v>2469</v>
      </c>
      <c r="G298" s="200" t="s">
        <v>425</v>
      </c>
      <c r="H298" s="201">
        <v>12</v>
      </c>
      <c r="I298" s="202"/>
      <c r="J298" s="203">
        <f>ROUND(I298*H298,2)</f>
        <v>0</v>
      </c>
      <c r="K298" s="199" t="s">
        <v>280</v>
      </c>
      <c r="L298" s="39"/>
      <c r="M298" s="204" t="s">
        <v>1</v>
      </c>
      <c r="N298" s="205" t="s">
        <v>46</v>
      </c>
      <c r="O298" s="77"/>
      <c r="P298" s="206">
        <f>O298*H298</f>
        <v>0</v>
      </c>
      <c r="Q298" s="206">
        <v>0.00201</v>
      </c>
      <c r="R298" s="206">
        <f>Q298*H298</f>
        <v>0.024120000000000003</v>
      </c>
      <c r="S298" s="206">
        <v>0</v>
      </c>
      <c r="T298" s="207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08" t="s">
        <v>243</v>
      </c>
      <c r="AT298" s="208" t="s">
        <v>169</v>
      </c>
      <c r="AU298" s="208" t="s">
        <v>90</v>
      </c>
      <c r="AY298" s="19" t="s">
        <v>166</v>
      </c>
      <c r="BE298" s="209">
        <f>IF(N298="základní",J298,0)</f>
        <v>0</v>
      </c>
      <c r="BF298" s="209">
        <f>IF(N298="snížená",J298,0)</f>
        <v>0</v>
      </c>
      <c r="BG298" s="209">
        <f>IF(N298="zákl. přenesená",J298,0)</f>
        <v>0</v>
      </c>
      <c r="BH298" s="209">
        <f>IF(N298="sníž. přenesená",J298,0)</f>
        <v>0</v>
      </c>
      <c r="BI298" s="209">
        <f>IF(N298="nulová",J298,0)</f>
        <v>0</v>
      </c>
      <c r="BJ298" s="19" t="s">
        <v>88</v>
      </c>
      <c r="BK298" s="209">
        <f>ROUND(I298*H298,2)</f>
        <v>0</v>
      </c>
      <c r="BL298" s="19" t="s">
        <v>243</v>
      </c>
      <c r="BM298" s="208" t="s">
        <v>2470</v>
      </c>
    </row>
    <row r="299" spans="1:47" s="2" customFormat="1" ht="12">
      <c r="A299" s="38"/>
      <c r="B299" s="39"/>
      <c r="C299" s="38"/>
      <c r="D299" s="210" t="s">
        <v>174</v>
      </c>
      <c r="E299" s="38"/>
      <c r="F299" s="211" t="s">
        <v>2471</v>
      </c>
      <c r="G299" s="38"/>
      <c r="H299" s="38"/>
      <c r="I299" s="132"/>
      <c r="J299" s="38"/>
      <c r="K299" s="38"/>
      <c r="L299" s="39"/>
      <c r="M299" s="212"/>
      <c r="N299" s="213"/>
      <c r="O299" s="77"/>
      <c r="P299" s="77"/>
      <c r="Q299" s="77"/>
      <c r="R299" s="77"/>
      <c r="S299" s="77"/>
      <c r="T299" s="7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9" t="s">
        <v>174</v>
      </c>
      <c r="AU299" s="19" t="s">
        <v>90</v>
      </c>
    </row>
    <row r="300" spans="1:51" s="14" customFormat="1" ht="12">
      <c r="A300" s="14"/>
      <c r="B300" s="226"/>
      <c r="C300" s="14"/>
      <c r="D300" s="210" t="s">
        <v>283</v>
      </c>
      <c r="E300" s="227" t="s">
        <v>1</v>
      </c>
      <c r="F300" s="228" t="s">
        <v>2472</v>
      </c>
      <c r="G300" s="14"/>
      <c r="H300" s="229">
        <v>12</v>
      </c>
      <c r="I300" s="230"/>
      <c r="J300" s="14"/>
      <c r="K300" s="14"/>
      <c r="L300" s="226"/>
      <c r="M300" s="231"/>
      <c r="N300" s="232"/>
      <c r="O300" s="232"/>
      <c r="P300" s="232"/>
      <c r="Q300" s="232"/>
      <c r="R300" s="232"/>
      <c r="S300" s="232"/>
      <c r="T300" s="233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27" t="s">
        <v>283</v>
      </c>
      <c r="AU300" s="227" t="s">
        <v>90</v>
      </c>
      <c r="AV300" s="14" t="s">
        <v>90</v>
      </c>
      <c r="AW300" s="14" t="s">
        <v>36</v>
      </c>
      <c r="AX300" s="14" t="s">
        <v>88</v>
      </c>
      <c r="AY300" s="227" t="s">
        <v>166</v>
      </c>
    </row>
    <row r="301" spans="1:65" s="2" customFormat="1" ht="16.5" customHeight="1">
      <c r="A301" s="38"/>
      <c r="B301" s="196"/>
      <c r="C301" s="197" t="s">
        <v>716</v>
      </c>
      <c r="D301" s="197" t="s">
        <v>169</v>
      </c>
      <c r="E301" s="198" t="s">
        <v>2473</v>
      </c>
      <c r="F301" s="199" t="s">
        <v>2474</v>
      </c>
      <c r="G301" s="200" t="s">
        <v>425</v>
      </c>
      <c r="H301" s="201">
        <v>5</v>
      </c>
      <c r="I301" s="202"/>
      <c r="J301" s="203">
        <f>ROUND(I301*H301,2)</f>
        <v>0</v>
      </c>
      <c r="K301" s="199" t="s">
        <v>280</v>
      </c>
      <c r="L301" s="39"/>
      <c r="M301" s="204" t="s">
        <v>1</v>
      </c>
      <c r="N301" s="205" t="s">
        <v>46</v>
      </c>
      <c r="O301" s="77"/>
      <c r="P301" s="206">
        <f>O301*H301</f>
        <v>0</v>
      </c>
      <c r="Q301" s="206">
        <v>0.00041</v>
      </c>
      <c r="R301" s="206">
        <f>Q301*H301</f>
        <v>0.0020499999999999997</v>
      </c>
      <c r="S301" s="206">
        <v>0</v>
      </c>
      <c r="T301" s="207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08" t="s">
        <v>243</v>
      </c>
      <c r="AT301" s="208" t="s">
        <v>169</v>
      </c>
      <c r="AU301" s="208" t="s">
        <v>90</v>
      </c>
      <c r="AY301" s="19" t="s">
        <v>166</v>
      </c>
      <c r="BE301" s="209">
        <f>IF(N301="základní",J301,0)</f>
        <v>0</v>
      </c>
      <c r="BF301" s="209">
        <f>IF(N301="snížená",J301,0)</f>
        <v>0</v>
      </c>
      <c r="BG301" s="209">
        <f>IF(N301="zákl. přenesená",J301,0)</f>
        <v>0</v>
      </c>
      <c r="BH301" s="209">
        <f>IF(N301="sníž. přenesená",J301,0)</f>
        <v>0</v>
      </c>
      <c r="BI301" s="209">
        <f>IF(N301="nulová",J301,0)</f>
        <v>0</v>
      </c>
      <c r="BJ301" s="19" t="s">
        <v>88</v>
      </c>
      <c r="BK301" s="209">
        <f>ROUND(I301*H301,2)</f>
        <v>0</v>
      </c>
      <c r="BL301" s="19" t="s">
        <v>243</v>
      </c>
      <c r="BM301" s="208" t="s">
        <v>2475</v>
      </c>
    </row>
    <row r="302" spans="1:47" s="2" customFormat="1" ht="12">
      <c r="A302" s="38"/>
      <c r="B302" s="39"/>
      <c r="C302" s="38"/>
      <c r="D302" s="210" t="s">
        <v>174</v>
      </c>
      <c r="E302" s="38"/>
      <c r="F302" s="211" t="s">
        <v>2476</v>
      </c>
      <c r="G302" s="38"/>
      <c r="H302" s="38"/>
      <c r="I302" s="132"/>
      <c r="J302" s="38"/>
      <c r="K302" s="38"/>
      <c r="L302" s="39"/>
      <c r="M302" s="212"/>
      <c r="N302" s="213"/>
      <c r="O302" s="77"/>
      <c r="P302" s="77"/>
      <c r="Q302" s="77"/>
      <c r="R302" s="77"/>
      <c r="S302" s="77"/>
      <c r="T302" s="7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9" t="s">
        <v>174</v>
      </c>
      <c r="AU302" s="19" t="s">
        <v>90</v>
      </c>
    </row>
    <row r="303" spans="1:51" s="14" customFormat="1" ht="12">
      <c r="A303" s="14"/>
      <c r="B303" s="226"/>
      <c r="C303" s="14"/>
      <c r="D303" s="210" t="s">
        <v>283</v>
      </c>
      <c r="E303" s="227" t="s">
        <v>1</v>
      </c>
      <c r="F303" s="228" t="s">
        <v>2477</v>
      </c>
      <c r="G303" s="14"/>
      <c r="H303" s="229">
        <v>5</v>
      </c>
      <c r="I303" s="230"/>
      <c r="J303" s="14"/>
      <c r="K303" s="14"/>
      <c r="L303" s="226"/>
      <c r="M303" s="231"/>
      <c r="N303" s="232"/>
      <c r="O303" s="232"/>
      <c r="P303" s="232"/>
      <c r="Q303" s="232"/>
      <c r="R303" s="232"/>
      <c r="S303" s="232"/>
      <c r="T303" s="233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27" t="s">
        <v>283</v>
      </c>
      <c r="AU303" s="227" t="s">
        <v>90</v>
      </c>
      <c r="AV303" s="14" t="s">
        <v>90</v>
      </c>
      <c r="AW303" s="14" t="s">
        <v>36</v>
      </c>
      <c r="AX303" s="14" t="s">
        <v>88</v>
      </c>
      <c r="AY303" s="227" t="s">
        <v>166</v>
      </c>
    </row>
    <row r="304" spans="1:65" s="2" customFormat="1" ht="16.5" customHeight="1">
      <c r="A304" s="38"/>
      <c r="B304" s="196"/>
      <c r="C304" s="197" t="s">
        <v>721</v>
      </c>
      <c r="D304" s="197" t="s">
        <v>169</v>
      </c>
      <c r="E304" s="198" t="s">
        <v>2478</v>
      </c>
      <c r="F304" s="199" t="s">
        <v>2479</v>
      </c>
      <c r="G304" s="200" t="s">
        <v>425</v>
      </c>
      <c r="H304" s="201">
        <v>7</v>
      </c>
      <c r="I304" s="202"/>
      <c r="J304" s="203">
        <f>ROUND(I304*H304,2)</f>
        <v>0</v>
      </c>
      <c r="K304" s="199" t="s">
        <v>280</v>
      </c>
      <c r="L304" s="39"/>
      <c r="M304" s="204" t="s">
        <v>1</v>
      </c>
      <c r="N304" s="205" t="s">
        <v>46</v>
      </c>
      <c r="O304" s="77"/>
      <c r="P304" s="206">
        <f>O304*H304</f>
        <v>0</v>
      </c>
      <c r="Q304" s="206">
        <v>0.00048</v>
      </c>
      <c r="R304" s="206">
        <f>Q304*H304</f>
        <v>0.00336</v>
      </c>
      <c r="S304" s="206">
        <v>0</v>
      </c>
      <c r="T304" s="207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08" t="s">
        <v>243</v>
      </c>
      <c r="AT304" s="208" t="s">
        <v>169</v>
      </c>
      <c r="AU304" s="208" t="s">
        <v>90</v>
      </c>
      <c r="AY304" s="19" t="s">
        <v>166</v>
      </c>
      <c r="BE304" s="209">
        <f>IF(N304="základní",J304,0)</f>
        <v>0</v>
      </c>
      <c r="BF304" s="209">
        <f>IF(N304="snížená",J304,0)</f>
        <v>0</v>
      </c>
      <c r="BG304" s="209">
        <f>IF(N304="zákl. přenesená",J304,0)</f>
        <v>0</v>
      </c>
      <c r="BH304" s="209">
        <f>IF(N304="sníž. přenesená",J304,0)</f>
        <v>0</v>
      </c>
      <c r="BI304" s="209">
        <f>IF(N304="nulová",J304,0)</f>
        <v>0</v>
      </c>
      <c r="BJ304" s="19" t="s">
        <v>88</v>
      </c>
      <c r="BK304" s="209">
        <f>ROUND(I304*H304,2)</f>
        <v>0</v>
      </c>
      <c r="BL304" s="19" t="s">
        <v>243</v>
      </c>
      <c r="BM304" s="208" t="s">
        <v>2480</v>
      </c>
    </row>
    <row r="305" spans="1:47" s="2" customFormat="1" ht="12">
      <c r="A305" s="38"/>
      <c r="B305" s="39"/>
      <c r="C305" s="38"/>
      <c r="D305" s="210" t="s">
        <v>174</v>
      </c>
      <c r="E305" s="38"/>
      <c r="F305" s="211" t="s">
        <v>2481</v>
      </c>
      <c r="G305" s="38"/>
      <c r="H305" s="38"/>
      <c r="I305" s="132"/>
      <c r="J305" s="38"/>
      <c r="K305" s="38"/>
      <c r="L305" s="39"/>
      <c r="M305" s="212"/>
      <c r="N305" s="213"/>
      <c r="O305" s="77"/>
      <c r="P305" s="77"/>
      <c r="Q305" s="77"/>
      <c r="R305" s="77"/>
      <c r="S305" s="77"/>
      <c r="T305" s="7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9" t="s">
        <v>174</v>
      </c>
      <c r="AU305" s="19" t="s">
        <v>90</v>
      </c>
    </row>
    <row r="306" spans="1:51" s="14" customFormat="1" ht="12">
      <c r="A306" s="14"/>
      <c r="B306" s="226"/>
      <c r="C306" s="14"/>
      <c r="D306" s="210" t="s">
        <v>283</v>
      </c>
      <c r="E306" s="227" t="s">
        <v>1</v>
      </c>
      <c r="F306" s="228" t="s">
        <v>2482</v>
      </c>
      <c r="G306" s="14"/>
      <c r="H306" s="229">
        <v>7</v>
      </c>
      <c r="I306" s="230"/>
      <c r="J306" s="14"/>
      <c r="K306" s="14"/>
      <c r="L306" s="226"/>
      <c r="M306" s="231"/>
      <c r="N306" s="232"/>
      <c r="O306" s="232"/>
      <c r="P306" s="232"/>
      <c r="Q306" s="232"/>
      <c r="R306" s="232"/>
      <c r="S306" s="232"/>
      <c r="T306" s="23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27" t="s">
        <v>283</v>
      </c>
      <c r="AU306" s="227" t="s">
        <v>90</v>
      </c>
      <c r="AV306" s="14" t="s">
        <v>90</v>
      </c>
      <c r="AW306" s="14" t="s">
        <v>36</v>
      </c>
      <c r="AX306" s="14" t="s">
        <v>88</v>
      </c>
      <c r="AY306" s="227" t="s">
        <v>166</v>
      </c>
    </row>
    <row r="307" spans="1:65" s="2" customFormat="1" ht="16.5" customHeight="1">
      <c r="A307" s="38"/>
      <c r="B307" s="196"/>
      <c r="C307" s="197" t="s">
        <v>726</v>
      </c>
      <c r="D307" s="197" t="s">
        <v>169</v>
      </c>
      <c r="E307" s="198" t="s">
        <v>2483</v>
      </c>
      <c r="F307" s="199" t="s">
        <v>2484</v>
      </c>
      <c r="G307" s="200" t="s">
        <v>425</v>
      </c>
      <c r="H307" s="201">
        <v>1</v>
      </c>
      <c r="I307" s="202"/>
      <c r="J307" s="203">
        <f>ROUND(I307*H307,2)</f>
        <v>0</v>
      </c>
      <c r="K307" s="199" t="s">
        <v>280</v>
      </c>
      <c r="L307" s="39"/>
      <c r="M307" s="204" t="s">
        <v>1</v>
      </c>
      <c r="N307" s="205" t="s">
        <v>46</v>
      </c>
      <c r="O307" s="77"/>
      <c r="P307" s="206">
        <f>O307*H307</f>
        <v>0</v>
      </c>
      <c r="Q307" s="206">
        <v>0.00071</v>
      </c>
      <c r="R307" s="206">
        <f>Q307*H307</f>
        <v>0.00071</v>
      </c>
      <c r="S307" s="206">
        <v>0</v>
      </c>
      <c r="T307" s="207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08" t="s">
        <v>243</v>
      </c>
      <c r="AT307" s="208" t="s">
        <v>169</v>
      </c>
      <c r="AU307" s="208" t="s">
        <v>90</v>
      </c>
      <c r="AY307" s="19" t="s">
        <v>166</v>
      </c>
      <c r="BE307" s="209">
        <f>IF(N307="základní",J307,0)</f>
        <v>0</v>
      </c>
      <c r="BF307" s="209">
        <f>IF(N307="snížená",J307,0)</f>
        <v>0</v>
      </c>
      <c r="BG307" s="209">
        <f>IF(N307="zákl. přenesená",J307,0)</f>
        <v>0</v>
      </c>
      <c r="BH307" s="209">
        <f>IF(N307="sníž. přenesená",J307,0)</f>
        <v>0</v>
      </c>
      <c r="BI307" s="209">
        <f>IF(N307="nulová",J307,0)</f>
        <v>0</v>
      </c>
      <c r="BJ307" s="19" t="s">
        <v>88</v>
      </c>
      <c r="BK307" s="209">
        <f>ROUND(I307*H307,2)</f>
        <v>0</v>
      </c>
      <c r="BL307" s="19" t="s">
        <v>243</v>
      </c>
      <c r="BM307" s="208" t="s">
        <v>2485</v>
      </c>
    </row>
    <row r="308" spans="1:47" s="2" customFormat="1" ht="12">
      <c r="A308" s="38"/>
      <c r="B308" s="39"/>
      <c r="C308" s="38"/>
      <c r="D308" s="210" t="s">
        <v>174</v>
      </c>
      <c r="E308" s="38"/>
      <c r="F308" s="211" t="s">
        <v>2486</v>
      </c>
      <c r="G308" s="38"/>
      <c r="H308" s="38"/>
      <c r="I308" s="132"/>
      <c r="J308" s="38"/>
      <c r="K308" s="38"/>
      <c r="L308" s="39"/>
      <c r="M308" s="212"/>
      <c r="N308" s="213"/>
      <c r="O308" s="77"/>
      <c r="P308" s="77"/>
      <c r="Q308" s="77"/>
      <c r="R308" s="77"/>
      <c r="S308" s="77"/>
      <c r="T308" s="7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9" t="s">
        <v>174</v>
      </c>
      <c r="AU308" s="19" t="s">
        <v>90</v>
      </c>
    </row>
    <row r="309" spans="1:51" s="14" customFormat="1" ht="12">
      <c r="A309" s="14"/>
      <c r="B309" s="226"/>
      <c r="C309" s="14"/>
      <c r="D309" s="210" t="s">
        <v>283</v>
      </c>
      <c r="E309" s="227" t="s">
        <v>1</v>
      </c>
      <c r="F309" s="228" t="s">
        <v>88</v>
      </c>
      <c r="G309" s="14"/>
      <c r="H309" s="229">
        <v>1</v>
      </c>
      <c r="I309" s="230"/>
      <c r="J309" s="14"/>
      <c r="K309" s="14"/>
      <c r="L309" s="226"/>
      <c r="M309" s="231"/>
      <c r="N309" s="232"/>
      <c r="O309" s="232"/>
      <c r="P309" s="232"/>
      <c r="Q309" s="232"/>
      <c r="R309" s="232"/>
      <c r="S309" s="232"/>
      <c r="T309" s="233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27" t="s">
        <v>283</v>
      </c>
      <c r="AU309" s="227" t="s">
        <v>90</v>
      </c>
      <c r="AV309" s="14" t="s">
        <v>90</v>
      </c>
      <c r="AW309" s="14" t="s">
        <v>36</v>
      </c>
      <c r="AX309" s="14" t="s">
        <v>88</v>
      </c>
      <c r="AY309" s="227" t="s">
        <v>166</v>
      </c>
    </row>
    <row r="310" spans="1:65" s="2" customFormat="1" ht="16.5" customHeight="1">
      <c r="A310" s="38"/>
      <c r="B310" s="196"/>
      <c r="C310" s="197" t="s">
        <v>733</v>
      </c>
      <c r="D310" s="197" t="s">
        <v>169</v>
      </c>
      <c r="E310" s="198" t="s">
        <v>2487</v>
      </c>
      <c r="F310" s="199" t="s">
        <v>2488</v>
      </c>
      <c r="G310" s="200" t="s">
        <v>425</v>
      </c>
      <c r="H310" s="201">
        <v>3.5</v>
      </c>
      <c r="I310" s="202"/>
      <c r="J310" s="203">
        <f>ROUND(I310*H310,2)</f>
        <v>0</v>
      </c>
      <c r="K310" s="199" t="s">
        <v>280</v>
      </c>
      <c r="L310" s="39"/>
      <c r="M310" s="204" t="s">
        <v>1</v>
      </c>
      <c r="N310" s="205" t="s">
        <v>46</v>
      </c>
      <c r="O310" s="77"/>
      <c r="P310" s="206">
        <f>O310*H310</f>
        <v>0</v>
      </c>
      <c r="Q310" s="206">
        <v>0.00224</v>
      </c>
      <c r="R310" s="206">
        <f>Q310*H310</f>
        <v>0.00784</v>
      </c>
      <c r="S310" s="206">
        <v>0</v>
      </c>
      <c r="T310" s="207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08" t="s">
        <v>243</v>
      </c>
      <c r="AT310" s="208" t="s">
        <v>169</v>
      </c>
      <c r="AU310" s="208" t="s">
        <v>90</v>
      </c>
      <c r="AY310" s="19" t="s">
        <v>166</v>
      </c>
      <c r="BE310" s="209">
        <f>IF(N310="základní",J310,0)</f>
        <v>0</v>
      </c>
      <c r="BF310" s="209">
        <f>IF(N310="snížená",J310,0)</f>
        <v>0</v>
      </c>
      <c r="BG310" s="209">
        <f>IF(N310="zákl. přenesená",J310,0)</f>
        <v>0</v>
      </c>
      <c r="BH310" s="209">
        <f>IF(N310="sníž. přenesená",J310,0)</f>
        <v>0</v>
      </c>
      <c r="BI310" s="209">
        <f>IF(N310="nulová",J310,0)</f>
        <v>0</v>
      </c>
      <c r="BJ310" s="19" t="s">
        <v>88</v>
      </c>
      <c r="BK310" s="209">
        <f>ROUND(I310*H310,2)</f>
        <v>0</v>
      </c>
      <c r="BL310" s="19" t="s">
        <v>243</v>
      </c>
      <c r="BM310" s="208" t="s">
        <v>2489</v>
      </c>
    </row>
    <row r="311" spans="1:47" s="2" customFormat="1" ht="12">
      <c r="A311" s="38"/>
      <c r="B311" s="39"/>
      <c r="C311" s="38"/>
      <c r="D311" s="210" t="s">
        <v>174</v>
      </c>
      <c r="E311" s="38"/>
      <c r="F311" s="211" t="s">
        <v>2490</v>
      </c>
      <c r="G311" s="38"/>
      <c r="H311" s="38"/>
      <c r="I311" s="132"/>
      <c r="J311" s="38"/>
      <c r="K311" s="38"/>
      <c r="L311" s="39"/>
      <c r="M311" s="212"/>
      <c r="N311" s="213"/>
      <c r="O311" s="77"/>
      <c r="P311" s="77"/>
      <c r="Q311" s="77"/>
      <c r="R311" s="77"/>
      <c r="S311" s="77"/>
      <c r="T311" s="7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9" t="s">
        <v>174</v>
      </c>
      <c r="AU311" s="19" t="s">
        <v>90</v>
      </c>
    </row>
    <row r="312" spans="1:51" s="14" customFormat="1" ht="12">
      <c r="A312" s="14"/>
      <c r="B312" s="226"/>
      <c r="C312" s="14"/>
      <c r="D312" s="210" t="s">
        <v>283</v>
      </c>
      <c r="E312" s="227" t="s">
        <v>1</v>
      </c>
      <c r="F312" s="228" t="s">
        <v>2491</v>
      </c>
      <c r="G312" s="14"/>
      <c r="H312" s="229">
        <v>3.5</v>
      </c>
      <c r="I312" s="230"/>
      <c r="J312" s="14"/>
      <c r="K312" s="14"/>
      <c r="L312" s="226"/>
      <c r="M312" s="231"/>
      <c r="N312" s="232"/>
      <c r="O312" s="232"/>
      <c r="P312" s="232"/>
      <c r="Q312" s="232"/>
      <c r="R312" s="232"/>
      <c r="S312" s="232"/>
      <c r="T312" s="233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27" t="s">
        <v>283</v>
      </c>
      <c r="AU312" s="227" t="s">
        <v>90</v>
      </c>
      <c r="AV312" s="14" t="s">
        <v>90</v>
      </c>
      <c r="AW312" s="14" t="s">
        <v>36</v>
      </c>
      <c r="AX312" s="14" t="s">
        <v>88</v>
      </c>
      <c r="AY312" s="227" t="s">
        <v>166</v>
      </c>
    </row>
    <row r="313" spans="1:65" s="2" customFormat="1" ht="16.5" customHeight="1">
      <c r="A313" s="38"/>
      <c r="B313" s="196"/>
      <c r="C313" s="197" t="s">
        <v>740</v>
      </c>
      <c r="D313" s="197" t="s">
        <v>169</v>
      </c>
      <c r="E313" s="198" t="s">
        <v>2492</v>
      </c>
      <c r="F313" s="199" t="s">
        <v>2493</v>
      </c>
      <c r="G313" s="200" t="s">
        <v>346</v>
      </c>
      <c r="H313" s="201">
        <v>4</v>
      </c>
      <c r="I313" s="202"/>
      <c r="J313" s="203">
        <f>ROUND(I313*H313,2)</f>
        <v>0</v>
      </c>
      <c r="K313" s="199" t="s">
        <v>280</v>
      </c>
      <c r="L313" s="39"/>
      <c r="M313" s="204" t="s">
        <v>1</v>
      </c>
      <c r="N313" s="205" t="s">
        <v>46</v>
      </c>
      <c r="O313" s="77"/>
      <c r="P313" s="206">
        <f>O313*H313</f>
        <v>0</v>
      </c>
      <c r="Q313" s="206">
        <v>0</v>
      </c>
      <c r="R313" s="206">
        <f>Q313*H313</f>
        <v>0</v>
      </c>
      <c r="S313" s="206">
        <v>0</v>
      </c>
      <c r="T313" s="207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08" t="s">
        <v>243</v>
      </c>
      <c r="AT313" s="208" t="s">
        <v>169</v>
      </c>
      <c r="AU313" s="208" t="s">
        <v>90</v>
      </c>
      <c r="AY313" s="19" t="s">
        <v>166</v>
      </c>
      <c r="BE313" s="209">
        <f>IF(N313="základní",J313,0)</f>
        <v>0</v>
      </c>
      <c r="BF313" s="209">
        <f>IF(N313="snížená",J313,0)</f>
        <v>0</v>
      </c>
      <c r="BG313" s="209">
        <f>IF(N313="zákl. přenesená",J313,0)</f>
        <v>0</v>
      </c>
      <c r="BH313" s="209">
        <f>IF(N313="sníž. přenesená",J313,0)</f>
        <v>0</v>
      </c>
      <c r="BI313" s="209">
        <f>IF(N313="nulová",J313,0)</f>
        <v>0</v>
      </c>
      <c r="BJ313" s="19" t="s">
        <v>88</v>
      </c>
      <c r="BK313" s="209">
        <f>ROUND(I313*H313,2)</f>
        <v>0</v>
      </c>
      <c r="BL313" s="19" t="s">
        <v>243</v>
      </c>
      <c r="BM313" s="208" t="s">
        <v>2494</v>
      </c>
    </row>
    <row r="314" spans="1:47" s="2" customFormat="1" ht="12">
      <c r="A314" s="38"/>
      <c r="B314" s="39"/>
      <c r="C314" s="38"/>
      <c r="D314" s="210" t="s">
        <v>174</v>
      </c>
      <c r="E314" s="38"/>
      <c r="F314" s="211" t="s">
        <v>2495</v>
      </c>
      <c r="G314" s="38"/>
      <c r="H314" s="38"/>
      <c r="I314" s="132"/>
      <c r="J314" s="38"/>
      <c r="K314" s="38"/>
      <c r="L314" s="39"/>
      <c r="M314" s="212"/>
      <c r="N314" s="213"/>
      <c r="O314" s="77"/>
      <c r="P314" s="77"/>
      <c r="Q314" s="77"/>
      <c r="R314" s="77"/>
      <c r="S314" s="77"/>
      <c r="T314" s="7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9" t="s">
        <v>174</v>
      </c>
      <c r="AU314" s="19" t="s">
        <v>90</v>
      </c>
    </row>
    <row r="315" spans="1:65" s="2" customFormat="1" ht="16.5" customHeight="1">
      <c r="A315" s="38"/>
      <c r="B315" s="196"/>
      <c r="C315" s="197" t="s">
        <v>747</v>
      </c>
      <c r="D315" s="197" t="s">
        <v>169</v>
      </c>
      <c r="E315" s="198" t="s">
        <v>2496</v>
      </c>
      <c r="F315" s="199" t="s">
        <v>2497</v>
      </c>
      <c r="G315" s="200" t="s">
        <v>346</v>
      </c>
      <c r="H315" s="201">
        <v>7</v>
      </c>
      <c r="I315" s="202"/>
      <c r="J315" s="203">
        <f>ROUND(I315*H315,2)</f>
        <v>0</v>
      </c>
      <c r="K315" s="199" t="s">
        <v>280</v>
      </c>
      <c r="L315" s="39"/>
      <c r="M315" s="204" t="s">
        <v>1</v>
      </c>
      <c r="N315" s="205" t="s">
        <v>46</v>
      </c>
      <c r="O315" s="77"/>
      <c r="P315" s="206">
        <f>O315*H315</f>
        <v>0</v>
      </c>
      <c r="Q315" s="206">
        <v>0</v>
      </c>
      <c r="R315" s="206">
        <f>Q315*H315</f>
        <v>0</v>
      </c>
      <c r="S315" s="206">
        <v>0</v>
      </c>
      <c r="T315" s="207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08" t="s">
        <v>243</v>
      </c>
      <c r="AT315" s="208" t="s">
        <v>169</v>
      </c>
      <c r="AU315" s="208" t="s">
        <v>90</v>
      </c>
      <c r="AY315" s="19" t="s">
        <v>166</v>
      </c>
      <c r="BE315" s="209">
        <f>IF(N315="základní",J315,0)</f>
        <v>0</v>
      </c>
      <c r="BF315" s="209">
        <f>IF(N315="snížená",J315,0)</f>
        <v>0</v>
      </c>
      <c r="BG315" s="209">
        <f>IF(N315="zákl. přenesená",J315,0)</f>
        <v>0</v>
      </c>
      <c r="BH315" s="209">
        <f>IF(N315="sníž. přenesená",J315,0)</f>
        <v>0</v>
      </c>
      <c r="BI315" s="209">
        <f>IF(N315="nulová",J315,0)</f>
        <v>0</v>
      </c>
      <c r="BJ315" s="19" t="s">
        <v>88</v>
      </c>
      <c r="BK315" s="209">
        <f>ROUND(I315*H315,2)</f>
        <v>0</v>
      </c>
      <c r="BL315" s="19" t="s">
        <v>243</v>
      </c>
      <c r="BM315" s="208" t="s">
        <v>2498</v>
      </c>
    </row>
    <row r="316" spans="1:47" s="2" customFormat="1" ht="12">
      <c r="A316" s="38"/>
      <c r="B316" s="39"/>
      <c r="C316" s="38"/>
      <c r="D316" s="210" t="s">
        <v>174</v>
      </c>
      <c r="E316" s="38"/>
      <c r="F316" s="211" t="s">
        <v>2499</v>
      </c>
      <c r="G316" s="38"/>
      <c r="H316" s="38"/>
      <c r="I316" s="132"/>
      <c r="J316" s="38"/>
      <c r="K316" s="38"/>
      <c r="L316" s="39"/>
      <c r="M316" s="212"/>
      <c r="N316" s="213"/>
      <c r="O316" s="77"/>
      <c r="P316" s="77"/>
      <c r="Q316" s="77"/>
      <c r="R316" s="77"/>
      <c r="S316" s="77"/>
      <c r="T316" s="7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9" t="s">
        <v>174</v>
      </c>
      <c r="AU316" s="19" t="s">
        <v>90</v>
      </c>
    </row>
    <row r="317" spans="1:65" s="2" customFormat="1" ht="16.5" customHeight="1">
      <c r="A317" s="38"/>
      <c r="B317" s="196"/>
      <c r="C317" s="197" t="s">
        <v>752</v>
      </c>
      <c r="D317" s="197" t="s">
        <v>169</v>
      </c>
      <c r="E317" s="198" t="s">
        <v>2500</v>
      </c>
      <c r="F317" s="199" t="s">
        <v>2501</v>
      </c>
      <c r="G317" s="200" t="s">
        <v>346</v>
      </c>
      <c r="H317" s="201">
        <v>4</v>
      </c>
      <c r="I317" s="202"/>
      <c r="J317" s="203">
        <f>ROUND(I317*H317,2)</f>
        <v>0</v>
      </c>
      <c r="K317" s="199" t="s">
        <v>280</v>
      </c>
      <c r="L317" s="39"/>
      <c r="M317" s="204" t="s">
        <v>1</v>
      </c>
      <c r="N317" s="205" t="s">
        <v>46</v>
      </c>
      <c r="O317" s="77"/>
      <c r="P317" s="206">
        <f>O317*H317</f>
        <v>0</v>
      </c>
      <c r="Q317" s="206">
        <v>0</v>
      </c>
      <c r="R317" s="206">
        <f>Q317*H317</f>
        <v>0</v>
      </c>
      <c r="S317" s="206">
        <v>0</v>
      </c>
      <c r="T317" s="207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08" t="s">
        <v>243</v>
      </c>
      <c r="AT317" s="208" t="s">
        <v>169</v>
      </c>
      <c r="AU317" s="208" t="s">
        <v>90</v>
      </c>
      <c r="AY317" s="19" t="s">
        <v>166</v>
      </c>
      <c r="BE317" s="209">
        <f>IF(N317="základní",J317,0)</f>
        <v>0</v>
      </c>
      <c r="BF317" s="209">
        <f>IF(N317="snížená",J317,0)</f>
        <v>0</v>
      </c>
      <c r="BG317" s="209">
        <f>IF(N317="zákl. přenesená",J317,0)</f>
        <v>0</v>
      </c>
      <c r="BH317" s="209">
        <f>IF(N317="sníž. přenesená",J317,0)</f>
        <v>0</v>
      </c>
      <c r="BI317" s="209">
        <f>IF(N317="nulová",J317,0)</f>
        <v>0</v>
      </c>
      <c r="BJ317" s="19" t="s">
        <v>88</v>
      </c>
      <c r="BK317" s="209">
        <f>ROUND(I317*H317,2)</f>
        <v>0</v>
      </c>
      <c r="BL317" s="19" t="s">
        <v>243</v>
      </c>
      <c r="BM317" s="208" t="s">
        <v>2502</v>
      </c>
    </row>
    <row r="318" spans="1:47" s="2" customFormat="1" ht="12">
      <c r="A318" s="38"/>
      <c r="B318" s="39"/>
      <c r="C318" s="38"/>
      <c r="D318" s="210" t="s">
        <v>174</v>
      </c>
      <c r="E318" s="38"/>
      <c r="F318" s="211" t="s">
        <v>2503</v>
      </c>
      <c r="G318" s="38"/>
      <c r="H318" s="38"/>
      <c r="I318" s="132"/>
      <c r="J318" s="38"/>
      <c r="K318" s="38"/>
      <c r="L318" s="39"/>
      <c r="M318" s="212"/>
      <c r="N318" s="213"/>
      <c r="O318" s="77"/>
      <c r="P318" s="77"/>
      <c r="Q318" s="77"/>
      <c r="R318" s="77"/>
      <c r="S318" s="77"/>
      <c r="T318" s="7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9" t="s">
        <v>174</v>
      </c>
      <c r="AU318" s="19" t="s">
        <v>90</v>
      </c>
    </row>
    <row r="319" spans="1:65" s="2" customFormat="1" ht="21.75" customHeight="1">
      <c r="A319" s="38"/>
      <c r="B319" s="196"/>
      <c r="C319" s="197" t="s">
        <v>757</v>
      </c>
      <c r="D319" s="197" t="s">
        <v>169</v>
      </c>
      <c r="E319" s="198" t="s">
        <v>2504</v>
      </c>
      <c r="F319" s="199" t="s">
        <v>2505</v>
      </c>
      <c r="G319" s="200" t="s">
        <v>346</v>
      </c>
      <c r="H319" s="201">
        <v>2</v>
      </c>
      <c r="I319" s="202"/>
      <c r="J319" s="203">
        <f>ROUND(I319*H319,2)</f>
        <v>0</v>
      </c>
      <c r="K319" s="199" t="s">
        <v>1</v>
      </c>
      <c r="L319" s="39"/>
      <c r="M319" s="204" t="s">
        <v>1</v>
      </c>
      <c r="N319" s="205" t="s">
        <v>46</v>
      </c>
      <c r="O319" s="77"/>
      <c r="P319" s="206">
        <f>O319*H319</f>
        <v>0</v>
      </c>
      <c r="Q319" s="206">
        <v>0.0009</v>
      </c>
      <c r="R319" s="206">
        <f>Q319*H319</f>
        <v>0.0018</v>
      </c>
      <c r="S319" s="206">
        <v>0</v>
      </c>
      <c r="T319" s="207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08" t="s">
        <v>243</v>
      </c>
      <c r="AT319" s="208" t="s">
        <v>169</v>
      </c>
      <c r="AU319" s="208" t="s">
        <v>90</v>
      </c>
      <c r="AY319" s="19" t="s">
        <v>166</v>
      </c>
      <c r="BE319" s="209">
        <f>IF(N319="základní",J319,0)</f>
        <v>0</v>
      </c>
      <c r="BF319" s="209">
        <f>IF(N319="snížená",J319,0)</f>
        <v>0</v>
      </c>
      <c r="BG319" s="209">
        <f>IF(N319="zákl. přenesená",J319,0)</f>
        <v>0</v>
      </c>
      <c r="BH319" s="209">
        <f>IF(N319="sníž. přenesená",J319,0)</f>
        <v>0</v>
      </c>
      <c r="BI319" s="209">
        <f>IF(N319="nulová",J319,0)</f>
        <v>0</v>
      </c>
      <c r="BJ319" s="19" t="s">
        <v>88</v>
      </c>
      <c r="BK319" s="209">
        <f>ROUND(I319*H319,2)</f>
        <v>0</v>
      </c>
      <c r="BL319" s="19" t="s">
        <v>243</v>
      </c>
      <c r="BM319" s="208" t="s">
        <v>2506</v>
      </c>
    </row>
    <row r="320" spans="1:65" s="2" customFormat="1" ht="21.75" customHeight="1">
      <c r="A320" s="38"/>
      <c r="B320" s="196"/>
      <c r="C320" s="197" t="s">
        <v>762</v>
      </c>
      <c r="D320" s="197" t="s">
        <v>169</v>
      </c>
      <c r="E320" s="198" t="s">
        <v>2507</v>
      </c>
      <c r="F320" s="199" t="s">
        <v>2508</v>
      </c>
      <c r="G320" s="200" t="s">
        <v>346</v>
      </c>
      <c r="H320" s="201">
        <v>2</v>
      </c>
      <c r="I320" s="202"/>
      <c r="J320" s="203">
        <f>ROUND(I320*H320,2)</f>
        <v>0</v>
      </c>
      <c r="K320" s="199" t="s">
        <v>1</v>
      </c>
      <c r="L320" s="39"/>
      <c r="M320" s="204" t="s">
        <v>1</v>
      </c>
      <c r="N320" s="205" t="s">
        <v>46</v>
      </c>
      <c r="O320" s="77"/>
      <c r="P320" s="206">
        <f>O320*H320</f>
        <v>0</v>
      </c>
      <c r="Q320" s="206">
        <v>0.00535</v>
      </c>
      <c r="R320" s="206">
        <f>Q320*H320</f>
        <v>0.0107</v>
      </c>
      <c r="S320" s="206">
        <v>0</v>
      </c>
      <c r="T320" s="207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08" t="s">
        <v>243</v>
      </c>
      <c r="AT320" s="208" t="s">
        <v>169</v>
      </c>
      <c r="AU320" s="208" t="s">
        <v>90</v>
      </c>
      <c r="AY320" s="19" t="s">
        <v>166</v>
      </c>
      <c r="BE320" s="209">
        <f>IF(N320="základní",J320,0)</f>
        <v>0</v>
      </c>
      <c r="BF320" s="209">
        <f>IF(N320="snížená",J320,0)</f>
        <v>0</v>
      </c>
      <c r="BG320" s="209">
        <f>IF(N320="zákl. přenesená",J320,0)</f>
        <v>0</v>
      </c>
      <c r="BH320" s="209">
        <f>IF(N320="sníž. přenesená",J320,0)</f>
        <v>0</v>
      </c>
      <c r="BI320" s="209">
        <f>IF(N320="nulová",J320,0)</f>
        <v>0</v>
      </c>
      <c r="BJ320" s="19" t="s">
        <v>88</v>
      </c>
      <c r="BK320" s="209">
        <f>ROUND(I320*H320,2)</f>
        <v>0</v>
      </c>
      <c r="BL320" s="19" t="s">
        <v>243</v>
      </c>
      <c r="BM320" s="208" t="s">
        <v>2509</v>
      </c>
    </row>
    <row r="321" spans="1:65" s="2" customFormat="1" ht="21.75" customHeight="1">
      <c r="A321" s="38"/>
      <c r="B321" s="196"/>
      <c r="C321" s="197" t="s">
        <v>767</v>
      </c>
      <c r="D321" s="197" t="s">
        <v>169</v>
      </c>
      <c r="E321" s="198" t="s">
        <v>2510</v>
      </c>
      <c r="F321" s="199" t="s">
        <v>2511</v>
      </c>
      <c r="G321" s="200" t="s">
        <v>172</v>
      </c>
      <c r="H321" s="201">
        <v>1</v>
      </c>
      <c r="I321" s="202"/>
      <c r="J321" s="203">
        <f>ROUND(I321*H321,2)</f>
        <v>0</v>
      </c>
      <c r="K321" s="199" t="s">
        <v>1</v>
      </c>
      <c r="L321" s="39"/>
      <c r="M321" s="204" t="s">
        <v>1</v>
      </c>
      <c r="N321" s="205" t="s">
        <v>46</v>
      </c>
      <c r="O321" s="77"/>
      <c r="P321" s="206">
        <f>O321*H321</f>
        <v>0</v>
      </c>
      <c r="Q321" s="206">
        <v>0</v>
      </c>
      <c r="R321" s="206">
        <f>Q321*H321</f>
        <v>0</v>
      </c>
      <c r="S321" s="206">
        <v>0</v>
      </c>
      <c r="T321" s="207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08" t="s">
        <v>243</v>
      </c>
      <c r="AT321" s="208" t="s">
        <v>169</v>
      </c>
      <c r="AU321" s="208" t="s">
        <v>90</v>
      </c>
      <c r="AY321" s="19" t="s">
        <v>166</v>
      </c>
      <c r="BE321" s="209">
        <f>IF(N321="základní",J321,0)</f>
        <v>0</v>
      </c>
      <c r="BF321" s="209">
        <f>IF(N321="snížená",J321,0)</f>
        <v>0</v>
      </c>
      <c r="BG321" s="209">
        <f>IF(N321="zákl. přenesená",J321,0)</f>
        <v>0</v>
      </c>
      <c r="BH321" s="209">
        <f>IF(N321="sníž. přenesená",J321,0)</f>
        <v>0</v>
      </c>
      <c r="BI321" s="209">
        <f>IF(N321="nulová",J321,0)</f>
        <v>0</v>
      </c>
      <c r="BJ321" s="19" t="s">
        <v>88</v>
      </c>
      <c r="BK321" s="209">
        <f>ROUND(I321*H321,2)</f>
        <v>0</v>
      </c>
      <c r="BL321" s="19" t="s">
        <v>243</v>
      </c>
      <c r="BM321" s="208" t="s">
        <v>2512</v>
      </c>
    </row>
    <row r="322" spans="1:47" s="2" customFormat="1" ht="12">
      <c r="A322" s="38"/>
      <c r="B322" s="39"/>
      <c r="C322" s="38"/>
      <c r="D322" s="210" t="s">
        <v>174</v>
      </c>
      <c r="E322" s="38"/>
      <c r="F322" s="211" t="s">
        <v>2513</v>
      </c>
      <c r="G322" s="38"/>
      <c r="H322" s="38"/>
      <c r="I322" s="132"/>
      <c r="J322" s="38"/>
      <c r="K322" s="38"/>
      <c r="L322" s="39"/>
      <c r="M322" s="212"/>
      <c r="N322" s="213"/>
      <c r="O322" s="77"/>
      <c r="P322" s="77"/>
      <c r="Q322" s="77"/>
      <c r="R322" s="77"/>
      <c r="S322" s="77"/>
      <c r="T322" s="7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9" t="s">
        <v>174</v>
      </c>
      <c r="AU322" s="19" t="s">
        <v>90</v>
      </c>
    </row>
    <row r="323" spans="1:65" s="2" customFormat="1" ht="16.5" customHeight="1">
      <c r="A323" s="38"/>
      <c r="B323" s="196"/>
      <c r="C323" s="197" t="s">
        <v>774</v>
      </c>
      <c r="D323" s="197" t="s">
        <v>169</v>
      </c>
      <c r="E323" s="198" t="s">
        <v>2514</v>
      </c>
      <c r="F323" s="199" t="s">
        <v>2515</v>
      </c>
      <c r="G323" s="200" t="s">
        <v>346</v>
      </c>
      <c r="H323" s="201">
        <v>1</v>
      </c>
      <c r="I323" s="202"/>
      <c r="J323" s="203">
        <f>ROUND(I323*H323,2)</f>
        <v>0</v>
      </c>
      <c r="K323" s="199" t="s">
        <v>1</v>
      </c>
      <c r="L323" s="39"/>
      <c r="M323" s="204" t="s">
        <v>1</v>
      </c>
      <c r="N323" s="205" t="s">
        <v>46</v>
      </c>
      <c r="O323" s="77"/>
      <c r="P323" s="206">
        <f>O323*H323</f>
        <v>0</v>
      </c>
      <c r="Q323" s="206">
        <v>0.0005</v>
      </c>
      <c r="R323" s="206">
        <f>Q323*H323</f>
        <v>0.0005</v>
      </c>
      <c r="S323" s="206">
        <v>0</v>
      </c>
      <c r="T323" s="207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08" t="s">
        <v>243</v>
      </c>
      <c r="AT323" s="208" t="s">
        <v>169</v>
      </c>
      <c r="AU323" s="208" t="s">
        <v>90</v>
      </c>
      <c r="AY323" s="19" t="s">
        <v>166</v>
      </c>
      <c r="BE323" s="209">
        <f>IF(N323="základní",J323,0)</f>
        <v>0</v>
      </c>
      <c r="BF323" s="209">
        <f>IF(N323="snížená",J323,0)</f>
        <v>0</v>
      </c>
      <c r="BG323" s="209">
        <f>IF(N323="zákl. přenesená",J323,0)</f>
        <v>0</v>
      </c>
      <c r="BH323" s="209">
        <f>IF(N323="sníž. přenesená",J323,0)</f>
        <v>0</v>
      </c>
      <c r="BI323" s="209">
        <f>IF(N323="nulová",J323,0)</f>
        <v>0</v>
      </c>
      <c r="BJ323" s="19" t="s">
        <v>88</v>
      </c>
      <c r="BK323" s="209">
        <f>ROUND(I323*H323,2)</f>
        <v>0</v>
      </c>
      <c r="BL323" s="19" t="s">
        <v>243</v>
      </c>
      <c r="BM323" s="208" t="s">
        <v>2516</v>
      </c>
    </row>
    <row r="324" spans="1:65" s="2" customFormat="1" ht="21.75" customHeight="1">
      <c r="A324" s="38"/>
      <c r="B324" s="196"/>
      <c r="C324" s="242" t="s">
        <v>785</v>
      </c>
      <c r="D324" s="242" t="s">
        <v>806</v>
      </c>
      <c r="E324" s="243" t="s">
        <v>2517</v>
      </c>
      <c r="F324" s="244" t="s">
        <v>2518</v>
      </c>
      <c r="G324" s="245" t="s">
        <v>346</v>
      </c>
      <c r="H324" s="246">
        <v>1</v>
      </c>
      <c r="I324" s="247"/>
      <c r="J324" s="248">
        <f>ROUND(I324*H324,2)</f>
        <v>0</v>
      </c>
      <c r="K324" s="244" t="s">
        <v>1</v>
      </c>
      <c r="L324" s="249"/>
      <c r="M324" s="250" t="s">
        <v>1</v>
      </c>
      <c r="N324" s="251" t="s">
        <v>46</v>
      </c>
      <c r="O324" s="77"/>
      <c r="P324" s="206">
        <f>O324*H324</f>
        <v>0</v>
      </c>
      <c r="Q324" s="206">
        <v>0.0004</v>
      </c>
      <c r="R324" s="206">
        <f>Q324*H324</f>
        <v>0.0004</v>
      </c>
      <c r="S324" s="206">
        <v>0</v>
      </c>
      <c r="T324" s="207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08" t="s">
        <v>522</v>
      </c>
      <c r="AT324" s="208" t="s">
        <v>806</v>
      </c>
      <c r="AU324" s="208" t="s">
        <v>90</v>
      </c>
      <c r="AY324" s="19" t="s">
        <v>166</v>
      </c>
      <c r="BE324" s="209">
        <f>IF(N324="základní",J324,0)</f>
        <v>0</v>
      </c>
      <c r="BF324" s="209">
        <f>IF(N324="snížená",J324,0)</f>
        <v>0</v>
      </c>
      <c r="BG324" s="209">
        <f>IF(N324="zákl. přenesená",J324,0)</f>
        <v>0</v>
      </c>
      <c r="BH324" s="209">
        <f>IF(N324="sníž. přenesená",J324,0)</f>
        <v>0</v>
      </c>
      <c r="BI324" s="209">
        <f>IF(N324="nulová",J324,0)</f>
        <v>0</v>
      </c>
      <c r="BJ324" s="19" t="s">
        <v>88</v>
      </c>
      <c r="BK324" s="209">
        <f>ROUND(I324*H324,2)</f>
        <v>0</v>
      </c>
      <c r="BL324" s="19" t="s">
        <v>243</v>
      </c>
      <c r="BM324" s="208" t="s">
        <v>2519</v>
      </c>
    </row>
    <row r="325" spans="1:47" s="2" customFormat="1" ht="12">
      <c r="A325" s="38"/>
      <c r="B325" s="39"/>
      <c r="C325" s="38"/>
      <c r="D325" s="210" t="s">
        <v>174</v>
      </c>
      <c r="E325" s="38"/>
      <c r="F325" s="211" t="s">
        <v>2518</v>
      </c>
      <c r="G325" s="38"/>
      <c r="H325" s="38"/>
      <c r="I325" s="132"/>
      <c r="J325" s="38"/>
      <c r="K325" s="38"/>
      <c r="L325" s="39"/>
      <c r="M325" s="212"/>
      <c r="N325" s="213"/>
      <c r="O325" s="77"/>
      <c r="P325" s="77"/>
      <c r="Q325" s="77"/>
      <c r="R325" s="77"/>
      <c r="S325" s="77"/>
      <c r="T325" s="7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9" t="s">
        <v>174</v>
      </c>
      <c r="AU325" s="19" t="s">
        <v>90</v>
      </c>
    </row>
    <row r="326" spans="1:65" s="2" customFormat="1" ht="16.5" customHeight="1">
      <c r="A326" s="38"/>
      <c r="B326" s="196"/>
      <c r="C326" s="197" t="s">
        <v>790</v>
      </c>
      <c r="D326" s="197" t="s">
        <v>169</v>
      </c>
      <c r="E326" s="198" t="s">
        <v>2520</v>
      </c>
      <c r="F326" s="199" t="s">
        <v>2521</v>
      </c>
      <c r="G326" s="200" t="s">
        <v>346</v>
      </c>
      <c r="H326" s="201">
        <v>2</v>
      </c>
      <c r="I326" s="202"/>
      <c r="J326" s="203">
        <f>ROUND(I326*H326,2)</f>
        <v>0</v>
      </c>
      <c r="K326" s="199" t="s">
        <v>280</v>
      </c>
      <c r="L326" s="39"/>
      <c r="M326" s="204" t="s">
        <v>1</v>
      </c>
      <c r="N326" s="205" t="s">
        <v>46</v>
      </c>
      <c r="O326" s="77"/>
      <c r="P326" s="206">
        <f>O326*H326</f>
        <v>0</v>
      </c>
      <c r="Q326" s="206">
        <v>0.00018</v>
      </c>
      <c r="R326" s="206">
        <f>Q326*H326</f>
        <v>0.00036</v>
      </c>
      <c r="S326" s="206">
        <v>0</v>
      </c>
      <c r="T326" s="207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08" t="s">
        <v>243</v>
      </c>
      <c r="AT326" s="208" t="s">
        <v>169</v>
      </c>
      <c r="AU326" s="208" t="s">
        <v>90</v>
      </c>
      <c r="AY326" s="19" t="s">
        <v>166</v>
      </c>
      <c r="BE326" s="209">
        <f>IF(N326="základní",J326,0)</f>
        <v>0</v>
      </c>
      <c r="BF326" s="209">
        <f>IF(N326="snížená",J326,0)</f>
        <v>0</v>
      </c>
      <c r="BG326" s="209">
        <f>IF(N326="zákl. přenesená",J326,0)</f>
        <v>0</v>
      </c>
      <c r="BH326" s="209">
        <f>IF(N326="sníž. přenesená",J326,0)</f>
        <v>0</v>
      </c>
      <c r="BI326" s="209">
        <f>IF(N326="nulová",J326,0)</f>
        <v>0</v>
      </c>
      <c r="BJ326" s="19" t="s">
        <v>88</v>
      </c>
      <c r="BK326" s="209">
        <f>ROUND(I326*H326,2)</f>
        <v>0</v>
      </c>
      <c r="BL326" s="19" t="s">
        <v>243</v>
      </c>
      <c r="BM326" s="208" t="s">
        <v>2522</v>
      </c>
    </row>
    <row r="327" spans="1:47" s="2" customFormat="1" ht="12">
      <c r="A327" s="38"/>
      <c r="B327" s="39"/>
      <c r="C327" s="38"/>
      <c r="D327" s="210" t="s">
        <v>174</v>
      </c>
      <c r="E327" s="38"/>
      <c r="F327" s="211" t="s">
        <v>2523</v>
      </c>
      <c r="G327" s="38"/>
      <c r="H327" s="38"/>
      <c r="I327" s="132"/>
      <c r="J327" s="38"/>
      <c r="K327" s="38"/>
      <c r="L327" s="39"/>
      <c r="M327" s="212"/>
      <c r="N327" s="213"/>
      <c r="O327" s="77"/>
      <c r="P327" s="77"/>
      <c r="Q327" s="77"/>
      <c r="R327" s="77"/>
      <c r="S327" s="77"/>
      <c r="T327" s="7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9" t="s">
        <v>174</v>
      </c>
      <c r="AU327" s="19" t="s">
        <v>90</v>
      </c>
    </row>
    <row r="328" spans="1:65" s="2" customFormat="1" ht="16.5" customHeight="1">
      <c r="A328" s="38"/>
      <c r="B328" s="196"/>
      <c r="C328" s="197" t="s">
        <v>795</v>
      </c>
      <c r="D328" s="197" t="s">
        <v>169</v>
      </c>
      <c r="E328" s="198" t="s">
        <v>2524</v>
      </c>
      <c r="F328" s="199" t="s">
        <v>2525</v>
      </c>
      <c r="G328" s="200" t="s">
        <v>2154</v>
      </c>
      <c r="H328" s="201">
        <v>20</v>
      </c>
      <c r="I328" s="202"/>
      <c r="J328" s="203">
        <f>ROUND(I328*H328,2)</f>
        <v>0</v>
      </c>
      <c r="K328" s="199" t="s">
        <v>1</v>
      </c>
      <c r="L328" s="39"/>
      <c r="M328" s="204" t="s">
        <v>1</v>
      </c>
      <c r="N328" s="205" t="s">
        <v>46</v>
      </c>
      <c r="O328" s="77"/>
      <c r="P328" s="206">
        <f>O328*H328</f>
        <v>0</v>
      </c>
      <c r="Q328" s="206">
        <v>0</v>
      </c>
      <c r="R328" s="206">
        <f>Q328*H328</f>
        <v>0</v>
      </c>
      <c r="S328" s="206">
        <v>0</v>
      </c>
      <c r="T328" s="207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08" t="s">
        <v>243</v>
      </c>
      <c r="AT328" s="208" t="s">
        <v>169</v>
      </c>
      <c r="AU328" s="208" t="s">
        <v>90</v>
      </c>
      <c r="AY328" s="19" t="s">
        <v>166</v>
      </c>
      <c r="BE328" s="209">
        <f>IF(N328="základní",J328,0)</f>
        <v>0</v>
      </c>
      <c r="BF328" s="209">
        <f>IF(N328="snížená",J328,0)</f>
        <v>0</v>
      </c>
      <c r="BG328" s="209">
        <f>IF(N328="zákl. přenesená",J328,0)</f>
        <v>0</v>
      </c>
      <c r="BH328" s="209">
        <f>IF(N328="sníž. přenesená",J328,0)</f>
        <v>0</v>
      </c>
      <c r="BI328" s="209">
        <f>IF(N328="nulová",J328,0)</f>
        <v>0</v>
      </c>
      <c r="BJ328" s="19" t="s">
        <v>88</v>
      </c>
      <c r="BK328" s="209">
        <f>ROUND(I328*H328,2)</f>
        <v>0</v>
      </c>
      <c r="BL328" s="19" t="s">
        <v>243</v>
      </c>
      <c r="BM328" s="208" t="s">
        <v>2526</v>
      </c>
    </row>
    <row r="329" spans="1:47" s="2" customFormat="1" ht="12">
      <c r="A329" s="38"/>
      <c r="B329" s="39"/>
      <c r="C329" s="38"/>
      <c r="D329" s="210" t="s">
        <v>174</v>
      </c>
      <c r="E329" s="38"/>
      <c r="F329" s="211" t="s">
        <v>2527</v>
      </c>
      <c r="G329" s="38"/>
      <c r="H329" s="38"/>
      <c r="I329" s="132"/>
      <c r="J329" s="38"/>
      <c r="K329" s="38"/>
      <c r="L329" s="39"/>
      <c r="M329" s="212"/>
      <c r="N329" s="213"/>
      <c r="O329" s="77"/>
      <c r="P329" s="77"/>
      <c r="Q329" s="77"/>
      <c r="R329" s="77"/>
      <c r="S329" s="77"/>
      <c r="T329" s="7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9" t="s">
        <v>174</v>
      </c>
      <c r="AU329" s="19" t="s">
        <v>90</v>
      </c>
    </row>
    <row r="330" spans="1:65" s="2" customFormat="1" ht="21.75" customHeight="1">
      <c r="A330" s="38"/>
      <c r="B330" s="196"/>
      <c r="C330" s="242" t="s">
        <v>800</v>
      </c>
      <c r="D330" s="242" t="s">
        <v>806</v>
      </c>
      <c r="E330" s="243" t="s">
        <v>2528</v>
      </c>
      <c r="F330" s="244" t="s">
        <v>2529</v>
      </c>
      <c r="G330" s="245" t="s">
        <v>172</v>
      </c>
      <c r="H330" s="246">
        <v>1</v>
      </c>
      <c r="I330" s="247"/>
      <c r="J330" s="248">
        <f>ROUND(I330*H330,2)</f>
        <v>0</v>
      </c>
      <c r="K330" s="244" t="s">
        <v>1</v>
      </c>
      <c r="L330" s="249"/>
      <c r="M330" s="250" t="s">
        <v>1</v>
      </c>
      <c r="N330" s="251" t="s">
        <v>46</v>
      </c>
      <c r="O330" s="77"/>
      <c r="P330" s="206">
        <f>O330*H330</f>
        <v>0</v>
      </c>
      <c r="Q330" s="206">
        <v>0</v>
      </c>
      <c r="R330" s="206">
        <f>Q330*H330</f>
        <v>0</v>
      </c>
      <c r="S330" s="206">
        <v>0</v>
      </c>
      <c r="T330" s="207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08" t="s">
        <v>522</v>
      </c>
      <c r="AT330" s="208" t="s">
        <v>806</v>
      </c>
      <c r="AU330" s="208" t="s">
        <v>90</v>
      </c>
      <c r="AY330" s="19" t="s">
        <v>166</v>
      </c>
      <c r="BE330" s="209">
        <f>IF(N330="základní",J330,0)</f>
        <v>0</v>
      </c>
      <c r="BF330" s="209">
        <f>IF(N330="snížená",J330,0)</f>
        <v>0</v>
      </c>
      <c r="BG330" s="209">
        <f>IF(N330="zákl. přenesená",J330,0)</f>
        <v>0</v>
      </c>
      <c r="BH330" s="209">
        <f>IF(N330="sníž. přenesená",J330,0)</f>
        <v>0</v>
      </c>
      <c r="BI330" s="209">
        <f>IF(N330="nulová",J330,0)</f>
        <v>0</v>
      </c>
      <c r="BJ330" s="19" t="s">
        <v>88</v>
      </c>
      <c r="BK330" s="209">
        <f>ROUND(I330*H330,2)</f>
        <v>0</v>
      </c>
      <c r="BL330" s="19" t="s">
        <v>243</v>
      </c>
      <c r="BM330" s="208" t="s">
        <v>2530</v>
      </c>
    </row>
    <row r="331" spans="1:65" s="2" customFormat="1" ht="16.5" customHeight="1">
      <c r="A331" s="38"/>
      <c r="B331" s="196"/>
      <c r="C331" s="197" t="s">
        <v>805</v>
      </c>
      <c r="D331" s="197" t="s">
        <v>169</v>
      </c>
      <c r="E331" s="198" t="s">
        <v>2531</v>
      </c>
      <c r="F331" s="199" t="s">
        <v>2532</v>
      </c>
      <c r="G331" s="200" t="s">
        <v>425</v>
      </c>
      <c r="H331" s="201">
        <v>52</v>
      </c>
      <c r="I331" s="202"/>
      <c r="J331" s="203">
        <f>ROUND(I331*H331,2)</f>
        <v>0</v>
      </c>
      <c r="K331" s="199" t="s">
        <v>280</v>
      </c>
      <c r="L331" s="39"/>
      <c r="M331" s="204" t="s">
        <v>1</v>
      </c>
      <c r="N331" s="205" t="s">
        <v>46</v>
      </c>
      <c r="O331" s="77"/>
      <c r="P331" s="206">
        <f>O331*H331</f>
        <v>0</v>
      </c>
      <c r="Q331" s="206">
        <v>0</v>
      </c>
      <c r="R331" s="206">
        <f>Q331*H331</f>
        <v>0</v>
      </c>
      <c r="S331" s="206">
        <v>0</v>
      </c>
      <c r="T331" s="207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08" t="s">
        <v>243</v>
      </c>
      <c r="AT331" s="208" t="s">
        <v>169</v>
      </c>
      <c r="AU331" s="208" t="s">
        <v>90</v>
      </c>
      <c r="AY331" s="19" t="s">
        <v>166</v>
      </c>
      <c r="BE331" s="209">
        <f>IF(N331="základní",J331,0)</f>
        <v>0</v>
      </c>
      <c r="BF331" s="209">
        <f>IF(N331="snížená",J331,0)</f>
        <v>0</v>
      </c>
      <c r="BG331" s="209">
        <f>IF(N331="zákl. přenesená",J331,0)</f>
        <v>0</v>
      </c>
      <c r="BH331" s="209">
        <f>IF(N331="sníž. přenesená",J331,0)</f>
        <v>0</v>
      </c>
      <c r="BI331" s="209">
        <f>IF(N331="nulová",J331,0)</f>
        <v>0</v>
      </c>
      <c r="BJ331" s="19" t="s">
        <v>88</v>
      </c>
      <c r="BK331" s="209">
        <f>ROUND(I331*H331,2)</f>
        <v>0</v>
      </c>
      <c r="BL331" s="19" t="s">
        <v>243</v>
      </c>
      <c r="BM331" s="208" t="s">
        <v>2533</v>
      </c>
    </row>
    <row r="332" spans="1:47" s="2" customFormat="1" ht="12">
      <c r="A332" s="38"/>
      <c r="B332" s="39"/>
      <c r="C332" s="38"/>
      <c r="D332" s="210" t="s">
        <v>174</v>
      </c>
      <c r="E332" s="38"/>
      <c r="F332" s="211" t="s">
        <v>2534</v>
      </c>
      <c r="G332" s="38"/>
      <c r="H332" s="38"/>
      <c r="I332" s="132"/>
      <c r="J332" s="38"/>
      <c r="K332" s="38"/>
      <c r="L332" s="39"/>
      <c r="M332" s="212"/>
      <c r="N332" s="213"/>
      <c r="O332" s="77"/>
      <c r="P332" s="77"/>
      <c r="Q332" s="77"/>
      <c r="R332" s="77"/>
      <c r="S332" s="77"/>
      <c r="T332" s="7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9" t="s">
        <v>174</v>
      </c>
      <c r="AU332" s="19" t="s">
        <v>90</v>
      </c>
    </row>
    <row r="333" spans="1:51" s="14" customFormat="1" ht="12">
      <c r="A333" s="14"/>
      <c r="B333" s="226"/>
      <c r="C333" s="14"/>
      <c r="D333" s="210" t="s">
        <v>283</v>
      </c>
      <c r="E333" s="227" t="s">
        <v>1</v>
      </c>
      <c r="F333" s="228" t="s">
        <v>2535</v>
      </c>
      <c r="G333" s="14"/>
      <c r="H333" s="229">
        <v>52</v>
      </c>
      <c r="I333" s="230"/>
      <c r="J333" s="14"/>
      <c r="K333" s="14"/>
      <c r="L333" s="226"/>
      <c r="M333" s="231"/>
      <c r="N333" s="232"/>
      <c r="O333" s="232"/>
      <c r="P333" s="232"/>
      <c r="Q333" s="232"/>
      <c r="R333" s="232"/>
      <c r="S333" s="232"/>
      <c r="T333" s="233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27" t="s">
        <v>283</v>
      </c>
      <c r="AU333" s="227" t="s">
        <v>90</v>
      </c>
      <c r="AV333" s="14" t="s">
        <v>90</v>
      </c>
      <c r="AW333" s="14" t="s">
        <v>36</v>
      </c>
      <c r="AX333" s="14" t="s">
        <v>88</v>
      </c>
      <c r="AY333" s="227" t="s">
        <v>166</v>
      </c>
    </row>
    <row r="334" spans="1:65" s="2" customFormat="1" ht="16.5" customHeight="1">
      <c r="A334" s="38"/>
      <c r="B334" s="196"/>
      <c r="C334" s="197" t="s">
        <v>1291</v>
      </c>
      <c r="D334" s="197" t="s">
        <v>169</v>
      </c>
      <c r="E334" s="198" t="s">
        <v>2536</v>
      </c>
      <c r="F334" s="199" t="s">
        <v>2537</v>
      </c>
      <c r="G334" s="200" t="s">
        <v>425</v>
      </c>
      <c r="H334" s="201">
        <v>12</v>
      </c>
      <c r="I334" s="202"/>
      <c r="J334" s="203">
        <f>ROUND(I334*H334,2)</f>
        <v>0</v>
      </c>
      <c r="K334" s="199" t="s">
        <v>280</v>
      </c>
      <c r="L334" s="39"/>
      <c r="M334" s="204" t="s">
        <v>1</v>
      </c>
      <c r="N334" s="205" t="s">
        <v>46</v>
      </c>
      <c r="O334" s="77"/>
      <c r="P334" s="206">
        <f>O334*H334</f>
        <v>0</v>
      </c>
      <c r="Q334" s="206">
        <v>0</v>
      </c>
      <c r="R334" s="206">
        <f>Q334*H334</f>
        <v>0</v>
      </c>
      <c r="S334" s="206">
        <v>0</v>
      </c>
      <c r="T334" s="207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08" t="s">
        <v>243</v>
      </c>
      <c r="AT334" s="208" t="s">
        <v>169</v>
      </c>
      <c r="AU334" s="208" t="s">
        <v>90</v>
      </c>
      <c r="AY334" s="19" t="s">
        <v>166</v>
      </c>
      <c r="BE334" s="209">
        <f>IF(N334="základní",J334,0)</f>
        <v>0</v>
      </c>
      <c r="BF334" s="209">
        <f>IF(N334="snížená",J334,0)</f>
        <v>0</v>
      </c>
      <c r="BG334" s="209">
        <f>IF(N334="zákl. přenesená",J334,0)</f>
        <v>0</v>
      </c>
      <c r="BH334" s="209">
        <f>IF(N334="sníž. přenesená",J334,0)</f>
        <v>0</v>
      </c>
      <c r="BI334" s="209">
        <f>IF(N334="nulová",J334,0)</f>
        <v>0</v>
      </c>
      <c r="BJ334" s="19" t="s">
        <v>88</v>
      </c>
      <c r="BK334" s="209">
        <f>ROUND(I334*H334,2)</f>
        <v>0</v>
      </c>
      <c r="BL334" s="19" t="s">
        <v>243</v>
      </c>
      <c r="BM334" s="208" t="s">
        <v>2538</v>
      </c>
    </row>
    <row r="335" spans="1:47" s="2" customFormat="1" ht="12">
      <c r="A335" s="38"/>
      <c r="B335" s="39"/>
      <c r="C335" s="38"/>
      <c r="D335" s="210" t="s">
        <v>174</v>
      </c>
      <c r="E335" s="38"/>
      <c r="F335" s="211" t="s">
        <v>2539</v>
      </c>
      <c r="G335" s="38"/>
      <c r="H335" s="38"/>
      <c r="I335" s="132"/>
      <c r="J335" s="38"/>
      <c r="K335" s="38"/>
      <c r="L335" s="39"/>
      <c r="M335" s="212"/>
      <c r="N335" s="213"/>
      <c r="O335" s="77"/>
      <c r="P335" s="77"/>
      <c r="Q335" s="77"/>
      <c r="R335" s="77"/>
      <c r="S335" s="77"/>
      <c r="T335" s="7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9" t="s">
        <v>174</v>
      </c>
      <c r="AU335" s="19" t="s">
        <v>90</v>
      </c>
    </row>
    <row r="336" spans="1:65" s="2" customFormat="1" ht="16.5" customHeight="1">
      <c r="A336" s="38"/>
      <c r="B336" s="196"/>
      <c r="C336" s="197" t="s">
        <v>1295</v>
      </c>
      <c r="D336" s="197" t="s">
        <v>169</v>
      </c>
      <c r="E336" s="198" t="s">
        <v>2540</v>
      </c>
      <c r="F336" s="199" t="s">
        <v>2541</v>
      </c>
      <c r="G336" s="200" t="s">
        <v>425</v>
      </c>
      <c r="H336" s="201">
        <v>6.5</v>
      </c>
      <c r="I336" s="202"/>
      <c r="J336" s="203">
        <f>ROUND(I336*H336,2)</f>
        <v>0</v>
      </c>
      <c r="K336" s="199" t="s">
        <v>1</v>
      </c>
      <c r="L336" s="39"/>
      <c r="M336" s="204" t="s">
        <v>1</v>
      </c>
      <c r="N336" s="205" t="s">
        <v>46</v>
      </c>
      <c r="O336" s="77"/>
      <c r="P336" s="206">
        <f>O336*H336</f>
        <v>0</v>
      </c>
      <c r="Q336" s="206">
        <v>0</v>
      </c>
      <c r="R336" s="206">
        <f>Q336*H336</f>
        <v>0</v>
      </c>
      <c r="S336" s="206">
        <v>0</v>
      </c>
      <c r="T336" s="207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08" t="s">
        <v>243</v>
      </c>
      <c r="AT336" s="208" t="s">
        <v>169</v>
      </c>
      <c r="AU336" s="208" t="s">
        <v>90</v>
      </c>
      <c r="AY336" s="19" t="s">
        <v>166</v>
      </c>
      <c r="BE336" s="209">
        <f>IF(N336="základní",J336,0)</f>
        <v>0</v>
      </c>
      <c r="BF336" s="209">
        <f>IF(N336="snížená",J336,0)</f>
        <v>0</v>
      </c>
      <c r="BG336" s="209">
        <f>IF(N336="zákl. přenesená",J336,0)</f>
        <v>0</v>
      </c>
      <c r="BH336" s="209">
        <f>IF(N336="sníž. přenesená",J336,0)</f>
        <v>0</v>
      </c>
      <c r="BI336" s="209">
        <f>IF(N336="nulová",J336,0)</f>
        <v>0</v>
      </c>
      <c r="BJ336" s="19" t="s">
        <v>88</v>
      </c>
      <c r="BK336" s="209">
        <f>ROUND(I336*H336,2)</f>
        <v>0</v>
      </c>
      <c r="BL336" s="19" t="s">
        <v>243</v>
      </c>
      <c r="BM336" s="208" t="s">
        <v>2542</v>
      </c>
    </row>
    <row r="337" spans="1:65" s="2" customFormat="1" ht="21.75" customHeight="1">
      <c r="A337" s="38"/>
      <c r="B337" s="196"/>
      <c r="C337" s="197" t="s">
        <v>1300</v>
      </c>
      <c r="D337" s="197" t="s">
        <v>169</v>
      </c>
      <c r="E337" s="198" t="s">
        <v>2543</v>
      </c>
      <c r="F337" s="199" t="s">
        <v>2544</v>
      </c>
      <c r="G337" s="200" t="s">
        <v>289</v>
      </c>
      <c r="H337" s="201">
        <v>0.064</v>
      </c>
      <c r="I337" s="202"/>
      <c r="J337" s="203">
        <f>ROUND(I337*H337,2)</f>
        <v>0</v>
      </c>
      <c r="K337" s="199" t="s">
        <v>280</v>
      </c>
      <c r="L337" s="39"/>
      <c r="M337" s="204" t="s">
        <v>1</v>
      </c>
      <c r="N337" s="205" t="s">
        <v>46</v>
      </c>
      <c r="O337" s="77"/>
      <c r="P337" s="206">
        <f>O337*H337</f>
        <v>0</v>
      </c>
      <c r="Q337" s="206">
        <v>0</v>
      </c>
      <c r="R337" s="206">
        <f>Q337*H337</f>
        <v>0</v>
      </c>
      <c r="S337" s="206">
        <v>0</v>
      </c>
      <c r="T337" s="207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08" t="s">
        <v>243</v>
      </c>
      <c r="AT337" s="208" t="s">
        <v>169</v>
      </c>
      <c r="AU337" s="208" t="s">
        <v>90</v>
      </c>
      <c r="AY337" s="19" t="s">
        <v>166</v>
      </c>
      <c r="BE337" s="209">
        <f>IF(N337="základní",J337,0)</f>
        <v>0</v>
      </c>
      <c r="BF337" s="209">
        <f>IF(N337="snížená",J337,0)</f>
        <v>0</v>
      </c>
      <c r="BG337" s="209">
        <f>IF(N337="zákl. přenesená",J337,0)</f>
        <v>0</v>
      </c>
      <c r="BH337" s="209">
        <f>IF(N337="sníž. přenesená",J337,0)</f>
        <v>0</v>
      </c>
      <c r="BI337" s="209">
        <f>IF(N337="nulová",J337,0)</f>
        <v>0</v>
      </c>
      <c r="BJ337" s="19" t="s">
        <v>88</v>
      </c>
      <c r="BK337" s="209">
        <f>ROUND(I337*H337,2)</f>
        <v>0</v>
      </c>
      <c r="BL337" s="19" t="s">
        <v>243</v>
      </c>
      <c r="BM337" s="208" t="s">
        <v>2545</v>
      </c>
    </row>
    <row r="338" spans="1:47" s="2" customFormat="1" ht="12">
      <c r="A338" s="38"/>
      <c r="B338" s="39"/>
      <c r="C338" s="38"/>
      <c r="D338" s="210" t="s">
        <v>174</v>
      </c>
      <c r="E338" s="38"/>
      <c r="F338" s="211" t="s">
        <v>2546</v>
      </c>
      <c r="G338" s="38"/>
      <c r="H338" s="38"/>
      <c r="I338" s="132"/>
      <c r="J338" s="38"/>
      <c r="K338" s="38"/>
      <c r="L338" s="39"/>
      <c r="M338" s="212"/>
      <c r="N338" s="213"/>
      <c r="O338" s="77"/>
      <c r="P338" s="77"/>
      <c r="Q338" s="77"/>
      <c r="R338" s="77"/>
      <c r="S338" s="77"/>
      <c r="T338" s="7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9" t="s">
        <v>174</v>
      </c>
      <c r="AU338" s="19" t="s">
        <v>90</v>
      </c>
    </row>
    <row r="339" spans="1:65" s="2" customFormat="1" ht="21.75" customHeight="1">
      <c r="A339" s="38"/>
      <c r="B339" s="196"/>
      <c r="C339" s="197" t="s">
        <v>1307</v>
      </c>
      <c r="D339" s="197" t="s">
        <v>169</v>
      </c>
      <c r="E339" s="198" t="s">
        <v>2547</v>
      </c>
      <c r="F339" s="199" t="s">
        <v>2548</v>
      </c>
      <c r="G339" s="200" t="s">
        <v>289</v>
      </c>
      <c r="H339" s="201">
        <v>0.064</v>
      </c>
      <c r="I339" s="202"/>
      <c r="J339" s="203">
        <f>ROUND(I339*H339,2)</f>
        <v>0</v>
      </c>
      <c r="K339" s="199" t="s">
        <v>280</v>
      </c>
      <c r="L339" s="39"/>
      <c r="M339" s="204" t="s">
        <v>1</v>
      </c>
      <c r="N339" s="205" t="s">
        <v>46</v>
      </c>
      <c r="O339" s="77"/>
      <c r="P339" s="206">
        <f>O339*H339</f>
        <v>0</v>
      </c>
      <c r="Q339" s="206">
        <v>0</v>
      </c>
      <c r="R339" s="206">
        <f>Q339*H339</f>
        <v>0</v>
      </c>
      <c r="S339" s="206">
        <v>0</v>
      </c>
      <c r="T339" s="207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08" t="s">
        <v>243</v>
      </c>
      <c r="AT339" s="208" t="s">
        <v>169</v>
      </c>
      <c r="AU339" s="208" t="s">
        <v>90</v>
      </c>
      <c r="AY339" s="19" t="s">
        <v>166</v>
      </c>
      <c r="BE339" s="209">
        <f>IF(N339="základní",J339,0)</f>
        <v>0</v>
      </c>
      <c r="BF339" s="209">
        <f>IF(N339="snížená",J339,0)</f>
        <v>0</v>
      </c>
      <c r="BG339" s="209">
        <f>IF(N339="zákl. přenesená",J339,0)</f>
        <v>0</v>
      </c>
      <c r="BH339" s="209">
        <f>IF(N339="sníž. přenesená",J339,0)</f>
        <v>0</v>
      </c>
      <c r="BI339" s="209">
        <f>IF(N339="nulová",J339,0)</f>
        <v>0</v>
      </c>
      <c r="BJ339" s="19" t="s">
        <v>88</v>
      </c>
      <c r="BK339" s="209">
        <f>ROUND(I339*H339,2)</f>
        <v>0</v>
      </c>
      <c r="BL339" s="19" t="s">
        <v>243</v>
      </c>
      <c r="BM339" s="208" t="s">
        <v>2549</v>
      </c>
    </row>
    <row r="340" spans="1:47" s="2" customFormat="1" ht="12">
      <c r="A340" s="38"/>
      <c r="B340" s="39"/>
      <c r="C340" s="38"/>
      <c r="D340" s="210" t="s">
        <v>174</v>
      </c>
      <c r="E340" s="38"/>
      <c r="F340" s="211" t="s">
        <v>2550</v>
      </c>
      <c r="G340" s="38"/>
      <c r="H340" s="38"/>
      <c r="I340" s="132"/>
      <c r="J340" s="38"/>
      <c r="K340" s="38"/>
      <c r="L340" s="39"/>
      <c r="M340" s="212"/>
      <c r="N340" s="213"/>
      <c r="O340" s="77"/>
      <c r="P340" s="77"/>
      <c r="Q340" s="77"/>
      <c r="R340" s="77"/>
      <c r="S340" s="77"/>
      <c r="T340" s="7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9" t="s">
        <v>174</v>
      </c>
      <c r="AU340" s="19" t="s">
        <v>90</v>
      </c>
    </row>
    <row r="341" spans="1:63" s="12" customFormat="1" ht="22.8" customHeight="1">
      <c r="A341" s="12"/>
      <c r="B341" s="183"/>
      <c r="C341" s="12"/>
      <c r="D341" s="184" t="s">
        <v>80</v>
      </c>
      <c r="E341" s="194" t="s">
        <v>2551</v>
      </c>
      <c r="F341" s="194" t="s">
        <v>2552</v>
      </c>
      <c r="G341" s="12"/>
      <c r="H341" s="12"/>
      <c r="I341" s="186"/>
      <c r="J341" s="195">
        <f>BK341</f>
        <v>0</v>
      </c>
      <c r="K341" s="12"/>
      <c r="L341" s="183"/>
      <c r="M341" s="188"/>
      <c r="N341" s="189"/>
      <c r="O341" s="189"/>
      <c r="P341" s="190">
        <f>SUM(P342:P419)</f>
        <v>0</v>
      </c>
      <c r="Q341" s="189"/>
      <c r="R341" s="190">
        <f>SUM(R342:R419)</f>
        <v>0.10768</v>
      </c>
      <c r="S341" s="189"/>
      <c r="T341" s="191">
        <f>SUM(T342:T419)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184" t="s">
        <v>90</v>
      </c>
      <c r="AT341" s="192" t="s">
        <v>80</v>
      </c>
      <c r="AU341" s="192" t="s">
        <v>88</v>
      </c>
      <c r="AY341" s="184" t="s">
        <v>166</v>
      </c>
      <c r="BK341" s="193">
        <f>SUM(BK342:BK419)</f>
        <v>0</v>
      </c>
    </row>
    <row r="342" spans="1:65" s="2" customFormat="1" ht="21.75" customHeight="1">
      <c r="A342" s="38"/>
      <c r="B342" s="196"/>
      <c r="C342" s="197" t="s">
        <v>1316</v>
      </c>
      <c r="D342" s="197" t="s">
        <v>169</v>
      </c>
      <c r="E342" s="198" t="s">
        <v>2553</v>
      </c>
      <c r="F342" s="199" t="s">
        <v>2554</v>
      </c>
      <c r="G342" s="200" t="s">
        <v>425</v>
      </c>
      <c r="H342" s="201">
        <v>38</v>
      </c>
      <c r="I342" s="202"/>
      <c r="J342" s="203">
        <f>ROUND(I342*H342,2)</f>
        <v>0</v>
      </c>
      <c r="K342" s="199" t="s">
        <v>280</v>
      </c>
      <c r="L342" s="39"/>
      <c r="M342" s="204" t="s">
        <v>1</v>
      </c>
      <c r="N342" s="205" t="s">
        <v>46</v>
      </c>
      <c r="O342" s="77"/>
      <c r="P342" s="206">
        <f>O342*H342</f>
        <v>0</v>
      </c>
      <c r="Q342" s="206">
        <v>0.00098</v>
      </c>
      <c r="R342" s="206">
        <f>Q342*H342</f>
        <v>0.037239999999999995</v>
      </c>
      <c r="S342" s="206">
        <v>0</v>
      </c>
      <c r="T342" s="207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08" t="s">
        <v>243</v>
      </c>
      <c r="AT342" s="208" t="s">
        <v>169</v>
      </c>
      <c r="AU342" s="208" t="s">
        <v>90</v>
      </c>
      <c r="AY342" s="19" t="s">
        <v>166</v>
      </c>
      <c r="BE342" s="209">
        <f>IF(N342="základní",J342,0)</f>
        <v>0</v>
      </c>
      <c r="BF342" s="209">
        <f>IF(N342="snížená",J342,0)</f>
        <v>0</v>
      </c>
      <c r="BG342" s="209">
        <f>IF(N342="zákl. přenesená",J342,0)</f>
        <v>0</v>
      </c>
      <c r="BH342" s="209">
        <f>IF(N342="sníž. přenesená",J342,0)</f>
        <v>0</v>
      </c>
      <c r="BI342" s="209">
        <f>IF(N342="nulová",J342,0)</f>
        <v>0</v>
      </c>
      <c r="BJ342" s="19" t="s">
        <v>88</v>
      </c>
      <c r="BK342" s="209">
        <f>ROUND(I342*H342,2)</f>
        <v>0</v>
      </c>
      <c r="BL342" s="19" t="s">
        <v>243</v>
      </c>
      <c r="BM342" s="208" t="s">
        <v>2555</v>
      </c>
    </row>
    <row r="343" spans="1:47" s="2" customFormat="1" ht="12">
      <c r="A343" s="38"/>
      <c r="B343" s="39"/>
      <c r="C343" s="38"/>
      <c r="D343" s="210" t="s">
        <v>174</v>
      </c>
      <c r="E343" s="38"/>
      <c r="F343" s="211" t="s">
        <v>2556</v>
      </c>
      <c r="G343" s="38"/>
      <c r="H343" s="38"/>
      <c r="I343" s="132"/>
      <c r="J343" s="38"/>
      <c r="K343" s="38"/>
      <c r="L343" s="39"/>
      <c r="M343" s="212"/>
      <c r="N343" s="213"/>
      <c r="O343" s="77"/>
      <c r="P343" s="77"/>
      <c r="Q343" s="77"/>
      <c r="R343" s="77"/>
      <c r="S343" s="77"/>
      <c r="T343" s="7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9" t="s">
        <v>174</v>
      </c>
      <c r="AU343" s="19" t="s">
        <v>90</v>
      </c>
    </row>
    <row r="344" spans="1:51" s="13" customFormat="1" ht="12">
      <c r="A344" s="13"/>
      <c r="B344" s="219"/>
      <c r="C344" s="13"/>
      <c r="D344" s="210" t="s">
        <v>283</v>
      </c>
      <c r="E344" s="220" t="s">
        <v>1</v>
      </c>
      <c r="F344" s="221" t="s">
        <v>2557</v>
      </c>
      <c r="G344" s="13"/>
      <c r="H344" s="220" t="s">
        <v>1</v>
      </c>
      <c r="I344" s="222"/>
      <c r="J344" s="13"/>
      <c r="K344" s="13"/>
      <c r="L344" s="219"/>
      <c r="M344" s="223"/>
      <c r="N344" s="224"/>
      <c r="O344" s="224"/>
      <c r="P344" s="224"/>
      <c r="Q344" s="224"/>
      <c r="R344" s="224"/>
      <c r="S344" s="224"/>
      <c r="T344" s="22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20" t="s">
        <v>283</v>
      </c>
      <c r="AU344" s="220" t="s">
        <v>90</v>
      </c>
      <c r="AV344" s="13" t="s">
        <v>88</v>
      </c>
      <c r="AW344" s="13" t="s">
        <v>36</v>
      </c>
      <c r="AX344" s="13" t="s">
        <v>81</v>
      </c>
      <c r="AY344" s="220" t="s">
        <v>166</v>
      </c>
    </row>
    <row r="345" spans="1:51" s="14" customFormat="1" ht="12">
      <c r="A345" s="14"/>
      <c r="B345" s="226"/>
      <c r="C345" s="14"/>
      <c r="D345" s="210" t="s">
        <v>283</v>
      </c>
      <c r="E345" s="227" t="s">
        <v>1</v>
      </c>
      <c r="F345" s="228" t="s">
        <v>2558</v>
      </c>
      <c r="G345" s="14"/>
      <c r="H345" s="229">
        <v>31.5</v>
      </c>
      <c r="I345" s="230"/>
      <c r="J345" s="14"/>
      <c r="K345" s="14"/>
      <c r="L345" s="226"/>
      <c r="M345" s="231"/>
      <c r="N345" s="232"/>
      <c r="O345" s="232"/>
      <c r="P345" s="232"/>
      <c r="Q345" s="232"/>
      <c r="R345" s="232"/>
      <c r="S345" s="232"/>
      <c r="T345" s="233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27" t="s">
        <v>283</v>
      </c>
      <c r="AU345" s="227" t="s">
        <v>90</v>
      </c>
      <c r="AV345" s="14" t="s">
        <v>90</v>
      </c>
      <c r="AW345" s="14" t="s">
        <v>36</v>
      </c>
      <c r="AX345" s="14" t="s">
        <v>81</v>
      </c>
      <c r="AY345" s="227" t="s">
        <v>166</v>
      </c>
    </row>
    <row r="346" spans="1:51" s="16" customFormat="1" ht="12">
      <c r="A346" s="16"/>
      <c r="B346" s="255"/>
      <c r="C346" s="16"/>
      <c r="D346" s="210" t="s">
        <v>283</v>
      </c>
      <c r="E346" s="256" t="s">
        <v>1</v>
      </c>
      <c r="F346" s="257" t="s">
        <v>896</v>
      </c>
      <c r="G346" s="16"/>
      <c r="H346" s="258">
        <v>31.5</v>
      </c>
      <c r="I346" s="259"/>
      <c r="J346" s="16"/>
      <c r="K346" s="16"/>
      <c r="L346" s="255"/>
      <c r="M346" s="260"/>
      <c r="N346" s="261"/>
      <c r="O346" s="261"/>
      <c r="P346" s="261"/>
      <c r="Q346" s="261"/>
      <c r="R346" s="261"/>
      <c r="S346" s="261"/>
      <c r="T346" s="262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T346" s="256" t="s">
        <v>283</v>
      </c>
      <c r="AU346" s="256" t="s">
        <v>90</v>
      </c>
      <c r="AV346" s="16" t="s">
        <v>180</v>
      </c>
      <c r="AW346" s="16" t="s">
        <v>36</v>
      </c>
      <c r="AX346" s="16" t="s">
        <v>81</v>
      </c>
      <c r="AY346" s="256" t="s">
        <v>166</v>
      </c>
    </row>
    <row r="347" spans="1:51" s="13" customFormat="1" ht="12">
      <c r="A347" s="13"/>
      <c r="B347" s="219"/>
      <c r="C347" s="13"/>
      <c r="D347" s="210" t="s">
        <v>283</v>
      </c>
      <c r="E347" s="220" t="s">
        <v>1</v>
      </c>
      <c r="F347" s="221" t="s">
        <v>2559</v>
      </c>
      <c r="G347" s="13"/>
      <c r="H347" s="220" t="s">
        <v>1</v>
      </c>
      <c r="I347" s="222"/>
      <c r="J347" s="13"/>
      <c r="K347" s="13"/>
      <c r="L347" s="219"/>
      <c r="M347" s="223"/>
      <c r="N347" s="224"/>
      <c r="O347" s="224"/>
      <c r="P347" s="224"/>
      <c r="Q347" s="224"/>
      <c r="R347" s="224"/>
      <c r="S347" s="224"/>
      <c r="T347" s="22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20" t="s">
        <v>283</v>
      </c>
      <c r="AU347" s="220" t="s">
        <v>90</v>
      </c>
      <c r="AV347" s="13" t="s">
        <v>88</v>
      </c>
      <c r="AW347" s="13" t="s">
        <v>36</v>
      </c>
      <c r="AX347" s="13" t="s">
        <v>81</v>
      </c>
      <c r="AY347" s="220" t="s">
        <v>166</v>
      </c>
    </row>
    <row r="348" spans="1:51" s="14" customFormat="1" ht="12">
      <c r="A348" s="14"/>
      <c r="B348" s="226"/>
      <c r="C348" s="14"/>
      <c r="D348" s="210" t="s">
        <v>283</v>
      </c>
      <c r="E348" s="227" t="s">
        <v>1</v>
      </c>
      <c r="F348" s="228" t="s">
        <v>2560</v>
      </c>
      <c r="G348" s="14"/>
      <c r="H348" s="229">
        <v>6.5</v>
      </c>
      <c r="I348" s="230"/>
      <c r="J348" s="14"/>
      <c r="K348" s="14"/>
      <c r="L348" s="226"/>
      <c r="M348" s="231"/>
      <c r="N348" s="232"/>
      <c r="O348" s="232"/>
      <c r="P348" s="232"/>
      <c r="Q348" s="232"/>
      <c r="R348" s="232"/>
      <c r="S348" s="232"/>
      <c r="T348" s="233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27" t="s">
        <v>283</v>
      </c>
      <c r="AU348" s="227" t="s">
        <v>90</v>
      </c>
      <c r="AV348" s="14" t="s">
        <v>90</v>
      </c>
      <c r="AW348" s="14" t="s">
        <v>36</v>
      </c>
      <c r="AX348" s="14" t="s">
        <v>81</v>
      </c>
      <c r="AY348" s="227" t="s">
        <v>166</v>
      </c>
    </row>
    <row r="349" spans="1:51" s="16" customFormat="1" ht="12">
      <c r="A349" s="16"/>
      <c r="B349" s="255"/>
      <c r="C349" s="16"/>
      <c r="D349" s="210" t="s">
        <v>283</v>
      </c>
      <c r="E349" s="256" t="s">
        <v>1</v>
      </c>
      <c r="F349" s="257" t="s">
        <v>896</v>
      </c>
      <c r="G349" s="16"/>
      <c r="H349" s="258">
        <v>6.5</v>
      </c>
      <c r="I349" s="259"/>
      <c r="J349" s="16"/>
      <c r="K349" s="16"/>
      <c r="L349" s="255"/>
      <c r="M349" s="260"/>
      <c r="N349" s="261"/>
      <c r="O349" s="261"/>
      <c r="P349" s="261"/>
      <c r="Q349" s="261"/>
      <c r="R349" s="261"/>
      <c r="S349" s="261"/>
      <c r="T349" s="262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T349" s="256" t="s">
        <v>283</v>
      </c>
      <c r="AU349" s="256" t="s">
        <v>90</v>
      </c>
      <c r="AV349" s="16" t="s">
        <v>180</v>
      </c>
      <c r="AW349" s="16" t="s">
        <v>36</v>
      </c>
      <c r="AX349" s="16" t="s">
        <v>81</v>
      </c>
      <c r="AY349" s="256" t="s">
        <v>166</v>
      </c>
    </row>
    <row r="350" spans="1:51" s="15" customFormat="1" ht="12">
      <c r="A350" s="15"/>
      <c r="B350" s="234"/>
      <c r="C350" s="15"/>
      <c r="D350" s="210" t="s">
        <v>283</v>
      </c>
      <c r="E350" s="235" t="s">
        <v>1</v>
      </c>
      <c r="F350" s="236" t="s">
        <v>286</v>
      </c>
      <c r="G350" s="15"/>
      <c r="H350" s="237">
        <v>38</v>
      </c>
      <c r="I350" s="238"/>
      <c r="J350" s="15"/>
      <c r="K350" s="15"/>
      <c r="L350" s="234"/>
      <c r="M350" s="239"/>
      <c r="N350" s="240"/>
      <c r="O350" s="240"/>
      <c r="P350" s="240"/>
      <c r="Q350" s="240"/>
      <c r="R350" s="240"/>
      <c r="S350" s="240"/>
      <c r="T350" s="241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35" t="s">
        <v>283</v>
      </c>
      <c r="AU350" s="235" t="s">
        <v>90</v>
      </c>
      <c r="AV350" s="15" t="s">
        <v>165</v>
      </c>
      <c r="AW350" s="15" t="s">
        <v>36</v>
      </c>
      <c r="AX350" s="15" t="s">
        <v>88</v>
      </c>
      <c r="AY350" s="235" t="s">
        <v>166</v>
      </c>
    </row>
    <row r="351" spans="1:65" s="2" customFormat="1" ht="21.75" customHeight="1">
      <c r="A351" s="38"/>
      <c r="B351" s="196"/>
      <c r="C351" s="197" t="s">
        <v>1321</v>
      </c>
      <c r="D351" s="197" t="s">
        <v>169</v>
      </c>
      <c r="E351" s="198" t="s">
        <v>2561</v>
      </c>
      <c r="F351" s="199" t="s">
        <v>2562</v>
      </c>
      <c r="G351" s="200" t="s">
        <v>425</v>
      </c>
      <c r="H351" s="201">
        <v>6.5</v>
      </c>
      <c r="I351" s="202"/>
      <c r="J351" s="203">
        <f>ROUND(I351*H351,2)</f>
        <v>0</v>
      </c>
      <c r="K351" s="199" t="s">
        <v>280</v>
      </c>
      <c r="L351" s="39"/>
      <c r="M351" s="204" t="s">
        <v>1</v>
      </c>
      <c r="N351" s="205" t="s">
        <v>46</v>
      </c>
      <c r="O351" s="77"/>
      <c r="P351" s="206">
        <f>O351*H351</f>
        <v>0</v>
      </c>
      <c r="Q351" s="206">
        <v>0.00126</v>
      </c>
      <c r="R351" s="206">
        <f>Q351*H351</f>
        <v>0.008190000000000001</v>
      </c>
      <c r="S351" s="206">
        <v>0</v>
      </c>
      <c r="T351" s="207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08" t="s">
        <v>243</v>
      </c>
      <c r="AT351" s="208" t="s">
        <v>169</v>
      </c>
      <c r="AU351" s="208" t="s">
        <v>90</v>
      </c>
      <c r="AY351" s="19" t="s">
        <v>166</v>
      </c>
      <c r="BE351" s="209">
        <f>IF(N351="základní",J351,0)</f>
        <v>0</v>
      </c>
      <c r="BF351" s="209">
        <f>IF(N351="snížená",J351,0)</f>
        <v>0</v>
      </c>
      <c r="BG351" s="209">
        <f>IF(N351="zákl. přenesená",J351,0)</f>
        <v>0</v>
      </c>
      <c r="BH351" s="209">
        <f>IF(N351="sníž. přenesená",J351,0)</f>
        <v>0</v>
      </c>
      <c r="BI351" s="209">
        <f>IF(N351="nulová",J351,0)</f>
        <v>0</v>
      </c>
      <c r="BJ351" s="19" t="s">
        <v>88</v>
      </c>
      <c r="BK351" s="209">
        <f>ROUND(I351*H351,2)</f>
        <v>0</v>
      </c>
      <c r="BL351" s="19" t="s">
        <v>243</v>
      </c>
      <c r="BM351" s="208" t="s">
        <v>2563</v>
      </c>
    </row>
    <row r="352" spans="1:47" s="2" customFormat="1" ht="12">
      <c r="A352" s="38"/>
      <c r="B352" s="39"/>
      <c r="C352" s="38"/>
      <c r="D352" s="210" t="s">
        <v>174</v>
      </c>
      <c r="E352" s="38"/>
      <c r="F352" s="211" t="s">
        <v>2564</v>
      </c>
      <c r="G352" s="38"/>
      <c r="H352" s="38"/>
      <c r="I352" s="132"/>
      <c r="J352" s="38"/>
      <c r="K352" s="38"/>
      <c r="L352" s="39"/>
      <c r="M352" s="212"/>
      <c r="N352" s="213"/>
      <c r="O352" s="77"/>
      <c r="P352" s="77"/>
      <c r="Q352" s="77"/>
      <c r="R352" s="77"/>
      <c r="S352" s="77"/>
      <c r="T352" s="7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9" t="s">
        <v>174</v>
      </c>
      <c r="AU352" s="19" t="s">
        <v>90</v>
      </c>
    </row>
    <row r="353" spans="1:51" s="13" customFormat="1" ht="12">
      <c r="A353" s="13"/>
      <c r="B353" s="219"/>
      <c r="C353" s="13"/>
      <c r="D353" s="210" t="s">
        <v>283</v>
      </c>
      <c r="E353" s="220" t="s">
        <v>1</v>
      </c>
      <c r="F353" s="221" t="s">
        <v>2557</v>
      </c>
      <c r="G353" s="13"/>
      <c r="H353" s="220" t="s">
        <v>1</v>
      </c>
      <c r="I353" s="222"/>
      <c r="J353" s="13"/>
      <c r="K353" s="13"/>
      <c r="L353" s="219"/>
      <c r="M353" s="223"/>
      <c r="N353" s="224"/>
      <c r="O353" s="224"/>
      <c r="P353" s="224"/>
      <c r="Q353" s="224"/>
      <c r="R353" s="224"/>
      <c r="S353" s="224"/>
      <c r="T353" s="225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20" t="s">
        <v>283</v>
      </c>
      <c r="AU353" s="220" t="s">
        <v>90</v>
      </c>
      <c r="AV353" s="13" t="s">
        <v>88</v>
      </c>
      <c r="AW353" s="13" t="s">
        <v>36</v>
      </c>
      <c r="AX353" s="13" t="s">
        <v>81</v>
      </c>
      <c r="AY353" s="220" t="s">
        <v>166</v>
      </c>
    </row>
    <row r="354" spans="1:51" s="14" customFormat="1" ht="12">
      <c r="A354" s="14"/>
      <c r="B354" s="226"/>
      <c r="C354" s="14"/>
      <c r="D354" s="210" t="s">
        <v>283</v>
      </c>
      <c r="E354" s="227" t="s">
        <v>1</v>
      </c>
      <c r="F354" s="228" t="s">
        <v>2565</v>
      </c>
      <c r="G354" s="14"/>
      <c r="H354" s="229">
        <v>3.5</v>
      </c>
      <c r="I354" s="230"/>
      <c r="J354" s="14"/>
      <c r="K354" s="14"/>
      <c r="L354" s="226"/>
      <c r="M354" s="231"/>
      <c r="N354" s="232"/>
      <c r="O354" s="232"/>
      <c r="P354" s="232"/>
      <c r="Q354" s="232"/>
      <c r="R354" s="232"/>
      <c r="S354" s="232"/>
      <c r="T354" s="233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27" t="s">
        <v>283</v>
      </c>
      <c r="AU354" s="227" t="s">
        <v>90</v>
      </c>
      <c r="AV354" s="14" t="s">
        <v>90</v>
      </c>
      <c r="AW354" s="14" t="s">
        <v>36</v>
      </c>
      <c r="AX354" s="14" t="s">
        <v>81</v>
      </c>
      <c r="AY354" s="227" t="s">
        <v>166</v>
      </c>
    </row>
    <row r="355" spans="1:51" s="16" customFormat="1" ht="12">
      <c r="A355" s="16"/>
      <c r="B355" s="255"/>
      <c r="C355" s="16"/>
      <c r="D355" s="210" t="s">
        <v>283</v>
      </c>
      <c r="E355" s="256" t="s">
        <v>1</v>
      </c>
      <c r="F355" s="257" t="s">
        <v>896</v>
      </c>
      <c r="G355" s="16"/>
      <c r="H355" s="258">
        <v>3.5</v>
      </c>
      <c r="I355" s="259"/>
      <c r="J355" s="16"/>
      <c r="K355" s="16"/>
      <c r="L355" s="255"/>
      <c r="M355" s="260"/>
      <c r="N355" s="261"/>
      <c r="O355" s="261"/>
      <c r="P355" s="261"/>
      <c r="Q355" s="261"/>
      <c r="R355" s="261"/>
      <c r="S355" s="261"/>
      <c r="T355" s="262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T355" s="256" t="s">
        <v>283</v>
      </c>
      <c r="AU355" s="256" t="s">
        <v>90</v>
      </c>
      <c r="AV355" s="16" t="s">
        <v>180</v>
      </c>
      <c r="AW355" s="16" t="s">
        <v>36</v>
      </c>
      <c r="AX355" s="16" t="s">
        <v>81</v>
      </c>
      <c r="AY355" s="256" t="s">
        <v>166</v>
      </c>
    </row>
    <row r="356" spans="1:51" s="13" customFormat="1" ht="12">
      <c r="A356" s="13"/>
      <c r="B356" s="219"/>
      <c r="C356" s="13"/>
      <c r="D356" s="210" t="s">
        <v>283</v>
      </c>
      <c r="E356" s="220" t="s">
        <v>1</v>
      </c>
      <c r="F356" s="221" t="s">
        <v>2566</v>
      </c>
      <c r="G356" s="13"/>
      <c r="H356" s="220" t="s">
        <v>1</v>
      </c>
      <c r="I356" s="222"/>
      <c r="J356" s="13"/>
      <c r="K356" s="13"/>
      <c r="L356" s="219"/>
      <c r="M356" s="223"/>
      <c r="N356" s="224"/>
      <c r="O356" s="224"/>
      <c r="P356" s="224"/>
      <c r="Q356" s="224"/>
      <c r="R356" s="224"/>
      <c r="S356" s="224"/>
      <c r="T356" s="225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20" t="s">
        <v>283</v>
      </c>
      <c r="AU356" s="220" t="s">
        <v>90</v>
      </c>
      <c r="AV356" s="13" t="s">
        <v>88</v>
      </c>
      <c r="AW356" s="13" t="s">
        <v>36</v>
      </c>
      <c r="AX356" s="13" t="s">
        <v>81</v>
      </c>
      <c r="AY356" s="220" t="s">
        <v>166</v>
      </c>
    </row>
    <row r="357" spans="1:51" s="14" customFormat="1" ht="12">
      <c r="A357" s="14"/>
      <c r="B357" s="226"/>
      <c r="C357" s="14"/>
      <c r="D357" s="210" t="s">
        <v>283</v>
      </c>
      <c r="E357" s="227" t="s">
        <v>1</v>
      </c>
      <c r="F357" s="228" t="s">
        <v>180</v>
      </c>
      <c r="G357" s="14"/>
      <c r="H357" s="229">
        <v>3</v>
      </c>
      <c r="I357" s="230"/>
      <c r="J357" s="14"/>
      <c r="K357" s="14"/>
      <c r="L357" s="226"/>
      <c r="M357" s="231"/>
      <c r="N357" s="232"/>
      <c r="O357" s="232"/>
      <c r="P357" s="232"/>
      <c r="Q357" s="232"/>
      <c r="R357" s="232"/>
      <c r="S357" s="232"/>
      <c r="T357" s="233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27" t="s">
        <v>283</v>
      </c>
      <c r="AU357" s="227" t="s">
        <v>90</v>
      </c>
      <c r="AV357" s="14" t="s">
        <v>90</v>
      </c>
      <c r="AW357" s="14" t="s">
        <v>36</v>
      </c>
      <c r="AX357" s="14" t="s">
        <v>81</v>
      </c>
      <c r="AY357" s="227" t="s">
        <v>166</v>
      </c>
    </row>
    <row r="358" spans="1:51" s="16" customFormat="1" ht="12">
      <c r="A358" s="16"/>
      <c r="B358" s="255"/>
      <c r="C358" s="16"/>
      <c r="D358" s="210" t="s">
        <v>283</v>
      </c>
      <c r="E358" s="256" t="s">
        <v>1</v>
      </c>
      <c r="F358" s="257" t="s">
        <v>896</v>
      </c>
      <c r="G358" s="16"/>
      <c r="H358" s="258">
        <v>3</v>
      </c>
      <c r="I358" s="259"/>
      <c r="J358" s="16"/>
      <c r="K358" s="16"/>
      <c r="L358" s="255"/>
      <c r="M358" s="260"/>
      <c r="N358" s="261"/>
      <c r="O358" s="261"/>
      <c r="P358" s="261"/>
      <c r="Q358" s="261"/>
      <c r="R358" s="261"/>
      <c r="S358" s="261"/>
      <c r="T358" s="262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T358" s="256" t="s">
        <v>283</v>
      </c>
      <c r="AU358" s="256" t="s">
        <v>90</v>
      </c>
      <c r="AV358" s="16" t="s">
        <v>180</v>
      </c>
      <c r="AW358" s="16" t="s">
        <v>36</v>
      </c>
      <c r="AX358" s="16" t="s">
        <v>81</v>
      </c>
      <c r="AY358" s="256" t="s">
        <v>166</v>
      </c>
    </row>
    <row r="359" spans="1:51" s="15" customFormat="1" ht="12">
      <c r="A359" s="15"/>
      <c r="B359" s="234"/>
      <c r="C359" s="15"/>
      <c r="D359" s="210" t="s">
        <v>283</v>
      </c>
      <c r="E359" s="235" t="s">
        <v>1</v>
      </c>
      <c r="F359" s="236" t="s">
        <v>286</v>
      </c>
      <c r="G359" s="15"/>
      <c r="H359" s="237">
        <v>6.5</v>
      </c>
      <c r="I359" s="238"/>
      <c r="J359" s="15"/>
      <c r="K359" s="15"/>
      <c r="L359" s="234"/>
      <c r="M359" s="239"/>
      <c r="N359" s="240"/>
      <c r="O359" s="240"/>
      <c r="P359" s="240"/>
      <c r="Q359" s="240"/>
      <c r="R359" s="240"/>
      <c r="S359" s="240"/>
      <c r="T359" s="241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35" t="s">
        <v>283</v>
      </c>
      <c r="AU359" s="235" t="s">
        <v>90</v>
      </c>
      <c r="AV359" s="15" t="s">
        <v>165</v>
      </c>
      <c r="AW359" s="15" t="s">
        <v>36</v>
      </c>
      <c r="AX359" s="15" t="s">
        <v>88</v>
      </c>
      <c r="AY359" s="235" t="s">
        <v>166</v>
      </c>
    </row>
    <row r="360" spans="1:65" s="2" customFormat="1" ht="21.75" customHeight="1">
      <c r="A360" s="38"/>
      <c r="B360" s="196"/>
      <c r="C360" s="197" t="s">
        <v>1325</v>
      </c>
      <c r="D360" s="197" t="s">
        <v>169</v>
      </c>
      <c r="E360" s="198" t="s">
        <v>2567</v>
      </c>
      <c r="F360" s="199" t="s">
        <v>2568</v>
      </c>
      <c r="G360" s="200" t="s">
        <v>425</v>
      </c>
      <c r="H360" s="201">
        <v>15</v>
      </c>
      <c r="I360" s="202"/>
      <c r="J360" s="203">
        <f>ROUND(I360*H360,2)</f>
        <v>0</v>
      </c>
      <c r="K360" s="199" t="s">
        <v>280</v>
      </c>
      <c r="L360" s="39"/>
      <c r="M360" s="204" t="s">
        <v>1</v>
      </c>
      <c r="N360" s="205" t="s">
        <v>46</v>
      </c>
      <c r="O360" s="77"/>
      <c r="P360" s="206">
        <f>O360*H360</f>
        <v>0</v>
      </c>
      <c r="Q360" s="206">
        <v>0.00153</v>
      </c>
      <c r="R360" s="206">
        <f>Q360*H360</f>
        <v>0.022949999999999998</v>
      </c>
      <c r="S360" s="206">
        <v>0</v>
      </c>
      <c r="T360" s="207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08" t="s">
        <v>243</v>
      </c>
      <c r="AT360" s="208" t="s">
        <v>169</v>
      </c>
      <c r="AU360" s="208" t="s">
        <v>90</v>
      </c>
      <c r="AY360" s="19" t="s">
        <v>166</v>
      </c>
      <c r="BE360" s="209">
        <f>IF(N360="základní",J360,0)</f>
        <v>0</v>
      </c>
      <c r="BF360" s="209">
        <f>IF(N360="snížená",J360,0)</f>
        <v>0</v>
      </c>
      <c r="BG360" s="209">
        <f>IF(N360="zákl. přenesená",J360,0)</f>
        <v>0</v>
      </c>
      <c r="BH360" s="209">
        <f>IF(N360="sníž. přenesená",J360,0)</f>
        <v>0</v>
      </c>
      <c r="BI360" s="209">
        <f>IF(N360="nulová",J360,0)</f>
        <v>0</v>
      </c>
      <c r="BJ360" s="19" t="s">
        <v>88</v>
      </c>
      <c r="BK360" s="209">
        <f>ROUND(I360*H360,2)</f>
        <v>0</v>
      </c>
      <c r="BL360" s="19" t="s">
        <v>243</v>
      </c>
      <c r="BM360" s="208" t="s">
        <v>2569</v>
      </c>
    </row>
    <row r="361" spans="1:47" s="2" customFormat="1" ht="12">
      <c r="A361" s="38"/>
      <c r="B361" s="39"/>
      <c r="C361" s="38"/>
      <c r="D361" s="210" t="s">
        <v>174</v>
      </c>
      <c r="E361" s="38"/>
      <c r="F361" s="211" t="s">
        <v>2570</v>
      </c>
      <c r="G361" s="38"/>
      <c r="H361" s="38"/>
      <c r="I361" s="132"/>
      <c r="J361" s="38"/>
      <c r="K361" s="38"/>
      <c r="L361" s="39"/>
      <c r="M361" s="212"/>
      <c r="N361" s="213"/>
      <c r="O361" s="77"/>
      <c r="P361" s="77"/>
      <c r="Q361" s="77"/>
      <c r="R361" s="77"/>
      <c r="S361" s="77"/>
      <c r="T361" s="7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9" t="s">
        <v>174</v>
      </c>
      <c r="AU361" s="19" t="s">
        <v>90</v>
      </c>
    </row>
    <row r="362" spans="1:51" s="13" customFormat="1" ht="12">
      <c r="A362" s="13"/>
      <c r="B362" s="219"/>
      <c r="C362" s="13"/>
      <c r="D362" s="210" t="s">
        <v>283</v>
      </c>
      <c r="E362" s="220" t="s">
        <v>1</v>
      </c>
      <c r="F362" s="221" t="s">
        <v>2557</v>
      </c>
      <c r="G362" s="13"/>
      <c r="H362" s="220" t="s">
        <v>1</v>
      </c>
      <c r="I362" s="222"/>
      <c r="J362" s="13"/>
      <c r="K362" s="13"/>
      <c r="L362" s="219"/>
      <c r="M362" s="223"/>
      <c r="N362" s="224"/>
      <c r="O362" s="224"/>
      <c r="P362" s="224"/>
      <c r="Q362" s="224"/>
      <c r="R362" s="224"/>
      <c r="S362" s="224"/>
      <c r="T362" s="22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20" t="s">
        <v>283</v>
      </c>
      <c r="AU362" s="220" t="s">
        <v>90</v>
      </c>
      <c r="AV362" s="13" t="s">
        <v>88</v>
      </c>
      <c r="AW362" s="13" t="s">
        <v>36</v>
      </c>
      <c r="AX362" s="13" t="s">
        <v>81</v>
      </c>
      <c r="AY362" s="220" t="s">
        <v>166</v>
      </c>
    </row>
    <row r="363" spans="1:51" s="14" customFormat="1" ht="12">
      <c r="A363" s="14"/>
      <c r="B363" s="226"/>
      <c r="C363" s="14"/>
      <c r="D363" s="210" t="s">
        <v>283</v>
      </c>
      <c r="E363" s="227" t="s">
        <v>1</v>
      </c>
      <c r="F363" s="228" t="s">
        <v>2571</v>
      </c>
      <c r="G363" s="14"/>
      <c r="H363" s="229">
        <v>7</v>
      </c>
      <c r="I363" s="230"/>
      <c r="J363" s="14"/>
      <c r="K363" s="14"/>
      <c r="L363" s="226"/>
      <c r="M363" s="231"/>
      <c r="N363" s="232"/>
      <c r="O363" s="232"/>
      <c r="P363" s="232"/>
      <c r="Q363" s="232"/>
      <c r="R363" s="232"/>
      <c r="S363" s="232"/>
      <c r="T363" s="233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27" t="s">
        <v>283</v>
      </c>
      <c r="AU363" s="227" t="s">
        <v>90</v>
      </c>
      <c r="AV363" s="14" t="s">
        <v>90</v>
      </c>
      <c r="AW363" s="14" t="s">
        <v>36</v>
      </c>
      <c r="AX363" s="14" t="s">
        <v>81</v>
      </c>
      <c r="AY363" s="227" t="s">
        <v>166</v>
      </c>
    </row>
    <row r="364" spans="1:51" s="16" customFormat="1" ht="12">
      <c r="A364" s="16"/>
      <c r="B364" s="255"/>
      <c r="C364" s="16"/>
      <c r="D364" s="210" t="s">
        <v>283</v>
      </c>
      <c r="E364" s="256" t="s">
        <v>1</v>
      </c>
      <c r="F364" s="257" t="s">
        <v>896</v>
      </c>
      <c r="G364" s="16"/>
      <c r="H364" s="258">
        <v>7</v>
      </c>
      <c r="I364" s="259"/>
      <c r="J364" s="16"/>
      <c r="K364" s="16"/>
      <c r="L364" s="255"/>
      <c r="M364" s="260"/>
      <c r="N364" s="261"/>
      <c r="O364" s="261"/>
      <c r="P364" s="261"/>
      <c r="Q364" s="261"/>
      <c r="R364" s="261"/>
      <c r="S364" s="261"/>
      <c r="T364" s="262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T364" s="256" t="s">
        <v>283</v>
      </c>
      <c r="AU364" s="256" t="s">
        <v>90</v>
      </c>
      <c r="AV364" s="16" t="s">
        <v>180</v>
      </c>
      <c r="AW364" s="16" t="s">
        <v>36</v>
      </c>
      <c r="AX364" s="16" t="s">
        <v>81</v>
      </c>
      <c r="AY364" s="256" t="s">
        <v>166</v>
      </c>
    </row>
    <row r="365" spans="1:51" s="13" customFormat="1" ht="12">
      <c r="A365" s="13"/>
      <c r="B365" s="219"/>
      <c r="C365" s="13"/>
      <c r="D365" s="210" t="s">
        <v>283</v>
      </c>
      <c r="E365" s="220" t="s">
        <v>1</v>
      </c>
      <c r="F365" s="221" t="s">
        <v>2572</v>
      </c>
      <c r="G365" s="13"/>
      <c r="H365" s="220" t="s">
        <v>1</v>
      </c>
      <c r="I365" s="222"/>
      <c r="J365" s="13"/>
      <c r="K365" s="13"/>
      <c r="L365" s="219"/>
      <c r="M365" s="223"/>
      <c r="N365" s="224"/>
      <c r="O365" s="224"/>
      <c r="P365" s="224"/>
      <c r="Q365" s="224"/>
      <c r="R365" s="224"/>
      <c r="S365" s="224"/>
      <c r="T365" s="22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20" t="s">
        <v>283</v>
      </c>
      <c r="AU365" s="220" t="s">
        <v>90</v>
      </c>
      <c r="AV365" s="13" t="s">
        <v>88</v>
      </c>
      <c r="AW365" s="13" t="s">
        <v>36</v>
      </c>
      <c r="AX365" s="13" t="s">
        <v>81</v>
      </c>
      <c r="AY365" s="220" t="s">
        <v>166</v>
      </c>
    </row>
    <row r="366" spans="1:51" s="14" customFormat="1" ht="12">
      <c r="A366" s="14"/>
      <c r="B366" s="226"/>
      <c r="C366" s="14"/>
      <c r="D366" s="210" t="s">
        <v>283</v>
      </c>
      <c r="E366" s="227" t="s">
        <v>1</v>
      </c>
      <c r="F366" s="228" t="s">
        <v>2573</v>
      </c>
      <c r="G366" s="14"/>
      <c r="H366" s="229">
        <v>7</v>
      </c>
      <c r="I366" s="230"/>
      <c r="J366" s="14"/>
      <c r="K366" s="14"/>
      <c r="L366" s="226"/>
      <c r="M366" s="231"/>
      <c r="N366" s="232"/>
      <c r="O366" s="232"/>
      <c r="P366" s="232"/>
      <c r="Q366" s="232"/>
      <c r="R366" s="232"/>
      <c r="S366" s="232"/>
      <c r="T366" s="233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27" t="s">
        <v>283</v>
      </c>
      <c r="AU366" s="227" t="s">
        <v>90</v>
      </c>
      <c r="AV366" s="14" t="s">
        <v>90</v>
      </c>
      <c r="AW366" s="14" t="s">
        <v>36</v>
      </c>
      <c r="AX366" s="14" t="s">
        <v>81</v>
      </c>
      <c r="AY366" s="227" t="s">
        <v>166</v>
      </c>
    </row>
    <row r="367" spans="1:51" s="16" customFormat="1" ht="12">
      <c r="A367" s="16"/>
      <c r="B367" s="255"/>
      <c r="C367" s="16"/>
      <c r="D367" s="210" t="s">
        <v>283</v>
      </c>
      <c r="E367" s="256" t="s">
        <v>1</v>
      </c>
      <c r="F367" s="257" t="s">
        <v>896</v>
      </c>
      <c r="G367" s="16"/>
      <c r="H367" s="258">
        <v>7</v>
      </c>
      <c r="I367" s="259"/>
      <c r="J367" s="16"/>
      <c r="K367" s="16"/>
      <c r="L367" s="255"/>
      <c r="M367" s="260"/>
      <c r="N367" s="261"/>
      <c r="O367" s="261"/>
      <c r="P367" s="261"/>
      <c r="Q367" s="261"/>
      <c r="R367" s="261"/>
      <c r="S367" s="261"/>
      <c r="T367" s="262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T367" s="256" t="s">
        <v>283</v>
      </c>
      <c r="AU367" s="256" t="s">
        <v>90</v>
      </c>
      <c r="AV367" s="16" t="s">
        <v>180</v>
      </c>
      <c r="AW367" s="16" t="s">
        <v>36</v>
      </c>
      <c r="AX367" s="16" t="s">
        <v>81</v>
      </c>
      <c r="AY367" s="256" t="s">
        <v>166</v>
      </c>
    </row>
    <row r="368" spans="1:51" s="13" customFormat="1" ht="12">
      <c r="A368" s="13"/>
      <c r="B368" s="219"/>
      <c r="C368" s="13"/>
      <c r="D368" s="210" t="s">
        <v>283</v>
      </c>
      <c r="E368" s="220" t="s">
        <v>1</v>
      </c>
      <c r="F368" s="221" t="s">
        <v>2566</v>
      </c>
      <c r="G368" s="13"/>
      <c r="H368" s="220" t="s">
        <v>1</v>
      </c>
      <c r="I368" s="222"/>
      <c r="J368" s="13"/>
      <c r="K368" s="13"/>
      <c r="L368" s="219"/>
      <c r="M368" s="223"/>
      <c r="N368" s="224"/>
      <c r="O368" s="224"/>
      <c r="P368" s="224"/>
      <c r="Q368" s="224"/>
      <c r="R368" s="224"/>
      <c r="S368" s="224"/>
      <c r="T368" s="22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20" t="s">
        <v>283</v>
      </c>
      <c r="AU368" s="220" t="s">
        <v>90</v>
      </c>
      <c r="AV368" s="13" t="s">
        <v>88</v>
      </c>
      <c r="AW368" s="13" t="s">
        <v>36</v>
      </c>
      <c r="AX368" s="13" t="s">
        <v>81</v>
      </c>
      <c r="AY368" s="220" t="s">
        <v>166</v>
      </c>
    </row>
    <row r="369" spans="1:51" s="14" customFormat="1" ht="12">
      <c r="A369" s="14"/>
      <c r="B369" s="226"/>
      <c r="C369" s="14"/>
      <c r="D369" s="210" t="s">
        <v>283</v>
      </c>
      <c r="E369" s="227" t="s">
        <v>1</v>
      </c>
      <c r="F369" s="228" t="s">
        <v>88</v>
      </c>
      <c r="G369" s="14"/>
      <c r="H369" s="229">
        <v>1</v>
      </c>
      <c r="I369" s="230"/>
      <c r="J369" s="14"/>
      <c r="K369" s="14"/>
      <c r="L369" s="226"/>
      <c r="M369" s="231"/>
      <c r="N369" s="232"/>
      <c r="O369" s="232"/>
      <c r="P369" s="232"/>
      <c r="Q369" s="232"/>
      <c r="R369" s="232"/>
      <c r="S369" s="232"/>
      <c r="T369" s="233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27" t="s">
        <v>283</v>
      </c>
      <c r="AU369" s="227" t="s">
        <v>90</v>
      </c>
      <c r="AV369" s="14" t="s">
        <v>90</v>
      </c>
      <c r="AW369" s="14" t="s">
        <v>36</v>
      </c>
      <c r="AX369" s="14" t="s">
        <v>81</v>
      </c>
      <c r="AY369" s="227" t="s">
        <v>166</v>
      </c>
    </row>
    <row r="370" spans="1:51" s="16" customFormat="1" ht="12">
      <c r="A370" s="16"/>
      <c r="B370" s="255"/>
      <c r="C370" s="16"/>
      <c r="D370" s="210" t="s">
        <v>283</v>
      </c>
      <c r="E370" s="256" t="s">
        <v>1</v>
      </c>
      <c r="F370" s="257" t="s">
        <v>896</v>
      </c>
      <c r="G370" s="16"/>
      <c r="H370" s="258">
        <v>1</v>
      </c>
      <c r="I370" s="259"/>
      <c r="J370" s="16"/>
      <c r="K370" s="16"/>
      <c r="L370" s="255"/>
      <c r="M370" s="260"/>
      <c r="N370" s="261"/>
      <c r="O370" s="261"/>
      <c r="P370" s="261"/>
      <c r="Q370" s="261"/>
      <c r="R370" s="261"/>
      <c r="S370" s="261"/>
      <c r="T370" s="262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T370" s="256" t="s">
        <v>283</v>
      </c>
      <c r="AU370" s="256" t="s">
        <v>90</v>
      </c>
      <c r="AV370" s="16" t="s">
        <v>180</v>
      </c>
      <c r="AW370" s="16" t="s">
        <v>36</v>
      </c>
      <c r="AX370" s="16" t="s">
        <v>81</v>
      </c>
      <c r="AY370" s="256" t="s">
        <v>166</v>
      </c>
    </row>
    <row r="371" spans="1:51" s="15" customFormat="1" ht="12">
      <c r="A371" s="15"/>
      <c r="B371" s="234"/>
      <c r="C371" s="15"/>
      <c r="D371" s="210" t="s">
        <v>283</v>
      </c>
      <c r="E371" s="235" t="s">
        <v>1</v>
      </c>
      <c r="F371" s="236" t="s">
        <v>286</v>
      </c>
      <c r="G371" s="15"/>
      <c r="H371" s="237">
        <v>15</v>
      </c>
      <c r="I371" s="238"/>
      <c r="J371" s="15"/>
      <c r="K371" s="15"/>
      <c r="L371" s="234"/>
      <c r="M371" s="239"/>
      <c r="N371" s="240"/>
      <c r="O371" s="240"/>
      <c r="P371" s="240"/>
      <c r="Q371" s="240"/>
      <c r="R371" s="240"/>
      <c r="S371" s="240"/>
      <c r="T371" s="241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35" t="s">
        <v>283</v>
      </c>
      <c r="AU371" s="235" t="s">
        <v>90</v>
      </c>
      <c r="AV371" s="15" t="s">
        <v>165</v>
      </c>
      <c r="AW371" s="15" t="s">
        <v>36</v>
      </c>
      <c r="AX371" s="15" t="s">
        <v>88</v>
      </c>
      <c r="AY371" s="235" t="s">
        <v>166</v>
      </c>
    </row>
    <row r="372" spans="1:65" s="2" customFormat="1" ht="21.75" customHeight="1">
      <c r="A372" s="38"/>
      <c r="B372" s="196"/>
      <c r="C372" s="197" t="s">
        <v>1330</v>
      </c>
      <c r="D372" s="197" t="s">
        <v>169</v>
      </c>
      <c r="E372" s="198" t="s">
        <v>2574</v>
      </c>
      <c r="F372" s="199" t="s">
        <v>2575</v>
      </c>
      <c r="G372" s="200" t="s">
        <v>425</v>
      </c>
      <c r="H372" s="201">
        <v>6</v>
      </c>
      <c r="I372" s="202"/>
      <c r="J372" s="203">
        <f>ROUND(I372*H372,2)</f>
        <v>0</v>
      </c>
      <c r="K372" s="199" t="s">
        <v>280</v>
      </c>
      <c r="L372" s="39"/>
      <c r="M372" s="204" t="s">
        <v>1</v>
      </c>
      <c r="N372" s="205" t="s">
        <v>46</v>
      </c>
      <c r="O372" s="77"/>
      <c r="P372" s="206">
        <f>O372*H372</f>
        <v>0</v>
      </c>
      <c r="Q372" s="206">
        <v>0.00284</v>
      </c>
      <c r="R372" s="206">
        <f>Q372*H372</f>
        <v>0.01704</v>
      </c>
      <c r="S372" s="206">
        <v>0</v>
      </c>
      <c r="T372" s="207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08" t="s">
        <v>243</v>
      </c>
      <c r="AT372" s="208" t="s">
        <v>169</v>
      </c>
      <c r="AU372" s="208" t="s">
        <v>90</v>
      </c>
      <c r="AY372" s="19" t="s">
        <v>166</v>
      </c>
      <c r="BE372" s="209">
        <f>IF(N372="základní",J372,0)</f>
        <v>0</v>
      </c>
      <c r="BF372" s="209">
        <f>IF(N372="snížená",J372,0)</f>
        <v>0</v>
      </c>
      <c r="BG372" s="209">
        <f>IF(N372="zákl. přenesená",J372,0)</f>
        <v>0</v>
      </c>
      <c r="BH372" s="209">
        <f>IF(N372="sníž. přenesená",J372,0)</f>
        <v>0</v>
      </c>
      <c r="BI372" s="209">
        <f>IF(N372="nulová",J372,0)</f>
        <v>0</v>
      </c>
      <c r="BJ372" s="19" t="s">
        <v>88</v>
      </c>
      <c r="BK372" s="209">
        <f>ROUND(I372*H372,2)</f>
        <v>0</v>
      </c>
      <c r="BL372" s="19" t="s">
        <v>243</v>
      </c>
      <c r="BM372" s="208" t="s">
        <v>2576</v>
      </c>
    </row>
    <row r="373" spans="1:47" s="2" customFormat="1" ht="12">
      <c r="A373" s="38"/>
      <c r="B373" s="39"/>
      <c r="C373" s="38"/>
      <c r="D373" s="210" t="s">
        <v>174</v>
      </c>
      <c r="E373" s="38"/>
      <c r="F373" s="211" t="s">
        <v>2577</v>
      </c>
      <c r="G373" s="38"/>
      <c r="H373" s="38"/>
      <c r="I373" s="132"/>
      <c r="J373" s="38"/>
      <c r="K373" s="38"/>
      <c r="L373" s="39"/>
      <c r="M373" s="212"/>
      <c r="N373" s="213"/>
      <c r="O373" s="77"/>
      <c r="P373" s="77"/>
      <c r="Q373" s="77"/>
      <c r="R373" s="77"/>
      <c r="S373" s="77"/>
      <c r="T373" s="7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9" t="s">
        <v>174</v>
      </c>
      <c r="AU373" s="19" t="s">
        <v>90</v>
      </c>
    </row>
    <row r="374" spans="1:51" s="13" customFormat="1" ht="12">
      <c r="A374" s="13"/>
      <c r="B374" s="219"/>
      <c r="C374" s="13"/>
      <c r="D374" s="210" t="s">
        <v>283</v>
      </c>
      <c r="E374" s="220" t="s">
        <v>1</v>
      </c>
      <c r="F374" s="221" t="s">
        <v>2557</v>
      </c>
      <c r="G374" s="13"/>
      <c r="H374" s="220" t="s">
        <v>1</v>
      </c>
      <c r="I374" s="222"/>
      <c r="J374" s="13"/>
      <c r="K374" s="13"/>
      <c r="L374" s="219"/>
      <c r="M374" s="223"/>
      <c r="N374" s="224"/>
      <c r="O374" s="224"/>
      <c r="P374" s="224"/>
      <c r="Q374" s="224"/>
      <c r="R374" s="224"/>
      <c r="S374" s="224"/>
      <c r="T374" s="22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20" t="s">
        <v>283</v>
      </c>
      <c r="AU374" s="220" t="s">
        <v>90</v>
      </c>
      <c r="AV374" s="13" t="s">
        <v>88</v>
      </c>
      <c r="AW374" s="13" t="s">
        <v>36</v>
      </c>
      <c r="AX374" s="13" t="s">
        <v>81</v>
      </c>
      <c r="AY374" s="220" t="s">
        <v>166</v>
      </c>
    </row>
    <row r="375" spans="1:51" s="14" customFormat="1" ht="12">
      <c r="A375" s="14"/>
      <c r="B375" s="226"/>
      <c r="C375" s="14"/>
      <c r="D375" s="210" t="s">
        <v>283</v>
      </c>
      <c r="E375" s="227" t="s">
        <v>1</v>
      </c>
      <c r="F375" s="228" t="s">
        <v>165</v>
      </c>
      <c r="G375" s="14"/>
      <c r="H375" s="229">
        <v>4</v>
      </c>
      <c r="I375" s="230"/>
      <c r="J375" s="14"/>
      <c r="K375" s="14"/>
      <c r="L375" s="226"/>
      <c r="M375" s="231"/>
      <c r="N375" s="232"/>
      <c r="O375" s="232"/>
      <c r="P375" s="232"/>
      <c r="Q375" s="232"/>
      <c r="R375" s="232"/>
      <c r="S375" s="232"/>
      <c r="T375" s="233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27" t="s">
        <v>283</v>
      </c>
      <c r="AU375" s="227" t="s">
        <v>90</v>
      </c>
      <c r="AV375" s="14" t="s">
        <v>90</v>
      </c>
      <c r="AW375" s="14" t="s">
        <v>36</v>
      </c>
      <c r="AX375" s="14" t="s">
        <v>81</v>
      </c>
      <c r="AY375" s="227" t="s">
        <v>166</v>
      </c>
    </row>
    <row r="376" spans="1:51" s="16" customFormat="1" ht="12">
      <c r="A376" s="16"/>
      <c r="B376" s="255"/>
      <c r="C376" s="16"/>
      <c r="D376" s="210" t="s">
        <v>283</v>
      </c>
      <c r="E376" s="256" t="s">
        <v>1</v>
      </c>
      <c r="F376" s="257" t="s">
        <v>896</v>
      </c>
      <c r="G376" s="16"/>
      <c r="H376" s="258">
        <v>4</v>
      </c>
      <c r="I376" s="259"/>
      <c r="J376" s="16"/>
      <c r="K376" s="16"/>
      <c r="L376" s="255"/>
      <c r="M376" s="260"/>
      <c r="N376" s="261"/>
      <c r="O376" s="261"/>
      <c r="P376" s="261"/>
      <c r="Q376" s="261"/>
      <c r="R376" s="261"/>
      <c r="S376" s="261"/>
      <c r="T376" s="262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T376" s="256" t="s">
        <v>283</v>
      </c>
      <c r="AU376" s="256" t="s">
        <v>90</v>
      </c>
      <c r="AV376" s="16" t="s">
        <v>180</v>
      </c>
      <c r="AW376" s="16" t="s">
        <v>36</v>
      </c>
      <c r="AX376" s="16" t="s">
        <v>81</v>
      </c>
      <c r="AY376" s="256" t="s">
        <v>166</v>
      </c>
    </row>
    <row r="377" spans="1:51" s="13" customFormat="1" ht="12">
      <c r="A377" s="13"/>
      <c r="B377" s="219"/>
      <c r="C377" s="13"/>
      <c r="D377" s="210" t="s">
        <v>283</v>
      </c>
      <c r="E377" s="220" t="s">
        <v>1</v>
      </c>
      <c r="F377" s="221" t="s">
        <v>2572</v>
      </c>
      <c r="G377" s="13"/>
      <c r="H377" s="220" t="s">
        <v>1</v>
      </c>
      <c r="I377" s="222"/>
      <c r="J377" s="13"/>
      <c r="K377" s="13"/>
      <c r="L377" s="219"/>
      <c r="M377" s="223"/>
      <c r="N377" s="224"/>
      <c r="O377" s="224"/>
      <c r="P377" s="224"/>
      <c r="Q377" s="224"/>
      <c r="R377" s="224"/>
      <c r="S377" s="224"/>
      <c r="T377" s="225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20" t="s">
        <v>283</v>
      </c>
      <c r="AU377" s="220" t="s">
        <v>90</v>
      </c>
      <c r="AV377" s="13" t="s">
        <v>88</v>
      </c>
      <c r="AW377" s="13" t="s">
        <v>36</v>
      </c>
      <c r="AX377" s="13" t="s">
        <v>81</v>
      </c>
      <c r="AY377" s="220" t="s">
        <v>166</v>
      </c>
    </row>
    <row r="378" spans="1:51" s="14" customFormat="1" ht="12">
      <c r="A378" s="14"/>
      <c r="B378" s="226"/>
      <c r="C378" s="14"/>
      <c r="D378" s="210" t="s">
        <v>283</v>
      </c>
      <c r="E378" s="227" t="s">
        <v>1</v>
      </c>
      <c r="F378" s="228" t="s">
        <v>90</v>
      </c>
      <c r="G378" s="14"/>
      <c r="H378" s="229">
        <v>2</v>
      </c>
      <c r="I378" s="230"/>
      <c r="J378" s="14"/>
      <c r="K378" s="14"/>
      <c r="L378" s="226"/>
      <c r="M378" s="231"/>
      <c r="N378" s="232"/>
      <c r="O378" s="232"/>
      <c r="P378" s="232"/>
      <c r="Q378" s="232"/>
      <c r="R378" s="232"/>
      <c r="S378" s="232"/>
      <c r="T378" s="233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27" t="s">
        <v>283</v>
      </c>
      <c r="AU378" s="227" t="s">
        <v>90</v>
      </c>
      <c r="AV378" s="14" t="s">
        <v>90</v>
      </c>
      <c r="AW378" s="14" t="s">
        <v>36</v>
      </c>
      <c r="AX378" s="14" t="s">
        <v>81</v>
      </c>
      <c r="AY378" s="227" t="s">
        <v>166</v>
      </c>
    </row>
    <row r="379" spans="1:51" s="16" customFormat="1" ht="12">
      <c r="A379" s="16"/>
      <c r="B379" s="255"/>
      <c r="C379" s="16"/>
      <c r="D379" s="210" t="s">
        <v>283</v>
      </c>
      <c r="E379" s="256" t="s">
        <v>1</v>
      </c>
      <c r="F379" s="257" t="s">
        <v>896</v>
      </c>
      <c r="G379" s="16"/>
      <c r="H379" s="258">
        <v>2</v>
      </c>
      <c r="I379" s="259"/>
      <c r="J379" s="16"/>
      <c r="K379" s="16"/>
      <c r="L379" s="255"/>
      <c r="M379" s="260"/>
      <c r="N379" s="261"/>
      <c r="O379" s="261"/>
      <c r="P379" s="261"/>
      <c r="Q379" s="261"/>
      <c r="R379" s="261"/>
      <c r="S379" s="261"/>
      <c r="T379" s="262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T379" s="256" t="s">
        <v>283</v>
      </c>
      <c r="AU379" s="256" t="s">
        <v>90</v>
      </c>
      <c r="AV379" s="16" t="s">
        <v>180</v>
      </c>
      <c r="AW379" s="16" t="s">
        <v>36</v>
      </c>
      <c r="AX379" s="16" t="s">
        <v>81</v>
      </c>
      <c r="AY379" s="256" t="s">
        <v>166</v>
      </c>
    </row>
    <row r="380" spans="1:51" s="15" customFormat="1" ht="12">
      <c r="A380" s="15"/>
      <c r="B380" s="234"/>
      <c r="C380" s="15"/>
      <c r="D380" s="210" t="s">
        <v>283</v>
      </c>
      <c r="E380" s="235" t="s">
        <v>1</v>
      </c>
      <c r="F380" s="236" t="s">
        <v>286</v>
      </c>
      <c r="G380" s="15"/>
      <c r="H380" s="237">
        <v>6</v>
      </c>
      <c r="I380" s="238"/>
      <c r="J380" s="15"/>
      <c r="K380" s="15"/>
      <c r="L380" s="234"/>
      <c r="M380" s="239"/>
      <c r="N380" s="240"/>
      <c r="O380" s="240"/>
      <c r="P380" s="240"/>
      <c r="Q380" s="240"/>
      <c r="R380" s="240"/>
      <c r="S380" s="240"/>
      <c r="T380" s="241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35" t="s">
        <v>283</v>
      </c>
      <c r="AU380" s="235" t="s">
        <v>90</v>
      </c>
      <c r="AV380" s="15" t="s">
        <v>165</v>
      </c>
      <c r="AW380" s="15" t="s">
        <v>36</v>
      </c>
      <c r="AX380" s="15" t="s">
        <v>88</v>
      </c>
      <c r="AY380" s="235" t="s">
        <v>166</v>
      </c>
    </row>
    <row r="381" spans="1:65" s="2" customFormat="1" ht="33" customHeight="1">
      <c r="A381" s="38"/>
      <c r="B381" s="196"/>
      <c r="C381" s="197" t="s">
        <v>1336</v>
      </c>
      <c r="D381" s="197" t="s">
        <v>169</v>
      </c>
      <c r="E381" s="198" t="s">
        <v>2578</v>
      </c>
      <c r="F381" s="199" t="s">
        <v>2579</v>
      </c>
      <c r="G381" s="200" t="s">
        <v>425</v>
      </c>
      <c r="H381" s="201">
        <v>31.5</v>
      </c>
      <c r="I381" s="202"/>
      <c r="J381" s="203">
        <f>ROUND(I381*H381,2)</f>
        <v>0</v>
      </c>
      <c r="K381" s="199" t="s">
        <v>280</v>
      </c>
      <c r="L381" s="39"/>
      <c r="M381" s="204" t="s">
        <v>1</v>
      </c>
      <c r="N381" s="205" t="s">
        <v>46</v>
      </c>
      <c r="O381" s="77"/>
      <c r="P381" s="206">
        <f>O381*H381</f>
        <v>0</v>
      </c>
      <c r="Q381" s="206">
        <v>5E-05</v>
      </c>
      <c r="R381" s="206">
        <f>Q381*H381</f>
        <v>0.001575</v>
      </c>
      <c r="S381" s="206">
        <v>0</v>
      </c>
      <c r="T381" s="207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08" t="s">
        <v>243</v>
      </c>
      <c r="AT381" s="208" t="s">
        <v>169</v>
      </c>
      <c r="AU381" s="208" t="s">
        <v>90</v>
      </c>
      <c r="AY381" s="19" t="s">
        <v>166</v>
      </c>
      <c r="BE381" s="209">
        <f>IF(N381="základní",J381,0)</f>
        <v>0</v>
      </c>
      <c r="BF381" s="209">
        <f>IF(N381="snížená",J381,0)</f>
        <v>0</v>
      </c>
      <c r="BG381" s="209">
        <f>IF(N381="zákl. přenesená",J381,0)</f>
        <v>0</v>
      </c>
      <c r="BH381" s="209">
        <f>IF(N381="sníž. přenesená",J381,0)</f>
        <v>0</v>
      </c>
      <c r="BI381" s="209">
        <f>IF(N381="nulová",J381,0)</f>
        <v>0</v>
      </c>
      <c r="BJ381" s="19" t="s">
        <v>88</v>
      </c>
      <c r="BK381" s="209">
        <f>ROUND(I381*H381,2)</f>
        <v>0</v>
      </c>
      <c r="BL381" s="19" t="s">
        <v>243</v>
      </c>
      <c r="BM381" s="208" t="s">
        <v>2580</v>
      </c>
    </row>
    <row r="382" spans="1:47" s="2" customFormat="1" ht="12">
      <c r="A382" s="38"/>
      <c r="B382" s="39"/>
      <c r="C382" s="38"/>
      <c r="D382" s="210" t="s">
        <v>174</v>
      </c>
      <c r="E382" s="38"/>
      <c r="F382" s="211" t="s">
        <v>2581</v>
      </c>
      <c r="G382" s="38"/>
      <c r="H382" s="38"/>
      <c r="I382" s="132"/>
      <c r="J382" s="38"/>
      <c r="K382" s="38"/>
      <c r="L382" s="39"/>
      <c r="M382" s="212"/>
      <c r="N382" s="213"/>
      <c r="O382" s="77"/>
      <c r="P382" s="77"/>
      <c r="Q382" s="77"/>
      <c r="R382" s="77"/>
      <c r="S382" s="77"/>
      <c r="T382" s="7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9" t="s">
        <v>174</v>
      </c>
      <c r="AU382" s="19" t="s">
        <v>90</v>
      </c>
    </row>
    <row r="383" spans="1:51" s="14" customFormat="1" ht="12">
      <c r="A383" s="14"/>
      <c r="B383" s="226"/>
      <c r="C383" s="14"/>
      <c r="D383" s="210" t="s">
        <v>283</v>
      </c>
      <c r="E383" s="227" t="s">
        <v>1</v>
      </c>
      <c r="F383" s="228" t="s">
        <v>2582</v>
      </c>
      <c r="G383" s="14"/>
      <c r="H383" s="229">
        <v>31.5</v>
      </c>
      <c r="I383" s="230"/>
      <c r="J383" s="14"/>
      <c r="K383" s="14"/>
      <c r="L383" s="226"/>
      <c r="M383" s="231"/>
      <c r="N383" s="232"/>
      <c r="O383" s="232"/>
      <c r="P383" s="232"/>
      <c r="Q383" s="232"/>
      <c r="R383" s="232"/>
      <c r="S383" s="232"/>
      <c r="T383" s="233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27" t="s">
        <v>283</v>
      </c>
      <c r="AU383" s="227" t="s">
        <v>90</v>
      </c>
      <c r="AV383" s="14" t="s">
        <v>90</v>
      </c>
      <c r="AW383" s="14" t="s">
        <v>36</v>
      </c>
      <c r="AX383" s="14" t="s">
        <v>88</v>
      </c>
      <c r="AY383" s="227" t="s">
        <v>166</v>
      </c>
    </row>
    <row r="384" spans="1:65" s="2" customFormat="1" ht="33" customHeight="1">
      <c r="A384" s="38"/>
      <c r="B384" s="196"/>
      <c r="C384" s="197" t="s">
        <v>1341</v>
      </c>
      <c r="D384" s="197" t="s">
        <v>169</v>
      </c>
      <c r="E384" s="198" t="s">
        <v>2583</v>
      </c>
      <c r="F384" s="199" t="s">
        <v>2584</v>
      </c>
      <c r="G384" s="200" t="s">
        <v>425</v>
      </c>
      <c r="H384" s="201">
        <v>14.5</v>
      </c>
      <c r="I384" s="202"/>
      <c r="J384" s="203">
        <f>ROUND(I384*H384,2)</f>
        <v>0</v>
      </c>
      <c r="K384" s="199" t="s">
        <v>280</v>
      </c>
      <c r="L384" s="39"/>
      <c r="M384" s="204" t="s">
        <v>1</v>
      </c>
      <c r="N384" s="205" t="s">
        <v>46</v>
      </c>
      <c r="O384" s="77"/>
      <c r="P384" s="206">
        <f>O384*H384</f>
        <v>0</v>
      </c>
      <c r="Q384" s="206">
        <v>7E-05</v>
      </c>
      <c r="R384" s="206">
        <f>Q384*H384</f>
        <v>0.0010149999999999998</v>
      </c>
      <c r="S384" s="206">
        <v>0</v>
      </c>
      <c r="T384" s="207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08" t="s">
        <v>243</v>
      </c>
      <c r="AT384" s="208" t="s">
        <v>169</v>
      </c>
      <c r="AU384" s="208" t="s">
        <v>90</v>
      </c>
      <c r="AY384" s="19" t="s">
        <v>166</v>
      </c>
      <c r="BE384" s="209">
        <f>IF(N384="základní",J384,0)</f>
        <v>0</v>
      </c>
      <c r="BF384" s="209">
        <f>IF(N384="snížená",J384,0)</f>
        <v>0</v>
      </c>
      <c r="BG384" s="209">
        <f>IF(N384="zákl. přenesená",J384,0)</f>
        <v>0</v>
      </c>
      <c r="BH384" s="209">
        <f>IF(N384="sníž. přenesená",J384,0)</f>
        <v>0</v>
      </c>
      <c r="BI384" s="209">
        <f>IF(N384="nulová",J384,0)</f>
        <v>0</v>
      </c>
      <c r="BJ384" s="19" t="s">
        <v>88</v>
      </c>
      <c r="BK384" s="209">
        <f>ROUND(I384*H384,2)</f>
        <v>0</v>
      </c>
      <c r="BL384" s="19" t="s">
        <v>243</v>
      </c>
      <c r="BM384" s="208" t="s">
        <v>2585</v>
      </c>
    </row>
    <row r="385" spans="1:47" s="2" customFormat="1" ht="12">
      <c r="A385" s="38"/>
      <c r="B385" s="39"/>
      <c r="C385" s="38"/>
      <c r="D385" s="210" t="s">
        <v>174</v>
      </c>
      <c r="E385" s="38"/>
      <c r="F385" s="211" t="s">
        <v>2586</v>
      </c>
      <c r="G385" s="38"/>
      <c r="H385" s="38"/>
      <c r="I385" s="132"/>
      <c r="J385" s="38"/>
      <c r="K385" s="38"/>
      <c r="L385" s="39"/>
      <c r="M385" s="212"/>
      <c r="N385" s="213"/>
      <c r="O385" s="77"/>
      <c r="P385" s="77"/>
      <c r="Q385" s="77"/>
      <c r="R385" s="77"/>
      <c r="S385" s="77"/>
      <c r="T385" s="7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9" t="s">
        <v>174</v>
      </c>
      <c r="AU385" s="19" t="s">
        <v>90</v>
      </c>
    </row>
    <row r="386" spans="1:51" s="14" customFormat="1" ht="12">
      <c r="A386" s="14"/>
      <c r="B386" s="226"/>
      <c r="C386" s="14"/>
      <c r="D386" s="210" t="s">
        <v>283</v>
      </c>
      <c r="E386" s="227" t="s">
        <v>1</v>
      </c>
      <c r="F386" s="228" t="s">
        <v>2587</v>
      </c>
      <c r="G386" s="14"/>
      <c r="H386" s="229">
        <v>14.5</v>
      </c>
      <c r="I386" s="230"/>
      <c r="J386" s="14"/>
      <c r="K386" s="14"/>
      <c r="L386" s="226"/>
      <c r="M386" s="231"/>
      <c r="N386" s="232"/>
      <c r="O386" s="232"/>
      <c r="P386" s="232"/>
      <c r="Q386" s="232"/>
      <c r="R386" s="232"/>
      <c r="S386" s="232"/>
      <c r="T386" s="233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27" t="s">
        <v>283</v>
      </c>
      <c r="AU386" s="227" t="s">
        <v>90</v>
      </c>
      <c r="AV386" s="14" t="s">
        <v>90</v>
      </c>
      <c r="AW386" s="14" t="s">
        <v>36</v>
      </c>
      <c r="AX386" s="14" t="s">
        <v>88</v>
      </c>
      <c r="AY386" s="227" t="s">
        <v>166</v>
      </c>
    </row>
    <row r="387" spans="1:65" s="2" customFormat="1" ht="16.5" customHeight="1">
      <c r="A387" s="38"/>
      <c r="B387" s="196"/>
      <c r="C387" s="197" t="s">
        <v>1345</v>
      </c>
      <c r="D387" s="197" t="s">
        <v>169</v>
      </c>
      <c r="E387" s="198" t="s">
        <v>2588</v>
      </c>
      <c r="F387" s="199" t="s">
        <v>2589</v>
      </c>
      <c r="G387" s="200" t="s">
        <v>346</v>
      </c>
      <c r="H387" s="201">
        <v>6</v>
      </c>
      <c r="I387" s="202"/>
      <c r="J387" s="203">
        <f>ROUND(I387*H387,2)</f>
        <v>0</v>
      </c>
      <c r="K387" s="199" t="s">
        <v>280</v>
      </c>
      <c r="L387" s="39"/>
      <c r="M387" s="204" t="s">
        <v>1</v>
      </c>
      <c r="N387" s="205" t="s">
        <v>46</v>
      </c>
      <c r="O387" s="77"/>
      <c r="P387" s="206">
        <f>O387*H387</f>
        <v>0</v>
      </c>
      <c r="Q387" s="206">
        <v>0</v>
      </c>
      <c r="R387" s="206">
        <f>Q387*H387</f>
        <v>0</v>
      </c>
      <c r="S387" s="206">
        <v>0</v>
      </c>
      <c r="T387" s="207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08" t="s">
        <v>243</v>
      </c>
      <c r="AT387" s="208" t="s">
        <v>169</v>
      </c>
      <c r="AU387" s="208" t="s">
        <v>90</v>
      </c>
      <c r="AY387" s="19" t="s">
        <v>166</v>
      </c>
      <c r="BE387" s="209">
        <f>IF(N387="základní",J387,0)</f>
        <v>0</v>
      </c>
      <c r="BF387" s="209">
        <f>IF(N387="snížená",J387,0)</f>
        <v>0</v>
      </c>
      <c r="BG387" s="209">
        <f>IF(N387="zákl. přenesená",J387,0)</f>
        <v>0</v>
      </c>
      <c r="BH387" s="209">
        <f>IF(N387="sníž. přenesená",J387,0)</f>
        <v>0</v>
      </c>
      <c r="BI387" s="209">
        <f>IF(N387="nulová",J387,0)</f>
        <v>0</v>
      </c>
      <c r="BJ387" s="19" t="s">
        <v>88</v>
      </c>
      <c r="BK387" s="209">
        <f>ROUND(I387*H387,2)</f>
        <v>0</v>
      </c>
      <c r="BL387" s="19" t="s">
        <v>243</v>
      </c>
      <c r="BM387" s="208" t="s">
        <v>2590</v>
      </c>
    </row>
    <row r="388" spans="1:47" s="2" customFormat="1" ht="12">
      <c r="A388" s="38"/>
      <c r="B388" s="39"/>
      <c r="C388" s="38"/>
      <c r="D388" s="210" t="s">
        <v>174</v>
      </c>
      <c r="E388" s="38"/>
      <c r="F388" s="211" t="s">
        <v>2591</v>
      </c>
      <c r="G388" s="38"/>
      <c r="H388" s="38"/>
      <c r="I388" s="132"/>
      <c r="J388" s="38"/>
      <c r="K388" s="38"/>
      <c r="L388" s="39"/>
      <c r="M388" s="212"/>
      <c r="N388" s="213"/>
      <c r="O388" s="77"/>
      <c r="P388" s="77"/>
      <c r="Q388" s="77"/>
      <c r="R388" s="77"/>
      <c r="S388" s="77"/>
      <c r="T388" s="7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9" t="s">
        <v>174</v>
      </c>
      <c r="AU388" s="19" t="s">
        <v>90</v>
      </c>
    </row>
    <row r="389" spans="1:51" s="14" customFormat="1" ht="12">
      <c r="A389" s="14"/>
      <c r="B389" s="226"/>
      <c r="C389" s="14"/>
      <c r="D389" s="210" t="s">
        <v>283</v>
      </c>
      <c r="E389" s="227" t="s">
        <v>1</v>
      </c>
      <c r="F389" s="228" t="s">
        <v>2592</v>
      </c>
      <c r="G389" s="14"/>
      <c r="H389" s="229">
        <v>6</v>
      </c>
      <c r="I389" s="230"/>
      <c r="J389" s="14"/>
      <c r="K389" s="14"/>
      <c r="L389" s="226"/>
      <c r="M389" s="231"/>
      <c r="N389" s="232"/>
      <c r="O389" s="232"/>
      <c r="P389" s="232"/>
      <c r="Q389" s="232"/>
      <c r="R389" s="232"/>
      <c r="S389" s="232"/>
      <c r="T389" s="233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27" t="s">
        <v>283</v>
      </c>
      <c r="AU389" s="227" t="s">
        <v>90</v>
      </c>
      <c r="AV389" s="14" t="s">
        <v>90</v>
      </c>
      <c r="AW389" s="14" t="s">
        <v>36</v>
      </c>
      <c r="AX389" s="14" t="s">
        <v>88</v>
      </c>
      <c r="AY389" s="227" t="s">
        <v>166</v>
      </c>
    </row>
    <row r="390" spans="1:65" s="2" customFormat="1" ht="16.5" customHeight="1">
      <c r="A390" s="38"/>
      <c r="B390" s="196"/>
      <c r="C390" s="197" t="s">
        <v>1354</v>
      </c>
      <c r="D390" s="197" t="s">
        <v>169</v>
      </c>
      <c r="E390" s="198" t="s">
        <v>2593</v>
      </c>
      <c r="F390" s="199" t="s">
        <v>2594</v>
      </c>
      <c r="G390" s="200" t="s">
        <v>346</v>
      </c>
      <c r="H390" s="201">
        <v>10</v>
      </c>
      <c r="I390" s="202"/>
      <c r="J390" s="203">
        <f>ROUND(I390*H390,2)</f>
        <v>0</v>
      </c>
      <c r="K390" s="199" t="s">
        <v>280</v>
      </c>
      <c r="L390" s="39"/>
      <c r="M390" s="204" t="s">
        <v>1</v>
      </c>
      <c r="N390" s="205" t="s">
        <v>46</v>
      </c>
      <c r="O390" s="77"/>
      <c r="P390" s="206">
        <f>O390*H390</f>
        <v>0</v>
      </c>
      <c r="Q390" s="206">
        <v>0.00013</v>
      </c>
      <c r="R390" s="206">
        <f>Q390*H390</f>
        <v>0.0013</v>
      </c>
      <c r="S390" s="206">
        <v>0</v>
      </c>
      <c r="T390" s="207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08" t="s">
        <v>243</v>
      </c>
      <c r="AT390" s="208" t="s">
        <v>169</v>
      </c>
      <c r="AU390" s="208" t="s">
        <v>90</v>
      </c>
      <c r="AY390" s="19" t="s">
        <v>166</v>
      </c>
      <c r="BE390" s="209">
        <f>IF(N390="základní",J390,0)</f>
        <v>0</v>
      </c>
      <c r="BF390" s="209">
        <f>IF(N390="snížená",J390,0)</f>
        <v>0</v>
      </c>
      <c r="BG390" s="209">
        <f>IF(N390="zákl. přenesená",J390,0)</f>
        <v>0</v>
      </c>
      <c r="BH390" s="209">
        <f>IF(N390="sníž. přenesená",J390,0)</f>
        <v>0</v>
      </c>
      <c r="BI390" s="209">
        <f>IF(N390="nulová",J390,0)</f>
        <v>0</v>
      </c>
      <c r="BJ390" s="19" t="s">
        <v>88</v>
      </c>
      <c r="BK390" s="209">
        <f>ROUND(I390*H390,2)</f>
        <v>0</v>
      </c>
      <c r="BL390" s="19" t="s">
        <v>243</v>
      </c>
      <c r="BM390" s="208" t="s">
        <v>2595</v>
      </c>
    </row>
    <row r="391" spans="1:47" s="2" customFormat="1" ht="12">
      <c r="A391" s="38"/>
      <c r="B391" s="39"/>
      <c r="C391" s="38"/>
      <c r="D391" s="210" t="s">
        <v>174</v>
      </c>
      <c r="E391" s="38"/>
      <c r="F391" s="211" t="s">
        <v>2596</v>
      </c>
      <c r="G391" s="38"/>
      <c r="H391" s="38"/>
      <c r="I391" s="132"/>
      <c r="J391" s="38"/>
      <c r="K391" s="38"/>
      <c r="L391" s="39"/>
      <c r="M391" s="212"/>
      <c r="N391" s="213"/>
      <c r="O391" s="77"/>
      <c r="P391" s="77"/>
      <c r="Q391" s="77"/>
      <c r="R391" s="77"/>
      <c r="S391" s="77"/>
      <c r="T391" s="7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T391" s="19" t="s">
        <v>174</v>
      </c>
      <c r="AU391" s="19" t="s">
        <v>90</v>
      </c>
    </row>
    <row r="392" spans="1:51" s="14" customFormat="1" ht="12">
      <c r="A392" s="14"/>
      <c r="B392" s="226"/>
      <c r="C392" s="14"/>
      <c r="D392" s="210" t="s">
        <v>283</v>
      </c>
      <c r="E392" s="227" t="s">
        <v>1</v>
      </c>
      <c r="F392" s="228" t="s">
        <v>2597</v>
      </c>
      <c r="G392" s="14"/>
      <c r="H392" s="229">
        <v>10</v>
      </c>
      <c r="I392" s="230"/>
      <c r="J392" s="14"/>
      <c r="K392" s="14"/>
      <c r="L392" s="226"/>
      <c r="M392" s="231"/>
      <c r="N392" s="232"/>
      <c r="O392" s="232"/>
      <c r="P392" s="232"/>
      <c r="Q392" s="232"/>
      <c r="R392" s="232"/>
      <c r="S392" s="232"/>
      <c r="T392" s="233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27" t="s">
        <v>283</v>
      </c>
      <c r="AU392" s="227" t="s">
        <v>90</v>
      </c>
      <c r="AV392" s="14" t="s">
        <v>90</v>
      </c>
      <c r="AW392" s="14" t="s">
        <v>36</v>
      </c>
      <c r="AX392" s="14" t="s">
        <v>88</v>
      </c>
      <c r="AY392" s="227" t="s">
        <v>166</v>
      </c>
    </row>
    <row r="393" spans="1:65" s="2" customFormat="1" ht="16.5" customHeight="1">
      <c r="A393" s="38"/>
      <c r="B393" s="196"/>
      <c r="C393" s="197" t="s">
        <v>1359</v>
      </c>
      <c r="D393" s="197" t="s">
        <v>169</v>
      </c>
      <c r="E393" s="198" t="s">
        <v>2598</v>
      </c>
      <c r="F393" s="199" t="s">
        <v>2599</v>
      </c>
      <c r="G393" s="200" t="s">
        <v>1435</v>
      </c>
      <c r="H393" s="201">
        <v>3</v>
      </c>
      <c r="I393" s="202"/>
      <c r="J393" s="203">
        <f>ROUND(I393*H393,2)</f>
        <v>0</v>
      </c>
      <c r="K393" s="199" t="s">
        <v>280</v>
      </c>
      <c r="L393" s="39"/>
      <c r="M393" s="204" t="s">
        <v>1</v>
      </c>
      <c r="N393" s="205" t="s">
        <v>46</v>
      </c>
      <c r="O393" s="77"/>
      <c r="P393" s="206">
        <f>O393*H393</f>
        <v>0</v>
      </c>
      <c r="Q393" s="206">
        <v>0.00025</v>
      </c>
      <c r="R393" s="206">
        <f>Q393*H393</f>
        <v>0.00075</v>
      </c>
      <c r="S393" s="206">
        <v>0</v>
      </c>
      <c r="T393" s="207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08" t="s">
        <v>243</v>
      </c>
      <c r="AT393" s="208" t="s">
        <v>169</v>
      </c>
      <c r="AU393" s="208" t="s">
        <v>90</v>
      </c>
      <c r="AY393" s="19" t="s">
        <v>166</v>
      </c>
      <c r="BE393" s="209">
        <f>IF(N393="základní",J393,0)</f>
        <v>0</v>
      </c>
      <c r="BF393" s="209">
        <f>IF(N393="snížená",J393,0)</f>
        <v>0</v>
      </c>
      <c r="BG393" s="209">
        <f>IF(N393="zákl. přenesená",J393,0)</f>
        <v>0</v>
      </c>
      <c r="BH393" s="209">
        <f>IF(N393="sníž. přenesená",J393,0)</f>
        <v>0</v>
      </c>
      <c r="BI393" s="209">
        <f>IF(N393="nulová",J393,0)</f>
        <v>0</v>
      </c>
      <c r="BJ393" s="19" t="s">
        <v>88</v>
      </c>
      <c r="BK393" s="209">
        <f>ROUND(I393*H393,2)</f>
        <v>0</v>
      </c>
      <c r="BL393" s="19" t="s">
        <v>243</v>
      </c>
      <c r="BM393" s="208" t="s">
        <v>2600</v>
      </c>
    </row>
    <row r="394" spans="1:47" s="2" customFormat="1" ht="12">
      <c r="A394" s="38"/>
      <c r="B394" s="39"/>
      <c r="C394" s="38"/>
      <c r="D394" s="210" t="s">
        <v>174</v>
      </c>
      <c r="E394" s="38"/>
      <c r="F394" s="211" t="s">
        <v>2601</v>
      </c>
      <c r="G394" s="38"/>
      <c r="H394" s="38"/>
      <c r="I394" s="132"/>
      <c r="J394" s="38"/>
      <c r="K394" s="38"/>
      <c r="L394" s="39"/>
      <c r="M394" s="212"/>
      <c r="N394" s="213"/>
      <c r="O394" s="77"/>
      <c r="P394" s="77"/>
      <c r="Q394" s="77"/>
      <c r="R394" s="77"/>
      <c r="S394" s="77"/>
      <c r="T394" s="7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T394" s="19" t="s">
        <v>174</v>
      </c>
      <c r="AU394" s="19" t="s">
        <v>90</v>
      </c>
    </row>
    <row r="395" spans="1:51" s="14" customFormat="1" ht="12">
      <c r="A395" s="14"/>
      <c r="B395" s="226"/>
      <c r="C395" s="14"/>
      <c r="D395" s="210" t="s">
        <v>283</v>
      </c>
      <c r="E395" s="227" t="s">
        <v>1</v>
      </c>
      <c r="F395" s="228" t="s">
        <v>2023</v>
      </c>
      <c r="G395" s="14"/>
      <c r="H395" s="229">
        <v>3</v>
      </c>
      <c r="I395" s="230"/>
      <c r="J395" s="14"/>
      <c r="K395" s="14"/>
      <c r="L395" s="226"/>
      <c r="M395" s="231"/>
      <c r="N395" s="232"/>
      <c r="O395" s="232"/>
      <c r="P395" s="232"/>
      <c r="Q395" s="232"/>
      <c r="R395" s="232"/>
      <c r="S395" s="232"/>
      <c r="T395" s="233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27" t="s">
        <v>283</v>
      </c>
      <c r="AU395" s="227" t="s">
        <v>90</v>
      </c>
      <c r="AV395" s="14" t="s">
        <v>90</v>
      </c>
      <c r="AW395" s="14" t="s">
        <v>36</v>
      </c>
      <c r="AX395" s="14" t="s">
        <v>88</v>
      </c>
      <c r="AY395" s="227" t="s">
        <v>166</v>
      </c>
    </row>
    <row r="396" spans="1:65" s="2" customFormat="1" ht="21.75" customHeight="1">
      <c r="A396" s="38"/>
      <c r="B396" s="196"/>
      <c r="C396" s="197" t="s">
        <v>1364</v>
      </c>
      <c r="D396" s="197" t="s">
        <v>169</v>
      </c>
      <c r="E396" s="198" t="s">
        <v>2602</v>
      </c>
      <c r="F396" s="199" t="s">
        <v>2603</v>
      </c>
      <c r="G396" s="200" t="s">
        <v>246</v>
      </c>
      <c r="H396" s="201">
        <v>1</v>
      </c>
      <c r="I396" s="202"/>
      <c r="J396" s="203">
        <f>ROUND(I396*H396,2)</f>
        <v>0</v>
      </c>
      <c r="K396" s="199" t="s">
        <v>280</v>
      </c>
      <c r="L396" s="39"/>
      <c r="M396" s="204" t="s">
        <v>1</v>
      </c>
      <c r="N396" s="205" t="s">
        <v>46</v>
      </c>
      <c r="O396" s="77"/>
      <c r="P396" s="206">
        <f>O396*H396</f>
        <v>0</v>
      </c>
      <c r="Q396" s="206">
        <v>0.00057</v>
      </c>
      <c r="R396" s="206">
        <f>Q396*H396</f>
        <v>0.00057</v>
      </c>
      <c r="S396" s="206">
        <v>0</v>
      </c>
      <c r="T396" s="207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08" t="s">
        <v>243</v>
      </c>
      <c r="AT396" s="208" t="s">
        <v>169</v>
      </c>
      <c r="AU396" s="208" t="s">
        <v>90</v>
      </c>
      <c r="AY396" s="19" t="s">
        <v>166</v>
      </c>
      <c r="BE396" s="209">
        <f>IF(N396="základní",J396,0)</f>
        <v>0</v>
      </c>
      <c r="BF396" s="209">
        <f>IF(N396="snížená",J396,0)</f>
        <v>0</v>
      </c>
      <c r="BG396" s="209">
        <f>IF(N396="zákl. přenesená",J396,0)</f>
        <v>0</v>
      </c>
      <c r="BH396" s="209">
        <f>IF(N396="sníž. přenesená",J396,0)</f>
        <v>0</v>
      </c>
      <c r="BI396" s="209">
        <f>IF(N396="nulová",J396,0)</f>
        <v>0</v>
      </c>
      <c r="BJ396" s="19" t="s">
        <v>88</v>
      </c>
      <c r="BK396" s="209">
        <f>ROUND(I396*H396,2)</f>
        <v>0</v>
      </c>
      <c r="BL396" s="19" t="s">
        <v>243</v>
      </c>
      <c r="BM396" s="208" t="s">
        <v>2604</v>
      </c>
    </row>
    <row r="397" spans="1:65" s="2" customFormat="1" ht="21.75" customHeight="1">
      <c r="A397" s="38"/>
      <c r="B397" s="196"/>
      <c r="C397" s="197" t="s">
        <v>1369</v>
      </c>
      <c r="D397" s="197" t="s">
        <v>169</v>
      </c>
      <c r="E397" s="198" t="s">
        <v>2605</v>
      </c>
      <c r="F397" s="199" t="s">
        <v>2606</v>
      </c>
      <c r="G397" s="200" t="s">
        <v>346</v>
      </c>
      <c r="H397" s="201">
        <v>2</v>
      </c>
      <c r="I397" s="202"/>
      <c r="J397" s="203">
        <f>ROUND(I397*H397,2)</f>
        <v>0</v>
      </c>
      <c r="K397" s="199" t="s">
        <v>280</v>
      </c>
      <c r="L397" s="39"/>
      <c r="M397" s="204" t="s">
        <v>1</v>
      </c>
      <c r="N397" s="205" t="s">
        <v>46</v>
      </c>
      <c r="O397" s="77"/>
      <c r="P397" s="206">
        <f>O397*H397</f>
        <v>0</v>
      </c>
      <c r="Q397" s="206">
        <v>0.00022</v>
      </c>
      <c r="R397" s="206">
        <f>Q397*H397</f>
        <v>0.00044</v>
      </c>
      <c r="S397" s="206">
        <v>0</v>
      </c>
      <c r="T397" s="207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08" t="s">
        <v>243</v>
      </c>
      <c r="AT397" s="208" t="s">
        <v>169</v>
      </c>
      <c r="AU397" s="208" t="s">
        <v>90</v>
      </c>
      <c r="AY397" s="19" t="s">
        <v>166</v>
      </c>
      <c r="BE397" s="209">
        <f>IF(N397="základní",J397,0)</f>
        <v>0</v>
      </c>
      <c r="BF397" s="209">
        <f>IF(N397="snížená",J397,0)</f>
        <v>0</v>
      </c>
      <c r="BG397" s="209">
        <f>IF(N397="zákl. přenesená",J397,0)</f>
        <v>0</v>
      </c>
      <c r="BH397" s="209">
        <f>IF(N397="sníž. přenesená",J397,0)</f>
        <v>0</v>
      </c>
      <c r="BI397" s="209">
        <f>IF(N397="nulová",J397,0)</f>
        <v>0</v>
      </c>
      <c r="BJ397" s="19" t="s">
        <v>88</v>
      </c>
      <c r="BK397" s="209">
        <f>ROUND(I397*H397,2)</f>
        <v>0</v>
      </c>
      <c r="BL397" s="19" t="s">
        <v>243</v>
      </c>
      <c r="BM397" s="208" t="s">
        <v>2607</v>
      </c>
    </row>
    <row r="398" spans="1:47" s="2" customFormat="1" ht="12">
      <c r="A398" s="38"/>
      <c r="B398" s="39"/>
      <c r="C398" s="38"/>
      <c r="D398" s="210" t="s">
        <v>174</v>
      </c>
      <c r="E398" s="38"/>
      <c r="F398" s="211" t="s">
        <v>2608</v>
      </c>
      <c r="G398" s="38"/>
      <c r="H398" s="38"/>
      <c r="I398" s="132"/>
      <c r="J398" s="38"/>
      <c r="K398" s="38"/>
      <c r="L398" s="39"/>
      <c r="M398" s="212"/>
      <c r="N398" s="213"/>
      <c r="O398" s="77"/>
      <c r="P398" s="77"/>
      <c r="Q398" s="77"/>
      <c r="R398" s="77"/>
      <c r="S398" s="77"/>
      <c r="T398" s="7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9" t="s">
        <v>174</v>
      </c>
      <c r="AU398" s="19" t="s">
        <v>90</v>
      </c>
    </row>
    <row r="399" spans="1:65" s="2" customFormat="1" ht="21.75" customHeight="1">
      <c r="A399" s="38"/>
      <c r="B399" s="196"/>
      <c r="C399" s="197" t="s">
        <v>1374</v>
      </c>
      <c r="D399" s="197" t="s">
        <v>169</v>
      </c>
      <c r="E399" s="198" t="s">
        <v>2609</v>
      </c>
      <c r="F399" s="199" t="s">
        <v>2610</v>
      </c>
      <c r="G399" s="200" t="s">
        <v>346</v>
      </c>
      <c r="H399" s="201">
        <v>1</v>
      </c>
      <c r="I399" s="202"/>
      <c r="J399" s="203">
        <f>ROUND(I399*H399,2)</f>
        <v>0</v>
      </c>
      <c r="K399" s="199" t="s">
        <v>280</v>
      </c>
      <c r="L399" s="39"/>
      <c r="M399" s="204" t="s">
        <v>1</v>
      </c>
      <c r="N399" s="205" t="s">
        <v>46</v>
      </c>
      <c r="O399" s="77"/>
      <c r="P399" s="206">
        <f>O399*H399</f>
        <v>0</v>
      </c>
      <c r="Q399" s="206">
        <v>2E-05</v>
      </c>
      <c r="R399" s="206">
        <f>Q399*H399</f>
        <v>2E-05</v>
      </c>
      <c r="S399" s="206">
        <v>0</v>
      </c>
      <c r="T399" s="207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08" t="s">
        <v>243</v>
      </c>
      <c r="AT399" s="208" t="s">
        <v>169</v>
      </c>
      <c r="AU399" s="208" t="s">
        <v>90</v>
      </c>
      <c r="AY399" s="19" t="s">
        <v>166</v>
      </c>
      <c r="BE399" s="209">
        <f>IF(N399="základní",J399,0)</f>
        <v>0</v>
      </c>
      <c r="BF399" s="209">
        <f>IF(N399="snížená",J399,0)</f>
        <v>0</v>
      </c>
      <c r="BG399" s="209">
        <f>IF(N399="zákl. přenesená",J399,0)</f>
        <v>0</v>
      </c>
      <c r="BH399" s="209">
        <f>IF(N399="sníž. přenesená",J399,0)</f>
        <v>0</v>
      </c>
      <c r="BI399" s="209">
        <f>IF(N399="nulová",J399,0)</f>
        <v>0</v>
      </c>
      <c r="BJ399" s="19" t="s">
        <v>88</v>
      </c>
      <c r="BK399" s="209">
        <f>ROUND(I399*H399,2)</f>
        <v>0</v>
      </c>
      <c r="BL399" s="19" t="s">
        <v>243</v>
      </c>
      <c r="BM399" s="208" t="s">
        <v>2611</v>
      </c>
    </row>
    <row r="400" spans="1:47" s="2" customFormat="1" ht="12">
      <c r="A400" s="38"/>
      <c r="B400" s="39"/>
      <c r="C400" s="38"/>
      <c r="D400" s="210" t="s">
        <v>174</v>
      </c>
      <c r="E400" s="38"/>
      <c r="F400" s="211" t="s">
        <v>2612</v>
      </c>
      <c r="G400" s="38"/>
      <c r="H400" s="38"/>
      <c r="I400" s="132"/>
      <c r="J400" s="38"/>
      <c r="K400" s="38"/>
      <c r="L400" s="39"/>
      <c r="M400" s="212"/>
      <c r="N400" s="213"/>
      <c r="O400" s="77"/>
      <c r="P400" s="77"/>
      <c r="Q400" s="77"/>
      <c r="R400" s="77"/>
      <c r="S400" s="77"/>
      <c r="T400" s="7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9" t="s">
        <v>174</v>
      </c>
      <c r="AU400" s="19" t="s">
        <v>90</v>
      </c>
    </row>
    <row r="401" spans="1:65" s="2" customFormat="1" ht="21.75" customHeight="1">
      <c r="A401" s="38"/>
      <c r="B401" s="196"/>
      <c r="C401" s="242" t="s">
        <v>1378</v>
      </c>
      <c r="D401" s="242" t="s">
        <v>806</v>
      </c>
      <c r="E401" s="243" t="s">
        <v>2613</v>
      </c>
      <c r="F401" s="244" t="s">
        <v>2614</v>
      </c>
      <c r="G401" s="245" t="s">
        <v>346</v>
      </c>
      <c r="H401" s="246">
        <v>1</v>
      </c>
      <c r="I401" s="247"/>
      <c r="J401" s="248">
        <f>ROUND(I401*H401,2)</f>
        <v>0</v>
      </c>
      <c r="K401" s="244" t="s">
        <v>1</v>
      </c>
      <c r="L401" s="249"/>
      <c r="M401" s="250" t="s">
        <v>1</v>
      </c>
      <c r="N401" s="251" t="s">
        <v>46</v>
      </c>
      <c r="O401" s="77"/>
      <c r="P401" s="206">
        <f>O401*H401</f>
        <v>0</v>
      </c>
      <c r="Q401" s="206">
        <v>0.0008</v>
      </c>
      <c r="R401" s="206">
        <f>Q401*H401</f>
        <v>0.0008</v>
      </c>
      <c r="S401" s="206">
        <v>0</v>
      </c>
      <c r="T401" s="207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08" t="s">
        <v>522</v>
      </c>
      <c r="AT401" s="208" t="s">
        <v>806</v>
      </c>
      <c r="AU401" s="208" t="s">
        <v>90</v>
      </c>
      <c r="AY401" s="19" t="s">
        <v>166</v>
      </c>
      <c r="BE401" s="209">
        <f>IF(N401="základní",J401,0)</f>
        <v>0</v>
      </c>
      <c r="BF401" s="209">
        <f>IF(N401="snížená",J401,0)</f>
        <v>0</v>
      </c>
      <c r="BG401" s="209">
        <f>IF(N401="zákl. přenesená",J401,0)</f>
        <v>0</v>
      </c>
      <c r="BH401" s="209">
        <f>IF(N401="sníž. přenesená",J401,0)</f>
        <v>0</v>
      </c>
      <c r="BI401" s="209">
        <f>IF(N401="nulová",J401,0)</f>
        <v>0</v>
      </c>
      <c r="BJ401" s="19" t="s">
        <v>88</v>
      </c>
      <c r="BK401" s="209">
        <f>ROUND(I401*H401,2)</f>
        <v>0</v>
      </c>
      <c r="BL401" s="19" t="s">
        <v>243</v>
      </c>
      <c r="BM401" s="208" t="s">
        <v>2615</v>
      </c>
    </row>
    <row r="402" spans="1:65" s="2" customFormat="1" ht="16.5" customHeight="1">
      <c r="A402" s="38"/>
      <c r="B402" s="196"/>
      <c r="C402" s="197" t="s">
        <v>1382</v>
      </c>
      <c r="D402" s="197" t="s">
        <v>169</v>
      </c>
      <c r="E402" s="198" t="s">
        <v>2616</v>
      </c>
      <c r="F402" s="199" t="s">
        <v>2617</v>
      </c>
      <c r="G402" s="200" t="s">
        <v>346</v>
      </c>
      <c r="H402" s="201">
        <v>1</v>
      </c>
      <c r="I402" s="202"/>
      <c r="J402" s="203">
        <f>ROUND(I402*H402,2)</f>
        <v>0</v>
      </c>
      <c r="K402" s="199" t="s">
        <v>280</v>
      </c>
      <c r="L402" s="39"/>
      <c r="M402" s="204" t="s">
        <v>1</v>
      </c>
      <c r="N402" s="205" t="s">
        <v>46</v>
      </c>
      <c r="O402" s="77"/>
      <c r="P402" s="206">
        <f>O402*H402</f>
        <v>0</v>
      </c>
      <c r="Q402" s="206">
        <v>0.00029</v>
      </c>
      <c r="R402" s="206">
        <f>Q402*H402</f>
        <v>0.00029</v>
      </c>
      <c r="S402" s="206">
        <v>0</v>
      </c>
      <c r="T402" s="207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08" t="s">
        <v>243</v>
      </c>
      <c r="AT402" s="208" t="s">
        <v>169</v>
      </c>
      <c r="AU402" s="208" t="s">
        <v>90</v>
      </c>
      <c r="AY402" s="19" t="s">
        <v>166</v>
      </c>
      <c r="BE402" s="209">
        <f>IF(N402="základní",J402,0)</f>
        <v>0</v>
      </c>
      <c r="BF402" s="209">
        <f>IF(N402="snížená",J402,0)</f>
        <v>0</v>
      </c>
      <c r="BG402" s="209">
        <f>IF(N402="zákl. přenesená",J402,0)</f>
        <v>0</v>
      </c>
      <c r="BH402" s="209">
        <f>IF(N402="sníž. přenesená",J402,0)</f>
        <v>0</v>
      </c>
      <c r="BI402" s="209">
        <f>IF(N402="nulová",J402,0)</f>
        <v>0</v>
      </c>
      <c r="BJ402" s="19" t="s">
        <v>88</v>
      </c>
      <c r="BK402" s="209">
        <f>ROUND(I402*H402,2)</f>
        <v>0</v>
      </c>
      <c r="BL402" s="19" t="s">
        <v>243</v>
      </c>
      <c r="BM402" s="208" t="s">
        <v>2618</v>
      </c>
    </row>
    <row r="403" spans="1:47" s="2" customFormat="1" ht="12">
      <c r="A403" s="38"/>
      <c r="B403" s="39"/>
      <c r="C403" s="38"/>
      <c r="D403" s="210" t="s">
        <v>174</v>
      </c>
      <c r="E403" s="38"/>
      <c r="F403" s="211" t="s">
        <v>2619</v>
      </c>
      <c r="G403" s="38"/>
      <c r="H403" s="38"/>
      <c r="I403" s="132"/>
      <c r="J403" s="38"/>
      <c r="K403" s="38"/>
      <c r="L403" s="39"/>
      <c r="M403" s="212"/>
      <c r="N403" s="213"/>
      <c r="O403" s="77"/>
      <c r="P403" s="77"/>
      <c r="Q403" s="77"/>
      <c r="R403" s="77"/>
      <c r="S403" s="77"/>
      <c r="T403" s="7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9" t="s">
        <v>174</v>
      </c>
      <c r="AU403" s="19" t="s">
        <v>90</v>
      </c>
    </row>
    <row r="404" spans="1:65" s="2" customFormat="1" ht="16.5" customHeight="1">
      <c r="A404" s="38"/>
      <c r="B404" s="196"/>
      <c r="C404" s="197" t="s">
        <v>1388</v>
      </c>
      <c r="D404" s="197" t="s">
        <v>169</v>
      </c>
      <c r="E404" s="198" t="s">
        <v>2620</v>
      </c>
      <c r="F404" s="199" t="s">
        <v>2621</v>
      </c>
      <c r="G404" s="200" t="s">
        <v>346</v>
      </c>
      <c r="H404" s="201">
        <v>2</v>
      </c>
      <c r="I404" s="202"/>
      <c r="J404" s="203">
        <f>ROUND(I404*H404,2)</f>
        <v>0</v>
      </c>
      <c r="K404" s="199" t="s">
        <v>280</v>
      </c>
      <c r="L404" s="39"/>
      <c r="M404" s="204" t="s">
        <v>1</v>
      </c>
      <c r="N404" s="205" t="s">
        <v>46</v>
      </c>
      <c r="O404" s="77"/>
      <c r="P404" s="206">
        <f>O404*H404</f>
        <v>0</v>
      </c>
      <c r="Q404" s="206">
        <v>0.0005</v>
      </c>
      <c r="R404" s="206">
        <f>Q404*H404</f>
        <v>0.001</v>
      </c>
      <c r="S404" s="206">
        <v>0</v>
      </c>
      <c r="T404" s="207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08" t="s">
        <v>243</v>
      </c>
      <c r="AT404" s="208" t="s">
        <v>169</v>
      </c>
      <c r="AU404" s="208" t="s">
        <v>90</v>
      </c>
      <c r="AY404" s="19" t="s">
        <v>166</v>
      </c>
      <c r="BE404" s="209">
        <f>IF(N404="základní",J404,0)</f>
        <v>0</v>
      </c>
      <c r="BF404" s="209">
        <f>IF(N404="snížená",J404,0)</f>
        <v>0</v>
      </c>
      <c r="BG404" s="209">
        <f>IF(N404="zákl. přenesená",J404,0)</f>
        <v>0</v>
      </c>
      <c r="BH404" s="209">
        <f>IF(N404="sníž. přenesená",J404,0)</f>
        <v>0</v>
      </c>
      <c r="BI404" s="209">
        <f>IF(N404="nulová",J404,0)</f>
        <v>0</v>
      </c>
      <c r="BJ404" s="19" t="s">
        <v>88</v>
      </c>
      <c r="BK404" s="209">
        <f>ROUND(I404*H404,2)</f>
        <v>0</v>
      </c>
      <c r="BL404" s="19" t="s">
        <v>243</v>
      </c>
      <c r="BM404" s="208" t="s">
        <v>2622</v>
      </c>
    </row>
    <row r="405" spans="1:47" s="2" customFormat="1" ht="12">
      <c r="A405" s="38"/>
      <c r="B405" s="39"/>
      <c r="C405" s="38"/>
      <c r="D405" s="210" t="s">
        <v>174</v>
      </c>
      <c r="E405" s="38"/>
      <c r="F405" s="211" t="s">
        <v>2623</v>
      </c>
      <c r="G405" s="38"/>
      <c r="H405" s="38"/>
      <c r="I405" s="132"/>
      <c r="J405" s="38"/>
      <c r="K405" s="38"/>
      <c r="L405" s="39"/>
      <c r="M405" s="212"/>
      <c r="N405" s="213"/>
      <c r="O405" s="77"/>
      <c r="P405" s="77"/>
      <c r="Q405" s="77"/>
      <c r="R405" s="77"/>
      <c r="S405" s="77"/>
      <c r="T405" s="7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9" t="s">
        <v>174</v>
      </c>
      <c r="AU405" s="19" t="s">
        <v>90</v>
      </c>
    </row>
    <row r="406" spans="1:65" s="2" customFormat="1" ht="16.5" customHeight="1">
      <c r="A406" s="38"/>
      <c r="B406" s="196"/>
      <c r="C406" s="197" t="s">
        <v>1392</v>
      </c>
      <c r="D406" s="197" t="s">
        <v>169</v>
      </c>
      <c r="E406" s="198" t="s">
        <v>2624</v>
      </c>
      <c r="F406" s="199" t="s">
        <v>2625</v>
      </c>
      <c r="G406" s="200" t="s">
        <v>346</v>
      </c>
      <c r="H406" s="201">
        <v>2</v>
      </c>
      <c r="I406" s="202"/>
      <c r="J406" s="203">
        <f>ROUND(I406*H406,2)</f>
        <v>0</v>
      </c>
      <c r="K406" s="199" t="s">
        <v>280</v>
      </c>
      <c r="L406" s="39"/>
      <c r="M406" s="204" t="s">
        <v>1</v>
      </c>
      <c r="N406" s="205" t="s">
        <v>46</v>
      </c>
      <c r="O406" s="77"/>
      <c r="P406" s="206">
        <f>O406*H406</f>
        <v>0</v>
      </c>
      <c r="Q406" s="206">
        <v>0.0007</v>
      </c>
      <c r="R406" s="206">
        <f>Q406*H406</f>
        <v>0.0014</v>
      </c>
      <c r="S406" s="206">
        <v>0</v>
      </c>
      <c r="T406" s="207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08" t="s">
        <v>243</v>
      </c>
      <c r="AT406" s="208" t="s">
        <v>169</v>
      </c>
      <c r="AU406" s="208" t="s">
        <v>90</v>
      </c>
      <c r="AY406" s="19" t="s">
        <v>166</v>
      </c>
      <c r="BE406" s="209">
        <f>IF(N406="základní",J406,0)</f>
        <v>0</v>
      </c>
      <c r="BF406" s="209">
        <f>IF(N406="snížená",J406,0)</f>
        <v>0</v>
      </c>
      <c r="BG406" s="209">
        <f>IF(N406="zákl. přenesená",J406,0)</f>
        <v>0</v>
      </c>
      <c r="BH406" s="209">
        <f>IF(N406="sníž. přenesená",J406,0)</f>
        <v>0</v>
      </c>
      <c r="BI406" s="209">
        <f>IF(N406="nulová",J406,0)</f>
        <v>0</v>
      </c>
      <c r="BJ406" s="19" t="s">
        <v>88</v>
      </c>
      <c r="BK406" s="209">
        <f>ROUND(I406*H406,2)</f>
        <v>0</v>
      </c>
      <c r="BL406" s="19" t="s">
        <v>243</v>
      </c>
      <c r="BM406" s="208" t="s">
        <v>2626</v>
      </c>
    </row>
    <row r="407" spans="1:47" s="2" customFormat="1" ht="12">
      <c r="A407" s="38"/>
      <c r="B407" s="39"/>
      <c r="C407" s="38"/>
      <c r="D407" s="210" t="s">
        <v>174</v>
      </c>
      <c r="E407" s="38"/>
      <c r="F407" s="211" t="s">
        <v>2627</v>
      </c>
      <c r="G407" s="38"/>
      <c r="H407" s="38"/>
      <c r="I407" s="132"/>
      <c r="J407" s="38"/>
      <c r="K407" s="38"/>
      <c r="L407" s="39"/>
      <c r="M407" s="212"/>
      <c r="N407" s="213"/>
      <c r="O407" s="77"/>
      <c r="P407" s="77"/>
      <c r="Q407" s="77"/>
      <c r="R407" s="77"/>
      <c r="S407" s="77"/>
      <c r="T407" s="7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9" t="s">
        <v>174</v>
      </c>
      <c r="AU407" s="19" t="s">
        <v>90</v>
      </c>
    </row>
    <row r="408" spans="1:65" s="2" customFormat="1" ht="16.5" customHeight="1">
      <c r="A408" s="38"/>
      <c r="B408" s="196"/>
      <c r="C408" s="197" t="s">
        <v>1397</v>
      </c>
      <c r="D408" s="197" t="s">
        <v>169</v>
      </c>
      <c r="E408" s="198" t="s">
        <v>2628</v>
      </c>
      <c r="F408" s="199" t="s">
        <v>2629</v>
      </c>
      <c r="G408" s="200" t="s">
        <v>2154</v>
      </c>
      <c r="H408" s="201">
        <v>10</v>
      </c>
      <c r="I408" s="202"/>
      <c r="J408" s="203">
        <f>ROUND(I408*H408,2)</f>
        <v>0</v>
      </c>
      <c r="K408" s="199" t="s">
        <v>1</v>
      </c>
      <c r="L408" s="39"/>
      <c r="M408" s="204" t="s">
        <v>1</v>
      </c>
      <c r="N408" s="205" t="s">
        <v>46</v>
      </c>
      <c r="O408" s="77"/>
      <c r="P408" s="206">
        <f>O408*H408</f>
        <v>0</v>
      </c>
      <c r="Q408" s="206">
        <v>0</v>
      </c>
      <c r="R408" s="206">
        <f>Q408*H408</f>
        <v>0</v>
      </c>
      <c r="S408" s="206">
        <v>0</v>
      </c>
      <c r="T408" s="207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08" t="s">
        <v>243</v>
      </c>
      <c r="AT408" s="208" t="s">
        <v>169</v>
      </c>
      <c r="AU408" s="208" t="s">
        <v>90</v>
      </c>
      <c r="AY408" s="19" t="s">
        <v>166</v>
      </c>
      <c r="BE408" s="209">
        <f>IF(N408="základní",J408,0)</f>
        <v>0</v>
      </c>
      <c r="BF408" s="209">
        <f>IF(N408="snížená",J408,0)</f>
        <v>0</v>
      </c>
      <c r="BG408" s="209">
        <f>IF(N408="zákl. přenesená",J408,0)</f>
        <v>0</v>
      </c>
      <c r="BH408" s="209">
        <f>IF(N408="sníž. přenesená",J408,0)</f>
        <v>0</v>
      </c>
      <c r="BI408" s="209">
        <f>IF(N408="nulová",J408,0)</f>
        <v>0</v>
      </c>
      <c r="BJ408" s="19" t="s">
        <v>88</v>
      </c>
      <c r="BK408" s="209">
        <f>ROUND(I408*H408,2)</f>
        <v>0</v>
      </c>
      <c r="BL408" s="19" t="s">
        <v>243</v>
      </c>
      <c r="BM408" s="208" t="s">
        <v>2630</v>
      </c>
    </row>
    <row r="409" spans="1:47" s="2" customFormat="1" ht="12">
      <c r="A409" s="38"/>
      <c r="B409" s="39"/>
      <c r="C409" s="38"/>
      <c r="D409" s="210" t="s">
        <v>174</v>
      </c>
      <c r="E409" s="38"/>
      <c r="F409" s="211" t="s">
        <v>2631</v>
      </c>
      <c r="G409" s="38"/>
      <c r="H409" s="38"/>
      <c r="I409" s="132"/>
      <c r="J409" s="38"/>
      <c r="K409" s="38"/>
      <c r="L409" s="39"/>
      <c r="M409" s="212"/>
      <c r="N409" s="213"/>
      <c r="O409" s="77"/>
      <c r="P409" s="77"/>
      <c r="Q409" s="77"/>
      <c r="R409" s="77"/>
      <c r="S409" s="77"/>
      <c r="T409" s="7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T409" s="19" t="s">
        <v>174</v>
      </c>
      <c r="AU409" s="19" t="s">
        <v>90</v>
      </c>
    </row>
    <row r="410" spans="1:65" s="2" customFormat="1" ht="21.75" customHeight="1">
      <c r="A410" s="38"/>
      <c r="B410" s="196"/>
      <c r="C410" s="242" t="s">
        <v>1402</v>
      </c>
      <c r="D410" s="242" t="s">
        <v>806</v>
      </c>
      <c r="E410" s="243" t="s">
        <v>2632</v>
      </c>
      <c r="F410" s="244" t="s">
        <v>2633</v>
      </c>
      <c r="G410" s="245" t="s">
        <v>172</v>
      </c>
      <c r="H410" s="246">
        <v>1</v>
      </c>
      <c r="I410" s="247"/>
      <c r="J410" s="248">
        <f>ROUND(I410*H410,2)</f>
        <v>0</v>
      </c>
      <c r="K410" s="244" t="s">
        <v>1</v>
      </c>
      <c r="L410" s="249"/>
      <c r="M410" s="250" t="s">
        <v>1</v>
      </c>
      <c r="N410" s="251" t="s">
        <v>46</v>
      </c>
      <c r="O410" s="77"/>
      <c r="P410" s="206">
        <f>O410*H410</f>
        <v>0</v>
      </c>
      <c r="Q410" s="206">
        <v>0</v>
      </c>
      <c r="R410" s="206">
        <f>Q410*H410</f>
        <v>0</v>
      </c>
      <c r="S410" s="206">
        <v>0</v>
      </c>
      <c r="T410" s="207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08" t="s">
        <v>522</v>
      </c>
      <c r="AT410" s="208" t="s">
        <v>806</v>
      </c>
      <c r="AU410" s="208" t="s">
        <v>90</v>
      </c>
      <c r="AY410" s="19" t="s">
        <v>166</v>
      </c>
      <c r="BE410" s="209">
        <f>IF(N410="základní",J410,0)</f>
        <v>0</v>
      </c>
      <c r="BF410" s="209">
        <f>IF(N410="snížená",J410,0)</f>
        <v>0</v>
      </c>
      <c r="BG410" s="209">
        <f>IF(N410="zákl. přenesená",J410,0)</f>
        <v>0</v>
      </c>
      <c r="BH410" s="209">
        <f>IF(N410="sníž. přenesená",J410,0)</f>
        <v>0</v>
      </c>
      <c r="BI410" s="209">
        <f>IF(N410="nulová",J410,0)</f>
        <v>0</v>
      </c>
      <c r="BJ410" s="19" t="s">
        <v>88</v>
      </c>
      <c r="BK410" s="209">
        <f>ROUND(I410*H410,2)</f>
        <v>0</v>
      </c>
      <c r="BL410" s="19" t="s">
        <v>243</v>
      </c>
      <c r="BM410" s="208" t="s">
        <v>2634</v>
      </c>
    </row>
    <row r="411" spans="1:65" s="2" customFormat="1" ht="21.75" customHeight="1">
      <c r="A411" s="38"/>
      <c r="B411" s="196"/>
      <c r="C411" s="197" t="s">
        <v>1183</v>
      </c>
      <c r="D411" s="197" t="s">
        <v>169</v>
      </c>
      <c r="E411" s="198" t="s">
        <v>2635</v>
      </c>
      <c r="F411" s="199" t="s">
        <v>2636</v>
      </c>
      <c r="G411" s="200" t="s">
        <v>425</v>
      </c>
      <c r="H411" s="201">
        <v>65.5</v>
      </c>
      <c r="I411" s="202"/>
      <c r="J411" s="203">
        <f>ROUND(I411*H411,2)</f>
        <v>0</v>
      </c>
      <c r="K411" s="199" t="s">
        <v>280</v>
      </c>
      <c r="L411" s="39"/>
      <c r="M411" s="204" t="s">
        <v>1</v>
      </c>
      <c r="N411" s="205" t="s">
        <v>46</v>
      </c>
      <c r="O411" s="77"/>
      <c r="P411" s="206">
        <f>O411*H411</f>
        <v>0</v>
      </c>
      <c r="Q411" s="206">
        <v>0.00019</v>
      </c>
      <c r="R411" s="206">
        <f>Q411*H411</f>
        <v>0.012445000000000001</v>
      </c>
      <c r="S411" s="206">
        <v>0</v>
      </c>
      <c r="T411" s="207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08" t="s">
        <v>243</v>
      </c>
      <c r="AT411" s="208" t="s">
        <v>169</v>
      </c>
      <c r="AU411" s="208" t="s">
        <v>90</v>
      </c>
      <c r="AY411" s="19" t="s">
        <v>166</v>
      </c>
      <c r="BE411" s="209">
        <f>IF(N411="základní",J411,0)</f>
        <v>0</v>
      </c>
      <c r="BF411" s="209">
        <f>IF(N411="snížená",J411,0)</f>
        <v>0</v>
      </c>
      <c r="BG411" s="209">
        <f>IF(N411="zákl. přenesená",J411,0)</f>
        <v>0</v>
      </c>
      <c r="BH411" s="209">
        <f>IF(N411="sníž. přenesená",J411,0)</f>
        <v>0</v>
      </c>
      <c r="BI411" s="209">
        <f>IF(N411="nulová",J411,0)</f>
        <v>0</v>
      </c>
      <c r="BJ411" s="19" t="s">
        <v>88</v>
      </c>
      <c r="BK411" s="209">
        <f>ROUND(I411*H411,2)</f>
        <v>0</v>
      </c>
      <c r="BL411" s="19" t="s">
        <v>243</v>
      </c>
      <c r="BM411" s="208" t="s">
        <v>2637</v>
      </c>
    </row>
    <row r="412" spans="1:47" s="2" customFormat="1" ht="12">
      <c r="A412" s="38"/>
      <c r="B412" s="39"/>
      <c r="C412" s="38"/>
      <c r="D412" s="210" t="s">
        <v>174</v>
      </c>
      <c r="E412" s="38"/>
      <c r="F412" s="211" t="s">
        <v>2638</v>
      </c>
      <c r="G412" s="38"/>
      <c r="H412" s="38"/>
      <c r="I412" s="132"/>
      <c r="J412" s="38"/>
      <c r="K412" s="38"/>
      <c r="L412" s="39"/>
      <c r="M412" s="212"/>
      <c r="N412" s="213"/>
      <c r="O412" s="77"/>
      <c r="P412" s="77"/>
      <c r="Q412" s="77"/>
      <c r="R412" s="77"/>
      <c r="S412" s="77"/>
      <c r="T412" s="7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9" t="s">
        <v>174</v>
      </c>
      <c r="AU412" s="19" t="s">
        <v>90</v>
      </c>
    </row>
    <row r="413" spans="1:51" s="14" customFormat="1" ht="12">
      <c r="A413" s="14"/>
      <c r="B413" s="226"/>
      <c r="C413" s="14"/>
      <c r="D413" s="210" t="s">
        <v>283</v>
      </c>
      <c r="E413" s="227" t="s">
        <v>1</v>
      </c>
      <c r="F413" s="228" t="s">
        <v>2639</v>
      </c>
      <c r="G413" s="14"/>
      <c r="H413" s="229">
        <v>65.5</v>
      </c>
      <c r="I413" s="230"/>
      <c r="J413" s="14"/>
      <c r="K413" s="14"/>
      <c r="L413" s="226"/>
      <c r="M413" s="231"/>
      <c r="N413" s="232"/>
      <c r="O413" s="232"/>
      <c r="P413" s="232"/>
      <c r="Q413" s="232"/>
      <c r="R413" s="232"/>
      <c r="S413" s="232"/>
      <c r="T413" s="233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27" t="s">
        <v>283</v>
      </c>
      <c r="AU413" s="227" t="s">
        <v>90</v>
      </c>
      <c r="AV413" s="14" t="s">
        <v>90</v>
      </c>
      <c r="AW413" s="14" t="s">
        <v>36</v>
      </c>
      <c r="AX413" s="14" t="s">
        <v>88</v>
      </c>
      <c r="AY413" s="227" t="s">
        <v>166</v>
      </c>
    </row>
    <row r="414" spans="1:65" s="2" customFormat="1" ht="16.5" customHeight="1">
      <c r="A414" s="38"/>
      <c r="B414" s="196"/>
      <c r="C414" s="197" t="s">
        <v>1193</v>
      </c>
      <c r="D414" s="197" t="s">
        <v>169</v>
      </c>
      <c r="E414" s="198" t="s">
        <v>2640</v>
      </c>
      <c r="F414" s="199" t="s">
        <v>2641</v>
      </c>
      <c r="G414" s="200" t="s">
        <v>425</v>
      </c>
      <c r="H414" s="201">
        <v>65.5</v>
      </c>
      <c r="I414" s="202"/>
      <c r="J414" s="203">
        <f>ROUND(I414*H414,2)</f>
        <v>0</v>
      </c>
      <c r="K414" s="199" t="s">
        <v>280</v>
      </c>
      <c r="L414" s="39"/>
      <c r="M414" s="204" t="s">
        <v>1</v>
      </c>
      <c r="N414" s="205" t="s">
        <v>46</v>
      </c>
      <c r="O414" s="77"/>
      <c r="P414" s="206">
        <f>O414*H414</f>
        <v>0</v>
      </c>
      <c r="Q414" s="206">
        <v>1E-05</v>
      </c>
      <c r="R414" s="206">
        <f>Q414*H414</f>
        <v>0.0006550000000000001</v>
      </c>
      <c r="S414" s="206">
        <v>0</v>
      </c>
      <c r="T414" s="207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08" t="s">
        <v>243</v>
      </c>
      <c r="AT414" s="208" t="s">
        <v>169</v>
      </c>
      <c r="AU414" s="208" t="s">
        <v>90</v>
      </c>
      <c r="AY414" s="19" t="s">
        <v>166</v>
      </c>
      <c r="BE414" s="209">
        <f>IF(N414="základní",J414,0)</f>
        <v>0</v>
      </c>
      <c r="BF414" s="209">
        <f>IF(N414="snížená",J414,0)</f>
        <v>0</v>
      </c>
      <c r="BG414" s="209">
        <f>IF(N414="zákl. přenesená",J414,0)</f>
        <v>0</v>
      </c>
      <c r="BH414" s="209">
        <f>IF(N414="sníž. přenesená",J414,0)</f>
        <v>0</v>
      </c>
      <c r="BI414" s="209">
        <f>IF(N414="nulová",J414,0)</f>
        <v>0</v>
      </c>
      <c r="BJ414" s="19" t="s">
        <v>88</v>
      </c>
      <c r="BK414" s="209">
        <f>ROUND(I414*H414,2)</f>
        <v>0</v>
      </c>
      <c r="BL414" s="19" t="s">
        <v>243</v>
      </c>
      <c r="BM414" s="208" t="s">
        <v>2642</v>
      </c>
    </row>
    <row r="415" spans="1:47" s="2" customFormat="1" ht="12">
      <c r="A415" s="38"/>
      <c r="B415" s="39"/>
      <c r="C415" s="38"/>
      <c r="D415" s="210" t="s">
        <v>174</v>
      </c>
      <c r="E415" s="38"/>
      <c r="F415" s="211" t="s">
        <v>2643</v>
      </c>
      <c r="G415" s="38"/>
      <c r="H415" s="38"/>
      <c r="I415" s="132"/>
      <c r="J415" s="38"/>
      <c r="K415" s="38"/>
      <c r="L415" s="39"/>
      <c r="M415" s="212"/>
      <c r="N415" s="213"/>
      <c r="O415" s="77"/>
      <c r="P415" s="77"/>
      <c r="Q415" s="77"/>
      <c r="R415" s="77"/>
      <c r="S415" s="77"/>
      <c r="T415" s="7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T415" s="19" t="s">
        <v>174</v>
      </c>
      <c r="AU415" s="19" t="s">
        <v>90</v>
      </c>
    </row>
    <row r="416" spans="1:65" s="2" customFormat="1" ht="21.75" customHeight="1">
      <c r="A416" s="38"/>
      <c r="B416" s="196"/>
      <c r="C416" s="197" t="s">
        <v>1414</v>
      </c>
      <c r="D416" s="197" t="s">
        <v>169</v>
      </c>
      <c r="E416" s="198" t="s">
        <v>2644</v>
      </c>
      <c r="F416" s="199" t="s">
        <v>2645</v>
      </c>
      <c r="G416" s="200" t="s">
        <v>289</v>
      </c>
      <c r="H416" s="201">
        <v>0.108</v>
      </c>
      <c r="I416" s="202"/>
      <c r="J416" s="203">
        <f>ROUND(I416*H416,2)</f>
        <v>0</v>
      </c>
      <c r="K416" s="199" t="s">
        <v>280</v>
      </c>
      <c r="L416" s="39"/>
      <c r="M416" s="204" t="s">
        <v>1</v>
      </c>
      <c r="N416" s="205" t="s">
        <v>46</v>
      </c>
      <c r="O416" s="77"/>
      <c r="P416" s="206">
        <f>O416*H416</f>
        <v>0</v>
      </c>
      <c r="Q416" s="206">
        <v>0</v>
      </c>
      <c r="R416" s="206">
        <f>Q416*H416</f>
        <v>0</v>
      </c>
      <c r="S416" s="206">
        <v>0</v>
      </c>
      <c r="T416" s="207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08" t="s">
        <v>243</v>
      </c>
      <c r="AT416" s="208" t="s">
        <v>169</v>
      </c>
      <c r="AU416" s="208" t="s">
        <v>90</v>
      </c>
      <c r="AY416" s="19" t="s">
        <v>166</v>
      </c>
      <c r="BE416" s="209">
        <f>IF(N416="základní",J416,0)</f>
        <v>0</v>
      </c>
      <c r="BF416" s="209">
        <f>IF(N416="snížená",J416,0)</f>
        <v>0</v>
      </c>
      <c r="BG416" s="209">
        <f>IF(N416="zákl. přenesená",J416,0)</f>
        <v>0</v>
      </c>
      <c r="BH416" s="209">
        <f>IF(N416="sníž. přenesená",J416,0)</f>
        <v>0</v>
      </c>
      <c r="BI416" s="209">
        <f>IF(N416="nulová",J416,0)</f>
        <v>0</v>
      </c>
      <c r="BJ416" s="19" t="s">
        <v>88</v>
      </c>
      <c r="BK416" s="209">
        <f>ROUND(I416*H416,2)</f>
        <v>0</v>
      </c>
      <c r="BL416" s="19" t="s">
        <v>243</v>
      </c>
      <c r="BM416" s="208" t="s">
        <v>2646</v>
      </c>
    </row>
    <row r="417" spans="1:47" s="2" customFormat="1" ht="12">
      <c r="A417" s="38"/>
      <c r="B417" s="39"/>
      <c r="C417" s="38"/>
      <c r="D417" s="210" t="s">
        <v>174</v>
      </c>
      <c r="E417" s="38"/>
      <c r="F417" s="211" t="s">
        <v>2647</v>
      </c>
      <c r="G417" s="38"/>
      <c r="H417" s="38"/>
      <c r="I417" s="132"/>
      <c r="J417" s="38"/>
      <c r="K417" s="38"/>
      <c r="L417" s="39"/>
      <c r="M417" s="212"/>
      <c r="N417" s="213"/>
      <c r="O417" s="77"/>
      <c r="P417" s="77"/>
      <c r="Q417" s="77"/>
      <c r="R417" s="77"/>
      <c r="S417" s="77"/>
      <c r="T417" s="7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T417" s="19" t="s">
        <v>174</v>
      </c>
      <c r="AU417" s="19" t="s">
        <v>90</v>
      </c>
    </row>
    <row r="418" spans="1:65" s="2" customFormat="1" ht="21.75" customHeight="1">
      <c r="A418" s="38"/>
      <c r="B418" s="196"/>
      <c r="C418" s="197" t="s">
        <v>1419</v>
      </c>
      <c r="D418" s="197" t="s">
        <v>169</v>
      </c>
      <c r="E418" s="198" t="s">
        <v>2648</v>
      </c>
      <c r="F418" s="199" t="s">
        <v>2649</v>
      </c>
      <c r="G418" s="200" t="s">
        <v>289</v>
      </c>
      <c r="H418" s="201">
        <v>0.108</v>
      </c>
      <c r="I418" s="202"/>
      <c r="J418" s="203">
        <f>ROUND(I418*H418,2)</f>
        <v>0</v>
      </c>
      <c r="K418" s="199" t="s">
        <v>280</v>
      </c>
      <c r="L418" s="39"/>
      <c r="M418" s="204" t="s">
        <v>1</v>
      </c>
      <c r="N418" s="205" t="s">
        <v>46</v>
      </c>
      <c r="O418" s="77"/>
      <c r="P418" s="206">
        <f>O418*H418</f>
        <v>0</v>
      </c>
      <c r="Q418" s="206">
        <v>0</v>
      </c>
      <c r="R418" s="206">
        <f>Q418*H418</f>
        <v>0</v>
      </c>
      <c r="S418" s="206">
        <v>0</v>
      </c>
      <c r="T418" s="207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08" t="s">
        <v>243</v>
      </c>
      <c r="AT418" s="208" t="s">
        <v>169</v>
      </c>
      <c r="AU418" s="208" t="s">
        <v>90</v>
      </c>
      <c r="AY418" s="19" t="s">
        <v>166</v>
      </c>
      <c r="BE418" s="209">
        <f>IF(N418="základní",J418,0)</f>
        <v>0</v>
      </c>
      <c r="BF418" s="209">
        <f>IF(N418="snížená",J418,0)</f>
        <v>0</v>
      </c>
      <c r="BG418" s="209">
        <f>IF(N418="zákl. přenesená",J418,0)</f>
        <v>0</v>
      </c>
      <c r="BH418" s="209">
        <f>IF(N418="sníž. přenesená",J418,0)</f>
        <v>0</v>
      </c>
      <c r="BI418" s="209">
        <f>IF(N418="nulová",J418,0)</f>
        <v>0</v>
      </c>
      <c r="BJ418" s="19" t="s">
        <v>88</v>
      </c>
      <c r="BK418" s="209">
        <f>ROUND(I418*H418,2)</f>
        <v>0</v>
      </c>
      <c r="BL418" s="19" t="s">
        <v>243</v>
      </c>
      <c r="BM418" s="208" t="s">
        <v>2650</v>
      </c>
    </row>
    <row r="419" spans="1:47" s="2" customFormat="1" ht="12">
      <c r="A419" s="38"/>
      <c r="B419" s="39"/>
      <c r="C419" s="38"/>
      <c r="D419" s="210" t="s">
        <v>174</v>
      </c>
      <c r="E419" s="38"/>
      <c r="F419" s="211" t="s">
        <v>2651</v>
      </c>
      <c r="G419" s="38"/>
      <c r="H419" s="38"/>
      <c r="I419" s="132"/>
      <c r="J419" s="38"/>
      <c r="K419" s="38"/>
      <c r="L419" s="39"/>
      <c r="M419" s="212"/>
      <c r="N419" s="213"/>
      <c r="O419" s="77"/>
      <c r="P419" s="77"/>
      <c r="Q419" s="77"/>
      <c r="R419" s="77"/>
      <c r="S419" s="77"/>
      <c r="T419" s="7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T419" s="19" t="s">
        <v>174</v>
      </c>
      <c r="AU419" s="19" t="s">
        <v>90</v>
      </c>
    </row>
    <row r="420" spans="1:63" s="12" customFormat="1" ht="22.8" customHeight="1">
      <c r="A420" s="12"/>
      <c r="B420" s="183"/>
      <c r="C420" s="12"/>
      <c r="D420" s="184" t="s">
        <v>80</v>
      </c>
      <c r="E420" s="194" t="s">
        <v>714</v>
      </c>
      <c r="F420" s="194" t="s">
        <v>715</v>
      </c>
      <c r="G420" s="12"/>
      <c r="H420" s="12"/>
      <c r="I420" s="186"/>
      <c r="J420" s="195">
        <f>BK420</f>
        <v>0</v>
      </c>
      <c r="K420" s="12"/>
      <c r="L420" s="183"/>
      <c r="M420" s="188"/>
      <c r="N420" s="189"/>
      <c r="O420" s="189"/>
      <c r="P420" s="190">
        <f>SUM(P421:P474)</f>
        <v>0</v>
      </c>
      <c r="Q420" s="189"/>
      <c r="R420" s="190">
        <f>SUM(R421:R474)</f>
        <v>0.3113599999999999</v>
      </c>
      <c r="S420" s="189"/>
      <c r="T420" s="191">
        <f>SUM(T421:T474)</f>
        <v>0.31</v>
      </c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R420" s="184" t="s">
        <v>90</v>
      </c>
      <c r="AT420" s="192" t="s">
        <v>80</v>
      </c>
      <c r="AU420" s="192" t="s">
        <v>88</v>
      </c>
      <c r="AY420" s="184" t="s">
        <v>166</v>
      </c>
      <c r="BK420" s="193">
        <f>SUM(BK421:BK474)</f>
        <v>0</v>
      </c>
    </row>
    <row r="421" spans="1:65" s="2" customFormat="1" ht="21.75" customHeight="1">
      <c r="A421" s="38"/>
      <c r="B421" s="196"/>
      <c r="C421" s="197" t="s">
        <v>1423</v>
      </c>
      <c r="D421" s="197" t="s">
        <v>169</v>
      </c>
      <c r="E421" s="198" t="s">
        <v>2652</v>
      </c>
      <c r="F421" s="199" t="s">
        <v>2653</v>
      </c>
      <c r="G421" s="200" t="s">
        <v>346</v>
      </c>
      <c r="H421" s="201">
        <v>1</v>
      </c>
      <c r="I421" s="202"/>
      <c r="J421" s="203">
        <f>ROUND(I421*H421,2)</f>
        <v>0</v>
      </c>
      <c r="K421" s="199" t="s">
        <v>280</v>
      </c>
      <c r="L421" s="39"/>
      <c r="M421" s="204" t="s">
        <v>1</v>
      </c>
      <c r="N421" s="205" t="s">
        <v>46</v>
      </c>
      <c r="O421" s="77"/>
      <c r="P421" s="206">
        <f>O421*H421</f>
        <v>0</v>
      </c>
      <c r="Q421" s="206">
        <v>0.00087</v>
      </c>
      <c r="R421" s="206">
        <f>Q421*H421</f>
        <v>0.00087</v>
      </c>
      <c r="S421" s="206">
        <v>0</v>
      </c>
      <c r="T421" s="207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08" t="s">
        <v>243</v>
      </c>
      <c r="AT421" s="208" t="s">
        <v>169</v>
      </c>
      <c r="AU421" s="208" t="s">
        <v>90</v>
      </c>
      <c r="AY421" s="19" t="s">
        <v>166</v>
      </c>
      <c r="BE421" s="209">
        <f>IF(N421="základní",J421,0)</f>
        <v>0</v>
      </c>
      <c r="BF421" s="209">
        <f>IF(N421="snížená",J421,0)</f>
        <v>0</v>
      </c>
      <c r="BG421" s="209">
        <f>IF(N421="zákl. přenesená",J421,0)</f>
        <v>0</v>
      </c>
      <c r="BH421" s="209">
        <f>IF(N421="sníž. přenesená",J421,0)</f>
        <v>0</v>
      </c>
      <c r="BI421" s="209">
        <f>IF(N421="nulová",J421,0)</f>
        <v>0</v>
      </c>
      <c r="BJ421" s="19" t="s">
        <v>88</v>
      </c>
      <c r="BK421" s="209">
        <f>ROUND(I421*H421,2)</f>
        <v>0</v>
      </c>
      <c r="BL421" s="19" t="s">
        <v>243</v>
      </c>
      <c r="BM421" s="208" t="s">
        <v>2654</v>
      </c>
    </row>
    <row r="422" spans="1:47" s="2" customFormat="1" ht="12">
      <c r="A422" s="38"/>
      <c r="B422" s="39"/>
      <c r="C422" s="38"/>
      <c r="D422" s="210" t="s">
        <v>174</v>
      </c>
      <c r="E422" s="38"/>
      <c r="F422" s="211" t="s">
        <v>2655</v>
      </c>
      <c r="G422" s="38"/>
      <c r="H422" s="38"/>
      <c r="I422" s="132"/>
      <c r="J422" s="38"/>
      <c r="K422" s="38"/>
      <c r="L422" s="39"/>
      <c r="M422" s="212"/>
      <c r="N422" s="213"/>
      <c r="O422" s="77"/>
      <c r="P422" s="77"/>
      <c r="Q422" s="77"/>
      <c r="R422" s="77"/>
      <c r="S422" s="77"/>
      <c r="T422" s="7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T422" s="19" t="s">
        <v>174</v>
      </c>
      <c r="AU422" s="19" t="s">
        <v>90</v>
      </c>
    </row>
    <row r="423" spans="1:65" s="2" customFormat="1" ht="16.5" customHeight="1">
      <c r="A423" s="38"/>
      <c r="B423" s="196"/>
      <c r="C423" s="242" t="s">
        <v>1432</v>
      </c>
      <c r="D423" s="242" t="s">
        <v>806</v>
      </c>
      <c r="E423" s="243" t="s">
        <v>2656</v>
      </c>
      <c r="F423" s="244" t="s">
        <v>2657</v>
      </c>
      <c r="G423" s="245" t="s">
        <v>346</v>
      </c>
      <c r="H423" s="246">
        <v>1</v>
      </c>
      <c r="I423" s="247"/>
      <c r="J423" s="248">
        <f>ROUND(I423*H423,2)</f>
        <v>0</v>
      </c>
      <c r="K423" s="244" t="s">
        <v>1</v>
      </c>
      <c r="L423" s="249"/>
      <c r="M423" s="250" t="s">
        <v>1</v>
      </c>
      <c r="N423" s="251" t="s">
        <v>46</v>
      </c>
      <c r="O423" s="77"/>
      <c r="P423" s="206">
        <f>O423*H423</f>
        <v>0</v>
      </c>
      <c r="Q423" s="206">
        <v>0.00336</v>
      </c>
      <c r="R423" s="206">
        <f>Q423*H423</f>
        <v>0.00336</v>
      </c>
      <c r="S423" s="206">
        <v>0</v>
      </c>
      <c r="T423" s="207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08" t="s">
        <v>522</v>
      </c>
      <c r="AT423" s="208" t="s">
        <v>806</v>
      </c>
      <c r="AU423" s="208" t="s">
        <v>90</v>
      </c>
      <c r="AY423" s="19" t="s">
        <v>166</v>
      </c>
      <c r="BE423" s="209">
        <f>IF(N423="základní",J423,0)</f>
        <v>0</v>
      </c>
      <c r="BF423" s="209">
        <f>IF(N423="snížená",J423,0)</f>
        <v>0</v>
      </c>
      <c r="BG423" s="209">
        <f>IF(N423="zákl. přenesená",J423,0)</f>
        <v>0</v>
      </c>
      <c r="BH423" s="209">
        <f>IF(N423="sníž. přenesená",J423,0)</f>
        <v>0</v>
      </c>
      <c r="BI423" s="209">
        <f>IF(N423="nulová",J423,0)</f>
        <v>0</v>
      </c>
      <c r="BJ423" s="19" t="s">
        <v>88</v>
      </c>
      <c r="BK423" s="209">
        <f>ROUND(I423*H423,2)</f>
        <v>0</v>
      </c>
      <c r="BL423" s="19" t="s">
        <v>243</v>
      </c>
      <c r="BM423" s="208" t="s">
        <v>2658</v>
      </c>
    </row>
    <row r="424" spans="1:65" s="2" customFormat="1" ht="16.5" customHeight="1">
      <c r="A424" s="38"/>
      <c r="B424" s="196"/>
      <c r="C424" s="197" t="s">
        <v>1437</v>
      </c>
      <c r="D424" s="197" t="s">
        <v>169</v>
      </c>
      <c r="E424" s="198" t="s">
        <v>2659</v>
      </c>
      <c r="F424" s="199" t="s">
        <v>2660</v>
      </c>
      <c r="G424" s="200" t="s">
        <v>346</v>
      </c>
      <c r="H424" s="201">
        <v>4</v>
      </c>
      <c r="I424" s="202"/>
      <c r="J424" s="203">
        <f>ROUND(I424*H424,2)</f>
        <v>0</v>
      </c>
      <c r="K424" s="199" t="s">
        <v>280</v>
      </c>
      <c r="L424" s="39"/>
      <c r="M424" s="204" t="s">
        <v>1</v>
      </c>
      <c r="N424" s="205" t="s">
        <v>46</v>
      </c>
      <c r="O424" s="77"/>
      <c r="P424" s="206">
        <f>O424*H424</f>
        <v>0</v>
      </c>
      <c r="Q424" s="206">
        <v>0.00247</v>
      </c>
      <c r="R424" s="206">
        <f>Q424*H424</f>
        <v>0.00988</v>
      </c>
      <c r="S424" s="206">
        <v>0</v>
      </c>
      <c r="T424" s="207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08" t="s">
        <v>243</v>
      </c>
      <c r="AT424" s="208" t="s">
        <v>169</v>
      </c>
      <c r="AU424" s="208" t="s">
        <v>90</v>
      </c>
      <c r="AY424" s="19" t="s">
        <v>166</v>
      </c>
      <c r="BE424" s="209">
        <f>IF(N424="základní",J424,0)</f>
        <v>0</v>
      </c>
      <c r="BF424" s="209">
        <f>IF(N424="snížená",J424,0)</f>
        <v>0</v>
      </c>
      <c r="BG424" s="209">
        <f>IF(N424="zákl. přenesená",J424,0)</f>
        <v>0</v>
      </c>
      <c r="BH424" s="209">
        <f>IF(N424="sníž. přenesená",J424,0)</f>
        <v>0</v>
      </c>
      <c r="BI424" s="209">
        <f>IF(N424="nulová",J424,0)</f>
        <v>0</v>
      </c>
      <c r="BJ424" s="19" t="s">
        <v>88</v>
      </c>
      <c r="BK424" s="209">
        <f>ROUND(I424*H424,2)</f>
        <v>0</v>
      </c>
      <c r="BL424" s="19" t="s">
        <v>243</v>
      </c>
      <c r="BM424" s="208" t="s">
        <v>2661</v>
      </c>
    </row>
    <row r="425" spans="1:47" s="2" customFormat="1" ht="12">
      <c r="A425" s="38"/>
      <c r="B425" s="39"/>
      <c r="C425" s="38"/>
      <c r="D425" s="210" t="s">
        <v>174</v>
      </c>
      <c r="E425" s="38"/>
      <c r="F425" s="211" t="s">
        <v>2662</v>
      </c>
      <c r="G425" s="38"/>
      <c r="H425" s="38"/>
      <c r="I425" s="132"/>
      <c r="J425" s="38"/>
      <c r="K425" s="38"/>
      <c r="L425" s="39"/>
      <c r="M425" s="212"/>
      <c r="N425" s="213"/>
      <c r="O425" s="77"/>
      <c r="P425" s="77"/>
      <c r="Q425" s="77"/>
      <c r="R425" s="77"/>
      <c r="S425" s="77"/>
      <c r="T425" s="7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T425" s="19" t="s">
        <v>174</v>
      </c>
      <c r="AU425" s="19" t="s">
        <v>90</v>
      </c>
    </row>
    <row r="426" spans="1:65" s="2" customFormat="1" ht="21.75" customHeight="1">
      <c r="A426" s="38"/>
      <c r="B426" s="196"/>
      <c r="C426" s="242" t="s">
        <v>1442</v>
      </c>
      <c r="D426" s="242" t="s">
        <v>806</v>
      </c>
      <c r="E426" s="243" t="s">
        <v>2663</v>
      </c>
      <c r="F426" s="244" t="s">
        <v>2664</v>
      </c>
      <c r="G426" s="245" t="s">
        <v>346</v>
      </c>
      <c r="H426" s="246">
        <v>3</v>
      </c>
      <c r="I426" s="247"/>
      <c r="J426" s="248">
        <f>ROUND(I426*H426,2)</f>
        <v>0</v>
      </c>
      <c r="K426" s="244" t="s">
        <v>1</v>
      </c>
      <c r="L426" s="249"/>
      <c r="M426" s="250" t="s">
        <v>1</v>
      </c>
      <c r="N426" s="251" t="s">
        <v>46</v>
      </c>
      <c r="O426" s="77"/>
      <c r="P426" s="206">
        <f>O426*H426</f>
        <v>0</v>
      </c>
      <c r="Q426" s="206">
        <v>0.0145</v>
      </c>
      <c r="R426" s="206">
        <f>Q426*H426</f>
        <v>0.043500000000000004</v>
      </c>
      <c r="S426" s="206">
        <v>0</v>
      </c>
      <c r="T426" s="207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08" t="s">
        <v>522</v>
      </c>
      <c r="AT426" s="208" t="s">
        <v>806</v>
      </c>
      <c r="AU426" s="208" t="s">
        <v>90</v>
      </c>
      <c r="AY426" s="19" t="s">
        <v>166</v>
      </c>
      <c r="BE426" s="209">
        <f>IF(N426="základní",J426,0)</f>
        <v>0</v>
      </c>
      <c r="BF426" s="209">
        <f>IF(N426="snížená",J426,0)</f>
        <v>0</v>
      </c>
      <c r="BG426" s="209">
        <f>IF(N426="zákl. přenesená",J426,0)</f>
        <v>0</v>
      </c>
      <c r="BH426" s="209">
        <f>IF(N426="sníž. přenesená",J426,0)</f>
        <v>0</v>
      </c>
      <c r="BI426" s="209">
        <f>IF(N426="nulová",J426,0)</f>
        <v>0</v>
      </c>
      <c r="BJ426" s="19" t="s">
        <v>88</v>
      </c>
      <c r="BK426" s="209">
        <f>ROUND(I426*H426,2)</f>
        <v>0</v>
      </c>
      <c r="BL426" s="19" t="s">
        <v>243</v>
      </c>
      <c r="BM426" s="208" t="s">
        <v>2665</v>
      </c>
    </row>
    <row r="427" spans="1:65" s="2" customFormat="1" ht="21.75" customHeight="1">
      <c r="A427" s="38"/>
      <c r="B427" s="196"/>
      <c r="C427" s="242" t="s">
        <v>1447</v>
      </c>
      <c r="D427" s="242" t="s">
        <v>806</v>
      </c>
      <c r="E427" s="243" t="s">
        <v>2666</v>
      </c>
      <c r="F427" s="244" t="s">
        <v>2667</v>
      </c>
      <c r="G427" s="245" t="s">
        <v>346</v>
      </c>
      <c r="H427" s="246">
        <v>1</v>
      </c>
      <c r="I427" s="247"/>
      <c r="J427" s="248">
        <f>ROUND(I427*H427,2)</f>
        <v>0</v>
      </c>
      <c r="K427" s="244" t="s">
        <v>1</v>
      </c>
      <c r="L427" s="249"/>
      <c r="M427" s="250" t="s">
        <v>1</v>
      </c>
      <c r="N427" s="251" t="s">
        <v>46</v>
      </c>
      <c r="O427" s="77"/>
      <c r="P427" s="206">
        <f>O427*H427</f>
        <v>0</v>
      </c>
      <c r="Q427" s="206">
        <v>0.0295</v>
      </c>
      <c r="R427" s="206">
        <f>Q427*H427</f>
        <v>0.0295</v>
      </c>
      <c r="S427" s="206">
        <v>0</v>
      </c>
      <c r="T427" s="207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08" t="s">
        <v>522</v>
      </c>
      <c r="AT427" s="208" t="s">
        <v>806</v>
      </c>
      <c r="AU427" s="208" t="s">
        <v>90</v>
      </c>
      <c r="AY427" s="19" t="s">
        <v>166</v>
      </c>
      <c r="BE427" s="209">
        <f>IF(N427="základní",J427,0)</f>
        <v>0</v>
      </c>
      <c r="BF427" s="209">
        <f>IF(N427="snížená",J427,0)</f>
        <v>0</v>
      </c>
      <c r="BG427" s="209">
        <f>IF(N427="zákl. přenesená",J427,0)</f>
        <v>0</v>
      </c>
      <c r="BH427" s="209">
        <f>IF(N427="sníž. přenesená",J427,0)</f>
        <v>0</v>
      </c>
      <c r="BI427" s="209">
        <f>IF(N427="nulová",J427,0)</f>
        <v>0</v>
      </c>
      <c r="BJ427" s="19" t="s">
        <v>88</v>
      </c>
      <c r="BK427" s="209">
        <f>ROUND(I427*H427,2)</f>
        <v>0</v>
      </c>
      <c r="BL427" s="19" t="s">
        <v>243</v>
      </c>
      <c r="BM427" s="208" t="s">
        <v>2668</v>
      </c>
    </row>
    <row r="428" spans="1:65" s="2" customFormat="1" ht="21.75" customHeight="1">
      <c r="A428" s="38"/>
      <c r="B428" s="196"/>
      <c r="C428" s="242" t="s">
        <v>1451</v>
      </c>
      <c r="D428" s="242" t="s">
        <v>806</v>
      </c>
      <c r="E428" s="243" t="s">
        <v>2669</v>
      </c>
      <c r="F428" s="244" t="s">
        <v>2670</v>
      </c>
      <c r="G428" s="245" t="s">
        <v>346</v>
      </c>
      <c r="H428" s="246">
        <v>3</v>
      </c>
      <c r="I428" s="247"/>
      <c r="J428" s="248">
        <f>ROUND(I428*H428,2)</f>
        <v>0</v>
      </c>
      <c r="K428" s="244" t="s">
        <v>1</v>
      </c>
      <c r="L428" s="249"/>
      <c r="M428" s="250" t="s">
        <v>1</v>
      </c>
      <c r="N428" s="251" t="s">
        <v>46</v>
      </c>
      <c r="O428" s="77"/>
      <c r="P428" s="206">
        <f>O428*H428</f>
        <v>0</v>
      </c>
      <c r="Q428" s="206">
        <v>0.00128</v>
      </c>
      <c r="R428" s="206">
        <f>Q428*H428</f>
        <v>0.0038400000000000005</v>
      </c>
      <c r="S428" s="206">
        <v>0</v>
      </c>
      <c r="T428" s="207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08" t="s">
        <v>522</v>
      </c>
      <c r="AT428" s="208" t="s">
        <v>806</v>
      </c>
      <c r="AU428" s="208" t="s">
        <v>90</v>
      </c>
      <c r="AY428" s="19" t="s">
        <v>166</v>
      </c>
      <c r="BE428" s="209">
        <f>IF(N428="základní",J428,0)</f>
        <v>0</v>
      </c>
      <c r="BF428" s="209">
        <f>IF(N428="snížená",J428,0)</f>
        <v>0</v>
      </c>
      <c r="BG428" s="209">
        <f>IF(N428="zákl. přenesená",J428,0)</f>
        <v>0</v>
      </c>
      <c r="BH428" s="209">
        <f>IF(N428="sníž. přenesená",J428,0)</f>
        <v>0</v>
      </c>
      <c r="BI428" s="209">
        <f>IF(N428="nulová",J428,0)</f>
        <v>0</v>
      </c>
      <c r="BJ428" s="19" t="s">
        <v>88</v>
      </c>
      <c r="BK428" s="209">
        <f>ROUND(I428*H428,2)</f>
        <v>0</v>
      </c>
      <c r="BL428" s="19" t="s">
        <v>243</v>
      </c>
      <c r="BM428" s="208" t="s">
        <v>2671</v>
      </c>
    </row>
    <row r="429" spans="1:65" s="2" customFormat="1" ht="21.75" customHeight="1">
      <c r="A429" s="38"/>
      <c r="B429" s="196"/>
      <c r="C429" s="242" t="s">
        <v>1456</v>
      </c>
      <c r="D429" s="242" t="s">
        <v>806</v>
      </c>
      <c r="E429" s="243" t="s">
        <v>2672</v>
      </c>
      <c r="F429" s="244" t="s">
        <v>2673</v>
      </c>
      <c r="G429" s="245" t="s">
        <v>346</v>
      </c>
      <c r="H429" s="246">
        <v>1</v>
      </c>
      <c r="I429" s="247"/>
      <c r="J429" s="248">
        <f>ROUND(I429*H429,2)</f>
        <v>0</v>
      </c>
      <c r="K429" s="244" t="s">
        <v>1</v>
      </c>
      <c r="L429" s="249"/>
      <c r="M429" s="250" t="s">
        <v>1</v>
      </c>
      <c r="N429" s="251" t="s">
        <v>46</v>
      </c>
      <c r="O429" s="77"/>
      <c r="P429" s="206">
        <f>O429*H429</f>
        <v>0</v>
      </c>
      <c r="Q429" s="206">
        <v>0.00128</v>
      </c>
      <c r="R429" s="206">
        <f>Q429*H429</f>
        <v>0.00128</v>
      </c>
      <c r="S429" s="206">
        <v>0</v>
      </c>
      <c r="T429" s="207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08" t="s">
        <v>522</v>
      </c>
      <c r="AT429" s="208" t="s">
        <v>806</v>
      </c>
      <c r="AU429" s="208" t="s">
        <v>90</v>
      </c>
      <c r="AY429" s="19" t="s">
        <v>166</v>
      </c>
      <c r="BE429" s="209">
        <f>IF(N429="základní",J429,0)</f>
        <v>0</v>
      </c>
      <c r="BF429" s="209">
        <f>IF(N429="snížená",J429,0)</f>
        <v>0</v>
      </c>
      <c r="BG429" s="209">
        <f>IF(N429="zákl. přenesená",J429,0)</f>
        <v>0</v>
      </c>
      <c r="BH429" s="209">
        <f>IF(N429="sníž. přenesená",J429,0)</f>
        <v>0</v>
      </c>
      <c r="BI429" s="209">
        <f>IF(N429="nulová",J429,0)</f>
        <v>0</v>
      </c>
      <c r="BJ429" s="19" t="s">
        <v>88</v>
      </c>
      <c r="BK429" s="209">
        <f>ROUND(I429*H429,2)</f>
        <v>0</v>
      </c>
      <c r="BL429" s="19" t="s">
        <v>243</v>
      </c>
      <c r="BM429" s="208" t="s">
        <v>2674</v>
      </c>
    </row>
    <row r="430" spans="1:65" s="2" customFormat="1" ht="16.5" customHeight="1">
      <c r="A430" s="38"/>
      <c r="B430" s="196"/>
      <c r="C430" s="197" t="s">
        <v>1460</v>
      </c>
      <c r="D430" s="197" t="s">
        <v>169</v>
      </c>
      <c r="E430" s="198" t="s">
        <v>2675</v>
      </c>
      <c r="F430" s="199" t="s">
        <v>2676</v>
      </c>
      <c r="G430" s="200" t="s">
        <v>346</v>
      </c>
      <c r="H430" s="201">
        <v>2</v>
      </c>
      <c r="I430" s="202"/>
      <c r="J430" s="203">
        <f>ROUND(I430*H430,2)</f>
        <v>0</v>
      </c>
      <c r="K430" s="199" t="s">
        <v>280</v>
      </c>
      <c r="L430" s="39"/>
      <c r="M430" s="204" t="s">
        <v>1</v>
      </c>
      <c r="N430" s="205" t="s">
        <v>46</v>
      </c>
      <c r="O430" s="77"/>
      <c r="P430" s="206">
        <f>O430*H430</f>
        <v>0</v>
      </c>
      <c r="Q430" s="206">
        <v>8E-05</v>
      </c>
      <c r="R430" s="206">
        <f>Q430*H430</f>
        <v>0.00016</v>
      </c>
      <c r="S430" s="206">
        <v>0</v>
      </c>
      <c r="T430" s="207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08" t="s">
        <v>243</v>
      </c>
      <c r="AT430" s="208" t="s">
        <v>169</v>
      </c>
      <c r="AU430" s="208" t="s">
        <v>90</v>
      </c>
      <c r="AY430" s="19" t="s">
        <v>166</v>
      </c>
      <c r="BE430" s="209">
        <f>IF(N430="základní",J430,0)</f>
        <v>0</v>
      </c>
      <c r="BF430" s="209">
        <f>IF(N430="snížená",J430,0)</f>
        <v>0</v>
      </c>
      <c r="BG430" s="209">
        <f>IF(N430="zákl. přenesená",J430,0)</f>
        <v>0</v>
      </c>
      <c r="BH430" s="209">
        <f>IF(N430="sníž. přenesená",J430,0)</f>
        <v>0</v>
      </c>
      <c r="BI430" s="209">
        <f>IF(N430="nulová",J430,0)</f>
        <v>0</v>
      </c>
      <c r="BJ430" s="19" t="s">
        <v>88</v>
      </c>
      <c r="BK430" s="209">
        <f>ROUND(I430*H430,2)</f>
        <v>0</v>
      </c>
      <c r="BL430" s="19" t="s">
        <v>243</v>
      </c>
      <c r="BM430" s="208" t="s">
        <v>2677</v>
      </c>
    </row>
    <row r="431" spans="1:47" s="2" customFormat="1" ht="12">
      <c r="A431" s="38"/>
      <c r="B431" s="39"/>
      <c r="C431" s="38"/>
      <c r="D431" s="210" t="s">
        <v>174</v>
      </c>
      <c r="E431" s="38"/>
      <c r="F431" s="211" t="s">
        <v>2678</v>
      </c>
      <c r="G431" s="38"/>
      <c r="H431" s="38"/>
      <c r="I431" s="132"/>
      <c r="J431" s="38"/>
      <c r="K431" s="38"/>
      <c r="L431" s="39"/>
      <c r="M431" s="212"/>
      <c r="N431" s="213"/>
      <c r="O431" s="77"/>
      <c r="P431" s="77"/>
      <c r="Q431" s="77"/>
      <c r="R431" s="77"/>
      <c r="S431" s="77"/>
      <c r="T431" s="7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T431" s="19" t="s">
        <v>174</v>
      </c>
      <c r="AU431" s="19" t="s">
        <v>90</v>
      </c>
    </row>
    <row r="432" spans="1:65" s="2" customFormat="1" ht="16.5" customHeight="1">
      <c r="A432" s="38"/>
      <c r="B432" s="196"/>
      <c r="C432" s="242" t="s">
        <v>1464</v>
      </c>
      <c r="D432" s="242" t="s">
        <v>806</v>
      </c>
      <c r="E432" s="243" t="s">
        <v>2679</v>
      </c>
      <c r="F432" s="244" t="s">
        <v>2680</v>
      </c>
      <c r="G432" s="245" t="s">
        <v>346</v>
      </c>
      <c r="H432" s="246">
        <v>2</v>
      </c>
      <c r="I432" s="247"/>
      <c r="J432" s="248">
        <f>ROUND(I432*H432,2)</f>
        <v>0</v>
      </c>
      <c r="K432" s="244" t="s">
        <v>1</v>
      </c>
      <c r="L432" s="249"/>
      <c r="M432" s="250" t="s">
        <v>1</v>
      </c>
      <c r="N432" s="251" t="s">
        <v>46</v>
      </c>
      <c r="O432" s="77"/>
      <c r="P432" s="206">
        <f>O432*H432</f>
        <v>0</v>
      </c>
      <c r="Q432" s="206">
        <v>0.018</v>
      </c>
      <c r="R432" s="206">
        <f>Q432*H432</f>
        <v>0.036</v>
      </c>
      <c r="S432" s="206">
        <v>0</v>
      </c>
      <c r="T432" s="207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08" t="s">
        <v>522</v>
      </c>
      <c r="AT432" s="208" t="s">
        <v>806</v>
      </c>
      <c r="AU432" s="208" t="s">
        <v>90</v>
      </c>
      <c r="AY432" s="19" t="s">
        <v>166</v>
      </c>
      <c r="BE432" s="209">
        <f>IF(N432="základní",J432,0)</f>
        <v>0</v>
      </c>
      <c r="BF432" s="209">
        <f>IF(N432="snížená",J432,0)</f>
        <v>0</v>
      </c>
      <c r="BG432" s="209">
        <f>IF(N432="zákl. přenesená",J432,0)</f>
        <v>0</v>
      </c>
      <c r="BH432" s="209">
        <f>IF(N432="sníž. přenesená",J432,0)</f>
        <v>0</v>
      </c>
      <c r="BI432" s="209">
        <f>IF(N432="nulová",J432,0)</f>
        <v>0</v>
      </c>
      <c r="BJ432" s="19" t="s">
        <v>88</v>
      </c>
      <c r="BK432" s="209">
        <f>ROUND(I432*H432,2)</f>
        <v>0</v>
      </c>
      <c r="BL432" s="19" t="s">
        <v>243</v>
      </c>
      <c r="BM432" s="208" t="s">
        <v>2681</v>
      </c>
    </row>
    <row r="433" spans="1:65" s="2" customFormat="1" ht="21.75" customHeight="1">
      <c r="A433" s="38"/>
      <c r="B433" s="196"/>
      <c r="C433" s="242" t="s">
        <v>1468</v>
      </c>
      <c r="D433" s="242" t="s">
        <v>806</v>
      </c>
      <c r="E433" s="243" t="s">
        <v>2682</v>
      </c>
      <c r="F433" s="244" t="s">
        <v>2683</v>
      </c>
      <c r="G433" s="245" t="s">
        <v>346</v>
      </c>
      <c r="H433" s="246">
        <v>1</v>
      </c>
      <c r="I433" s="247"/>
      <c r="J433" s="248">
        <f>ROUND(I433*H433,2)</f>
        <v>0</v>
      </c>
      <c r="K433" s="244" t="s">
        <v>1</v>
      </c>
      <c r="L433" s="249"/>
      <c r="M433" s="250" t="s">
        <v>1</v>
      </c>
      <c r="N433" s="251" t="s">
        <v>46</v>
      </c>
      <c r="O433" s="77"/>
      <c r="P433" s="206">
        <f>O433*H433</f>
        <v>0</v>
      </c>
      <c r="Q433" s="206">
        <v>0.018</v>
      </c>
      <c r="R433" s="206">
        <f>Q433*H433</f>
        <v>0.018</v>
      </c>
      <c r="S433" s="206">
        <v>0</v>
      </c>
      <c r="T433" s="207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08" t="s">
        <v>522</v>
      </c>
      <c r="AT433" s="208" t="s">
        <v>806</v>
      </c>
      <c r="AU433" s="208" t="s">
        <v>90</v>
      </c>
      <c r="AY433" s="19" t="s">
        <v>166</v>
      </c>
      <c r="BE433" s="209">
        <f>IF(N433="základní",J433,0)</f>
        <v>0</v>
      </c>
      <c r="BF433" s="209">
        <f>IF(N433="snížená",J433,0)</f>
        <v>0</v>
      </c>
      <c r="BG433" s="209">
        <f>IF(N433="zákl. přenesená",J433,0)</f>
        <v>0</v>
      </c>
      <c r="BH433" s="209">
        <f>IF(N433="sníž. přenesená",J433,0)</f>
        <v>0</v>
      </c>
      <c r="BI433" s="209">
        <f>IF(N433="nulová",J433,0)</f>
        <v>0</v>
      </c>
      <c r="BJ433" s="19" t="s">
        <v>88</v>
      </c>
      <c r="BK433" s="209">
        <f>ROUND(I433*H433,2)</f>
        <v>0</v>
      </c>
      <c r="BL433" s="19" t="s">
        <v>243</v>
      </c>
      <c r="BM433" s="208" t="s">
        <v>2684</v>
      </c>
    </row>
    <row r="434" spans="1:65" s="2" customFormat="1" ht="16.5" customHeight="1">
      <c r="A434" s="38"/>
      <c r="B434" s="196"/>
      <c r="C434" s="197" t="s">
        <v>1473</v>
      </c>
      <c r="D434" s="197" t="s">
        <v>169</v>
      </c>
      <c r="E434" s="198" t="s">
        <v>2685</v>
      </c>
      <c r="F434" s="199" t="s">
        <v>2686</v>
      </c>
      <c r="G434" s="200" t="s">
        <v>246</v>
      </c>
      <c r="H434" s="201">
        <v>3</v>
      </c>
      <c r="I434" s="202"/>
      <c r="J434" s="203">
        <f>ROUND(I434*H434,2)</f>
        <v>0</v>
      </c>
      <c r="K434" s="199" t="s">
        <v>280</v>
      </c>
      <c r="L434" s="39"/>
      <c r="M434" s="204" t="s">
        <v>1</v>
      </c>
      <c r="N434" s="205" t="s">
        <v>46</v>
      </c>
      <c r="O434" s="77"/>
      <c r="P434" s="206">
        <f>O434*H434</f>
        <v>0</v>
      </c>
      <c r="Q434" s="206">
        <v>0.00173</v>
      </c>
      <c r="R434" s="206">
        <f>Q434*H434</f>
        <v>0.00519</v>
      </c>
      <c r="S434" s="206">
        <v>0</v>
      </c>
      <c r="T434" s="207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08" t="s">
        <v>243</v>
      </c>
      <c r="AT434" s="208" t="s">
        <v>169</v>
      </c>
      <c r="AU434" s="208" t="s">
        <v>90</v>
      </c>
      <c r="AY434" s="19" t="s">
        <v>166</v>
      </c>
      <c r="BE434" s="209">
        <f>IF(N434="základní",J434,0)</f>
        <v>0</v>
      </c>
      <c r="BF434" s="209">
        <f>IF(N434="snížená",J434,0)</f>
        <v>0</v>
      </c>
      <c r="BG434" s="209">
        <f>IF(N434="zákl. přenesená",J434,0)</f>
        <v>0</v>
      </c>
      <c r="BH434" s="209">
        <f>IF(N434="sníž. přenesená",J434,0)</f>
        <v>0</v>
      </c>
      <c r="BI434" s="209">
        <f>IF(N434="nulová",J434,0)</f>
        <v>0</v>
      </c>
      <c r="BJ434" s="19" t="s">
        <v>88</v>
      </c>
      <c r="BK434" s="209">
        <f>ROUND(I434*H434,2)</f>
        <v>0</v>
      </c>
      <c r="BL434" s="19" t="s">
        <v>243</v>
      </c>
      <c r="BM434" s="208" t="s">
        <v>2687</v>
      </c>
    </row>
    <row r="435" spans="1:47" s="2" customFormat="1" ht="12">
      <c r="A435" s="38"/>
      <c r="B435" s="39"/>
      <c r="C435" s="38"/>
      <c r="D435" s="210" t="s">
        <v>174</v>
      </c>
      <c r="E435" s="38"/>
      <c r="F435" s="211" t="s">
        <v>2688</v>
      </c>
      <c r="G435" s="38"/>
      <c r="H435" s="38"/>
      <c r="I435" s="132"/>
      <c r="J435" s="38"/>
      <c r="K435" s="38"/>
      <c r="L435" s="39"/>
      <c r="M435" s="212"/>
      <c r="N435" s="213"/>
      <c r="O435" s="77"/>
      <c r="P435" s="77"/>
      <c r="Q435" s="77"/>
      <c r="R435" s="77"/>
      <c r="S435" s="77"/>
      <c r="T435" s="7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T435" s="19" t="s">
        <v>174</v>
      </c>
      <c r="AU435" s="19" t="s">
        <v>90</v>
      </c>
    </row>
    <row r="436" spans="1:65" s="2" customFormat="1" ht="21.75" customHeight="1">
      <c r="A436" s="38"/>
      <c r="B436" s="196"/>
      <c r="C436" s="242" t="s">
        <v>1480</v>
      </c>
      <c r="D436" s="242" t="s">
        <v>806</v>
      </c>
      <c r="E436" s="243" t="s">
        <v>2689</v>
      </c>
      <c r="F436" s="244" t="s">
        <v>2690</v>
      </c>
      <c r="G436" s="245" t="s">
        <v>346</v>
      </c>
      <c r="H436" s="246">
        <v>2</v>
      </c>
      <c r="I436" s="247"/>
      <c r="J436" s="248">
        <f>ROUND(I436*H436,2)</f>
        <v>0</v>
      </c>
      <c r="K436" s="244" t="s">
        <v>1</v>
      </c>
      <c r="L436" s="249"/>
      <c r="M436" s="250" t="s">
        <v>1</v>
      </c>
      <c r="N436" s="251" t="s">
        <v>46</v>
      </c>
      <c r="O436" s="77"/>
      <c r="P436" s="206">
        <f>O436*H436</f>
        <v>0</v>
      </c>
      <c r="Q436" s="206">
        <v>0.012</v>
      </c>
      <c r="R436" s="206">
        <f>Q436*H436</f>
        <v>0.024</v>
      </c>
      <c r="S436" s="206">
        <v>0</v>
      </c>
      <c r="T436" s="207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08" t="s">
        <v>522</v>
      </c>
      <c r="AT436" s="208" t="s">
        <v>806</v>
      </c>
      <c r="AU436" s="208" t="s">
        <v>90</v>
      </c>
      <c r="AY436" s="19" t="s">
        <v>166</v>
      </c>
      <c r="BE436" s="209">
        <f>IF(N436="základní",J436,0)</f>
        <v>0</v>
      </c>
      <c r="BF436" s="209">
        <f>IF(N436="snížená",J436,0)</f>
        <v>0</v>
      </c>
      <c r="BG436" s="209">
        <f>IF(N436="zákl. přenesená",J436,0)</f>
        <v>0</v>
      </c>
      <c r="BH436" s="209">
        <f>IF(N436="sníž. přenesená",J436,0)</f>
        <v>0</v>
      </c>
      <c r="BI436" s="209">
        <f>IF(N436="nulová",J436,0)</f>
        <v>0</v>
      </c>
      <c r="BJ436" s="19" t="s">
        <v>88</v>
      </c>
      <c r="BK436" s="209">
        <f>ROUND(I436*H436,2)</f>
        <v>0</v>
      </c>
      <c r="BL436" s="19" t="s">
        <v>243</v>
      </c>
      <c r="BM436" s="208" t="s">
        <v>2691</v>
      </c>
    </row>
    <row r="437" spans="1:65" s="2" customFormat="1" ht="16.5" customHeight="1">
      <c r="A437" s="38"/>
      <c r="B437" s="196"/>
      <c r="C437" s="242" t="s">
        <v>1484</v>
      </c>
      <c r="D437" s="242" t="s">
        <v>806</v>
      </c>
      <c r="E437" s="243" t="s">
        <v>2692</v>
      </c>
      <c r="F437" s="244" t="s">
        <v>2693</v>
      </c>
      <c r="G437" s="245" t="s">
        <v>346</v>
      </c>
      <c r="H437" s="246">
        <v>1</v>
      </c>
      <c r="I437" s="247"/>
      <c r="J437" s="248">
        <f>ROUND(I437*H437,2)</f>
        <v>0</v>
      </c>
      <c r="K437" s="244" t="s">
        <v>1</v>
      </c>
      <c r="L437" s="249"/>
      <c r="M437" s="250" t="s">
        <v>1</v>
      </c>
      <c r="N437" s="251" t="s">
        <v>46</v>
      </c>
      <c r="O437" s="77"/>
      <c r="P437" s="206">
        <f>O437*H437</f>
        <v>0</v>
      </c>
      <c r="Q437" s="206">
        <v>0.0065</v>
      </c>
      <c r="R437" s="206">
        <f>Q437*H437</f>
        <v>0.0065</v>
      </c>
      <c r="S437" s="206">
        <v>0</v>
      </c>
      <c r="T437" s="207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08" t="s">
        <v>522</v>
      </c>
      <c r="AT437" s="208" t="s">
        <v>806</v>
      </c>
      <c r="AU437" s="208" t="s">
        <v>90</v>
      </c>
      <c r="AY437" s="19" t="s">
        <v>166</v>
      </c>
      <c r="BE437" s="209">
        <f>IF(N437="základní",J437,0)</f>
        <v>0</v>
      </c>
      <c r="BF437" s="209">
        <f>IF(N437="snížená",J437,0)</f>
        <v>0</v>
      </c>
      <c r="BG437" s="209">
        <f>IF(N437="zákl. přenesená",J437,0)</f>
        <v>0</v>
      </c>
      <c r="BH437" s="209">
        <f>IF(N437="sníž. přenesená",J437,0)</f>
        <v>0</v>
      </c>
      <c r="BI437" s="209">
        <f>IF(N437="nulová",J437,0)</f>
        <v>0</v>
      </c>
      <c r="BJ437" s="19" t="s">
        <v>88</v>
      </c>
      <c r="BK437" s="209">
        <f>ROUND(I437*H437,2)</f>
        <v>0</v>
      </c>
      <c r="BL437" s="19" t="s">
        <v>243</v>
      </c>
      <c r="BM437" s="208" t="s">
        <v>2694</v>
      </c>
    </row>
    <row r="438" spans="1:65" s="2" customFormat="1" ht="16.5" customHeight="1">
      <c r="A438" s="38"/>
      <c r="B438" s="196"/>
      <c r="C438" s="197" t="s">
        <v>1489</v>
      </c>
      <c r="D438" s="197" t="s">
        <v>169</v>
      </c>
      <c r="E438" s="198" t="s">
        <v>2695</v>
      </c>
      <c r="F438" s="199" t="s">
        <v>2696</v>
      </c>
      <c r="G438" s="200" t="s">
        <v>246</v>
      </c>
      <c r="H438" s="201">
        <v>1</v>
      </c>
      <c r="I438" s="202"/>
      <c r="J438" s="203">
        <f>ROUND(I438*H438,2)</f>
        <v>0</v>
      </c>
      <c r="K438" s="199" t="s">
        <v>280</v>
      </c>
      <c r="L438" s="39"/>
      <c r="M438" s="204" t="s">
        <v>1</v>
      </c>
      <c r="N438" s="205" t="s">
        <v>46</v>
      </c>
      <c r="O438" s="77"/>
      <c r="P438" s="206">
        <f>O438*H438</f>
        <v>0</v>
      </c>
      <c r="Q438" s="206">
        <v>0.00064</v>
      </c>
      <c r="R438" s="206">
        <f>Q438*H438</f>
        <v>0.00064</v>
      </c>
      <c r="S438" s="206">
        <v>0</v>
      </c>
      <c r="T438" s="207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08" t="s">
        <v>243</v>
      </c>
      <c r="AT438" s="208" t="s">
        <v>169</v>
      </c>
      <c r="AU438" s="208" t="s">
        <v>90</v>
      </c>
      <c r="AY438" s="19" t="s">
        <v>166</v>
      </c>
      <c r="BE438" s="209">
        <f>IF(N438="základní",J438,0)</f>
        <v>0</v>
      </c>
      <c r="BF438" s="209">
        <f>IF(N438="snížená",J438,0)</f>
        <v>0</v>
      </c>
      <c r="BG438" s="209">
        <f>IF(N438="zákl. přenesená",J438,0)</f>
        <v>0</v>
      </c>
      <c r="BH438" s="209">
        <f>IF(N438="sníž. přenesená",J438,0)</f>
        <v>0</v>
      </c>
      <c r="BI438" s="209">
        <f>IF(N438="nulová",J438,0)</f>
        <v>0</v>
      </c>
      <c r="BJ438" s="19" t="s">
        <v>88</v>
      </c>
      <c r="BK438" s="209">
        <f>ROUND(I438*H438,2)</f>
        <v>0</v>
      </c>
      <c r="BL438" s="19" t="s">
        <v>243</v>
      </c>
      <c r="BM438" s="208" t="s">
        <v>2697</v>
      </c>
    </row>
    <row r="439" spans="1:47" s="2" customFormat="1" ht="12">
      <c r="A439" s="38"/>
      <c r="B439" s="39"/>
      <c r="C439" s="38"/>
      <c r="D439" s="210" t="s">
        <v>174</v>
      </c>
      <c r="E439" s="38"/>
      <c r="F439" s="211" t="s">
        <v>2698</v>
      </c>
      <c r="G439" s="38"/>
      <c r="H439" s="38"/>
      <c r="I439" s="132"/>
      <c r="J439" s="38"/>
      <c r="K439" s="38"/>
      <c r="L439" s="39"/>
      <c r="M439" s="212"/>
      <c r="N439" s="213"/>
      <c r="O439" s="77"/>
      <c r="P439" s="77"/>
      <c r="Q439" s="77"/>
      <c r="R439" s="77"/>
      <c r="S439" s="77"/>
      <c r="T439" s="7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T439" s="19" t="s">
        <v>174</v>
      </c>
      <c r="AU439" s="19" t="s">
        <v>90</v>
      </c>
    </row>
    <row r="440" spans="1:65" s="2" customFormat="1" ht="16.5" customHeight="1">
      <c r="A440" s="38"/>
      <c r="B440" s="196"/>
      <c r="C440" s="242" t="s">
        <v>1496</v>
      </c>
      <c r="D440" s="242" t="s">
        <v>806</v>
      </c>
      <c r="E440" s="243" t="s">
        <v>2699</v>
      </c>
      <c r="F440" s="244" t="s">
        <v>2700</v>
      </c>
      <c r="G440" s="245" t="s">
        <v>346</v>
      </c>
      <c r="H440" s="246">
        <v>1</v>
      </c>
      <c r="I440" s="247"/>
      <c r="J440" s="248">
        <f>ROUND(I440*H440,2)</f>
        <v>0</v>
      </c>
      <c r="K440" s="244" t="s">
        <v>1</v>
      </c>
      <c r="L440" s="249"/>
      <c r="M440" s="250" t="s">
        <v>1</v>
      </c>
      <c r="N440" s="251" t="s">
        <v>46</v>
      </c>
      <c r="O440" s="77"/>
      <c r="P440" s="206">
        <f>O440*H440</f>
        <v>0</v>
      </c>
      <c r="Q440" s="206">
        <v>0.014</v>
      </c>
      <c r="R440" s="206">
        <f>Q440*H440</f>
        <v>0.014</v>
      </c>
      <c r="S440" s="206">
        <v>0</v>
      </c>
      <c r="T440" s="207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08" t="s">
        <v>522</v>
      </c>
      <c r="AT440" s="208" t="s">
        <v>806</v>
      </c>
      <c r="AU440" s="208" t="s">
        <v>90</v>
      </c>
      <c r="AY440" s="19" t="s">
        <v>166</v>
      </c>
      <c r="BE440" s="209">
        <f>IF(N440="základní",J440,0)</f>
        <v>0</v>
      </c>
      <c r="BF440" s="209">
        <f>IF(N440="snížená",J440,0)</f>
        <v>0</v>
      </c>
      <c r="BG440" s="209">
        <f>IF(N440="zákl. přenesená",J440,0)</f>
        <v>0</v>
      </c>
      <c r="BH440" s="209">
        <f>IF(N440="sníž. přenesená",J440,0)</f>
        <v>0</v>
      </c>
      <c r="BI440" s="209">
        <f>IF(N440="nulová",J440,0)</f>
        <v>0</v>
      </c>
      <c r="BJ440" s="19" t="s">
        <v>88</v>
      </c>
      <c r="BK440" s="209">
        <f>ROUND(I440*H440,2)</f>
        <v>0</v>
      </c>
      <c r="BL440" s="19" t="s">
        <v>243</v>
      </c>
      <c r="BM440" s="208" t="s">
        <v>2701</v>
      </c>
    </row>
    <row r="441" spans="1:65" s="2" customFormat="1" ht="16.5" customHeight="1">
      <c r="A441" s="38"/>
      <c r="B441" s="196"/>
      <c r="C441" s="197" t="s">
        <v>1501</v>
      </c>
      <c r="D441" s="197" t="s">
        <v>169</v>
      </c>
      <c r="E441" s="198" t="s">
        <v>2702</v>
      </c>
      <c r="F441" s="199" t="s">
        <v>2703</v>
      </c>
      <c r="G441" s="200" t="s">
        <v>246</v>
      </c>
      <c r="H441" s="201">
        <v>2</v>
      </c>
      <c r="I441" s="202"/>
      <c r="J441" s="203">
        <f>ROUND(I441*H441,2)</f>
        <v>0</v>
      </c>
      <c r="K441" s="199" t="s">
        <v>280</v>
      </c>
      <c r="L441" s="39"/>
      <c r="M441" s="204" t="s">
        <v>1</v>
      </c>
      <c r="N441" s="205" t="s">
        <v>46</v>
      </c>
      <c r="O441" s="77"/>
      <c r="P441" s="206">
        <f>O441*H441</f>
        <v>0</v>
      </c>
      <c r="Q441" s="206">
        <v>0</v>
      </c>
      <c r="R441" s="206">
        <f>Q441*H441</f>
        <v>0</v>
      </c>
      <c r="S441" s="206">
        <v>0.155</v>
      </c>
      <c r="T441" s="207">
        <f>S441*H441</f>
        <v>0.31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08" t="s">
        <v>243</v>
      </c>
      <c r="AT441" s="208" t="s">
        <v>169</v>
      </c>
      <c r="AU441" s="208" t="s">
        <v>90</v>
      </c>
      <c r="AY441" s="19" t="s">
        <v>166</v>
      </c>
      <c r="BE441" s="209">
        <f>IF(N441="základní",J441,0)</f>
        <v>0</v>
      </c>
      <c r="BF441" s="209">
        <f>IF(N441="snížená",J441,0)</f>
        <v>0</v>
      </c>
      <c r="BG441" s="209">
        <f>IF(N441="zákl. přenesená",J441,0)</f>
        <v>0</v>
      </c>
      <c r="BH441" s="209">
        <f>IF(N441="sníž. přenesená",J441,0)</f>
        <v>0</v>
      </c>
      <c r="BI441" s="209">
        <f>IF(N441="nulová",J441,0)</f>
        <v>0</v>
      </c>
      <c r="BJ441" s="19" t="s">
        <v>88</v>
      </c>
      <c r="BK441" s="209">
        <f>ROUND(I441*H441,2)</f>
        <v>0</v>
      </c>
      <c r="BL441" s="19" t="s">
        <v>243</v>
      </c>
      <c r="BM441" s="208" t="s">
        <v>2704</v>
      </c>
    </row>
    <row r="442" spans="1:47" s="2" customFormat="1" ht="12">
      <c r="A442" s="38"/>
      <c r="B442" s="39"/>
      <c r="C442" s="38"/>
      <c r="D442" s="210" t="s">
        <v>174</v>
      </c>
      <c r="E442" s="38"/>
      <c r="F442" s="211" t="s">
        <v>2705</v>
      </c>
      <c r="G442" s="38"/>
      <c r="H442" s="38"/>
      <c r="I442" s="132"/>
      <c r="J442" s="38"/>
      <c r="K442" s="38"/>
      <c r="L442" s="39"/>
      <c r="M442" s="212"/>
      <c r="N442" s="213"/>
      <c r="O442" s="77"/>
      <c r="P442" s="77"/>
      <c r="Q442" s="77"/>
      <c r="R442" s="77"/>
      <c r="S442" s="77"/>
      <c r="T442" s="7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T442" s="19" t="s">
        <v>174</v>
      </c>
      <c r="AU442" s="19" t="s">
        <v>90</v>
      </c>
    </row>
    <row r="443" spans="1:65" s="2" customFormat="1" ht="21.75" customHeight="1">
      <c r="A443" s="38"/>
      <c r="B443" s="196"/>
      <c r="C443" s="197" t="s">
        <v>1514</v>
      </c>
      <c r="D443" s="197" t="s">
        <v>169</v>
      </c>
      <c r="E443" s="198" t="s">
        <v>2706</v>
      </c>
      <c r="F443" s="199" t="s">
        <v>2707</v>
      </c>
      <c r="G443" s="200" t="s">
        <v>246</v>
      </c>
      <c r="H443" s="201">
        <v>1</v>
      </c>
      <c r="I443" s="202"/>
      <c r="J443" s="203">
        <f>ROUND(I443*H443,2)</f>
        <v>0</v>
      </c>
      <c r="K443" s="199" t="s">
        <v>280</v>
      </c>
      <c r="L443" s="39"/>
      <c r="M443" s="204" t="s">
        <v>1</v>
      </c>
      <c r="N443" s="205" t="s">
        <v>46</v>
      </c>
      <c r="O443" s="77"/>
      <c r="P443" s="206">
        <f>O443*H443</f>
        <v>0</v>
      </c>
      <c r="Q443" s="206">
        <v>0.01066</v>
      </c>
      <c r="R443" s="206">
        <f>Q443*H443</f>
        <v>0.01066</v>
      </c>
      <c r="S443" s="206">
        <v>0</v>
      </c>
      <c r="T443" s="207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08" t="s">
        <v>243</v>
      </c>
      <c r="AT443" s="208" t="s">
        <v>169</v>
      </c>
      <c r="AU443" s="208" t="s">
        <v>90</v>
      </c>
      <c r="AY443" s="19" t="s">
        <v>166</v>
      </c>
      <c r="BE443" s="209">
        <f>IF(N443="základní",J443,0)</f>
        <v>0</v>
      </c>
      <c r="BF443" s="209">
        <f>IF(N443="snížená",J443,0)</f>
        <v>0</v>
      </c>
      <c r="BG443" s="209">
        <f>IF(N443="zákl. přenesená",J443,0)</f>
        <v>0</v>
      </c>
      <c r="BH443" s="209">
        <f>IF(N443="sníž. přenesená",J443,0)</f>
        <v>0</v>
      </c>
      <c r="BI443" s="209">
        <f>IF(N443="nulová",J443,0)</f>
        <v>0</v>
      </c>
      <c r="BJ443" s="19" t="s">
        <v>88</v>
      </c>
      <c r="BK443" s="209">
        <f>ROUND(I443*H443,2)</f>
        <v>0</v>
      </c>
      <c r="BL443" s="19" t="s">
        <v>243</v>
      </c>
      <c r="BM443" s="208" t="s">
        <v>2708</v>
      </c>
    </row>
    <row r="444" spans="1:65" s="2" customFormat="1" ht="21.75" customHeight="1">
      <c r="A444" s="38"/>
      <c r="B444" s="196"/>
      <c r="C444" s="197" t="s">
        <v>1520</v>
      </c>
      <c r="D444" s="197" t="s">
        <v>169</v>
      </c>
      <c r="E444" s="198" t="s">
        <v>2709</v>
      </c>
      <c r="F444" s="199" t="s">
        <v>2710</v>
      </c>
      <c r="G444" s="200" t="s">
        <v>246</v>
      </c>
      <c r="H444" s="201">
        <v>1</v>
      </c>
      <c r="I444" s="202"/>
      <c r="J444" s="203">
        <f>ROUND(I444*H444,2)</f>
        <v>0</v>
      </c>
      <c r="K444" s="199" t="s">
        <v>280</v>
      </c>
      <c r="L444" s="39"/>
      <c r="M444" s="204" t="s">
        <v>1</v>
      </c>
      <c r="N444" s="205" t="s">
        <v>46</v>
      </c>
      <c r="O444" s="77"/>
      <c r="P444" s="206">
        <f>O444*H444</f>
        <v>0</v>
      </c>
      <c r="Q444" s="206">
        <v>0.08334</v>
      </c>
      <c r="R444" s="206">
        <f>Q444*H444</f>
        <v>0.08334</v>
      </c>
      <c r="S444" s="206">
        <v>0</v>
      </c>
      <c r="T444" s="207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08" t="s">
        <v>243</v>
      </c>
      <c r="AT444" s="208" t="s">
        <v>169</v>
      </c>
      <c r="AU444" s="208" t="s">
        <v>90</v>
      </c>
      <c r="AY444" s="19" t="s">
        <v>166</v>
      </c>
      <c r="BE444" s="209">
        <f>IF(N444="základní",J444,0)</f>
        <v>0</v>
      </c>
      <c r="BF444" s="209">
        <f>IF(N444="snížená",J444,0)</f>
        <v>0</v>
      </c>
      <c r="BG444" s="209">
        <f>IF(N444="zákl. přenesená",J444,0)</f>
        <v>0</v>
      </c>
      <c r="BH444" s="209">
        <f>IF(N444="sníž. přenesená",J444,0)</f>
        <v>0</v>
      </c>
      <c r="BI444" s="209">
        <f>IF(N444="nulová",J444,0)</f>
        <v>0</v>
      </c>
      <c r="BJ444" s="19" t="s">
        <v>88</v>
      </c>
      <c r="BK444" s="209">
        <f>ROUND(I444*H444,2)</f>
        <v>0</v>
      </c>
      <c r="BL444" s="19" t="s">
        <v>243</v>
      </c>
      <c r="BM444" s="208" t="s">
        <v>2711</v>
      </c>
    </row>
    <row r="445" spans="1:47" s="2" customFormat="1" ht="12">
      <c r="A445" s="38"/>
      <c r="B445" s="39"/>
      <c r="C445" s="38"/>
      <c r="D445" s="210" t="s">
        <v>174</v>
      </c>
      <c r="E445" s="38"/>
      <c r="F445" s="211" t="s">
        <v>2712</v>
      </c>
      <c r="G445" s="38"/>
      <c r="H445" s="38"/>
      <c r="I445" s="132"/>
      <c r="J445" s="38"/>
      <c r="K445" s="38"/>
      <c r="L445" s="39"/>
      <c r="M445" s="212"/>
      <c r="N445" s="213"/>
      <c r="O445" s="77"/>
      <c r="P445" s="77"/>
      <c r="Q445" s="77"/>
      <c r="R445" s="77"/>
      <c r="S445" s="77"/>
      <c r="T445" s="7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T445" s="19" t="s">
        <v>174</v>
      </c>
      <c r="AU445" s="19" t="s">
        <v>90</v>
      </c>
    </row>
    <row r="446" spans="1:65" s="2" customFormat="1" ht="21.75" customHeight="1">
      <c r="A446" s="38"/>
      <c r="B446" s="196"/>
      <c r="C446" s="197" t="s">
        <v>1526</v>
      </c>
      <c r="D446" s="197" t="s">
        <v>169</v>
      </c>
      <c r="E446" s="198" t="s">
        <v>2713</v>
      </c>
      <c r="F446" s="199" t="s">
        <v>2714</v>
      </c>
      <c r="G446" s="200" t="s">
        <v>246</v>
      </c>
      <c r="H446" s="201">
        <v>8</v>
      </c>
      <c r="I446" s="202"/>
      <c r="J446" s="203">
        <f>ROUND(I446*H446,2)</f>
        <v>0</v>
      </c>
      <c r="K446" s="199" t="s">
        <v>280</v>
      </c>
      <c r="L446" s="39"/>
      <c r="M446" s="204" t="s">
        <v>1</v>
      </c>
      <c r="N446" s="205" t="s">
        <v>46</v>
      </c>
      <c r="O446" s="77"/>
      <c r="P446" s="206">
        <f>O446*H446</f>
        <v>0</v>
      </c>
      <c r="Q446" s="206">
        <v>0.00024</v>
      </c>
      <c r="R446" s="206">
        <f>Q446*H446</f>
        <v>0.00192</v>
      </c>
      <c r="S446" s="206">
        <v>0</v>
      </c>
      <c r="T446" s="207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08" t="s">
        <v>243</v>
      </c>
      <c r="AT446" s="208" t="s">
        <v>169</v>
      </c>
      <c r="AU446" s="208" t="s">
        <v>90</v>
      </c>
      <c r="AY446" s="19" t="s">
        <v>166</v>
      </c>
      <c r="BE446" s="209">
        <f>IF(N446="základní",J446,0)</f>
        <v>0</v>
      </c>
      <c r="BF446" s="209">
        <f>IF(N446="snížená",J446,0)</f>
        <v>0</v>
      </c>
      <c r="BG446" s="209">
        <f>IF(N446="zákl. přenesená",J446,0)</f>
        <v>0</v>
      </c>
      <c r="BH446" s="209">
        <f>IF(N446="sníž. přenesená",J446,0)</f>
        <v>0</v>
      </c>
      <c r="BI446" s="209">
        <f>IF(N446="nulová",J446,0)</f>
        <v>0</v>
      </c>
      <c r="BJ446" s="19" t="s">
        <v>88</v>
      </c>
      <c r="BK446" s="209">
        <f>ROUND(I446*H446,2)</f>
        <v>0</v>
      </c>
      <c r="BL446" s="19" t="s">
        <v>243</v>
      </c>
      <c r="BM446" s="208" t="s">
        <v>2715</v>
      </c>
    </row>
    <row r="447" spans="1:51" s="14" customFormat="1" ht="12">
      <c r="A447" s="14"/>
      <c r="B447" s="226"/>
      <c r="C447" s="14"/>
      <c r="D447" s="210" t="s">
        <v>283</v>
      </c>
      <c r="E447" s="227" t="s">
        <v>1</v>
      </c>
      <c r="F447" s="228" t="s">
        <v>2716</v>
      </c>
      <c r="G447" s="14"/>
      <c r="H447" s="229">
        <v>8</v>
      </c>
      <c r="I447" s="230"/>
      <c r="J447" s="14"/>
      <c r="K447" s="14"/>
      <c r="L447" s="226"/>
      <c r="M447" s="231"/>
      <c r="N447" s="232"/>
      <c r="O447" s="232"/>
      <c r="P447" s="232"/>
      <c r="Q447" s="232"/>
      <c r="R447" s="232"/>
      <c r="S447" s="232"/>
      <c r="T447" s="233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27" t="s">
        <v>283</v>
      </c>
      <c r="AU447" s="227" t="s">
        <v>90</v>
      </c>
      <c r="AV447" s="14" t="s">
        <v>90</v>
      </c>
      <c r="AW447" s="14" t="s">
        <v>36</v>
      </c>
      <c r="AX447" s="14" t="s">
        <v>88</v>
      </c>
      <c r="AY447" s="227" t="s">
        <v>166</v>
      </c>
    </row>
    <row r="448" spans="1:65" s="2" customFormat="1" ht="16.5" customHeight="1">
      <c r="A448" s="38"/>
      <c r="B448" s="196"/>
      <c r="C448" s="197" t="s">
        <v>1531</v>
      </c>
      <c r="D448" s="197" t="s">
        <v>169</v>
      </c>
      <c r="E448" s="198" t="s">
        <v>2717</v>
      </c>
      <c r="F448" s="199" t="s">
        <v>2718</v>
      </c>
      <c r="G448" s="200" t="s">
        <v>346</v>
      </c>
      <c r="H448" s="201">
        <v>1</v>
      </c>
      <c r="I448" s="202"/>
      <c r="J448" s="203">
        <f>ROUND(I448*H448,2)</f>
        <v>0</v>
      </c>
      <c r="K448" s="199" t="s">
        <v>280</v>
      </c>
      <c r="L448" s="39"/>
      <c r="M448" s="204" t="s">
        <v>1</v>
      </c>
      <c r="N448" s="205" t="s">
        <v>46</v>
      </c>
      <c r="O448" s="77"/>
      <c r="P448" s="206">
        <f>O448*H448</f>
        <v>0</v>
      </c>
      <c r="Q448" s="206">
        <v>0.00109</v>
      </c>
      <c r="R448" s="206">
        <f>Q448*H448</f>
        <v>0.00109</v>
      </c>
      <c r="S448" s="206">
        <v>0</v>
      </c>
      <c r="T448" s="207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08" t="s">
        <v>243</v>
      </c>
      <c r="AT448" s="208" t="s">
        <v>169</v>
      </c>
      <c r="AU448" s="208" t="s">
        <v>90</v>
      </c>
      <c r="AY448" s="19" t="s">
        <v>166</v>
      </c>
      <c r="BE448" s="209">
        <f>IF(N448="základní",J448,0)</f>
        <v>0</v>
      </c>
      <c r="BF448" s="209">
        <f>IF(N448="snížená",J448,0)</f>
        <v>0</v>
      </c>
      <c r="BG448" s="209">
        <f>IF(N448="zákl. přenesená",J448,0)</f>
        <v>0</v>
      </c>
      <c r="BH448" s="209">
        <f>IF(N448="sníž. přenesená",J448,0)</f>
        <v>0</v>
      </c>
      <c r="BI448" s="209">
        <f>IF(N448="nulová",J448,0)</f>
        <v>0</v>
      </c>
      <c r="BJ448" s="19" t="s">
        <v>88</v>
      </c>
      <c r="BK448" s="209">
        <f>ROUND(I448*H448,2)</f>
        <v>0</v>
      </c>
      <c r="BL448" s="19" t="s">
        <v>243</v>
      </c>
      <c r="BM448" s="208" t="s">
        <v>2719</v>
      </c>
    </row>
    <row r="449" spans="1:65" s="2" customFormat="1" ht="16.5" customHeight="1">
      <c r="A449" s="38"/>
      <c r="B449" s="196"/>
      <c r="C449" s="197" t="s">
        <v>1537</v>
      </c>
      <c r="D449" s="197" t="s">
        <v>169</v>
      </c>
      <c r="E449" s="198" t="s">
        <v>2720</v>
      </c>
      <c r="F449" s="199" t="s">
        <v>2721</v>
      </c>
      <c r="G449" s="200" t="s">
        <v>346</v>
      </c>
      <c r="H449" s="201">
        <v>1</v>
      </c>
      <c r="I449" s="202"/>
      <c r="J449" s="203">
        <f>ROUND(I449*H449,2)</f>
        <v>0</v>
      </c>
      <c r="K449" s="199" t="s">
        <v>280</v>
      </c>
      <c r="L449" s="39"/>
      <c r="M449" s="204" t="s">
        <v>1</v>
      </c>
      <c r="N449" s="205" t="s">
        <v>46</v>
      </c>
      <c r="O449" s="77"/>
      <c r="P449" s="206">
        <f>O449*H449</f>
        <v>0</v>
      </c>
      <c r="Q449" s="206">
        <v>0.00016</v>
      </c>
      <c r="R449" s="206">
        <f>Q449*H449</f>
        <v>0.00016</v>
      </c>
      <c r="S449" s="206">
        <v>0</v>
      </c>
      <c r="T449" s="207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08" t="s">
        <v>243</v>
      </c>
      <c r="AT449" s="208" t="s">
        <v>169</v>
      </c>
      <c r="AU449" s="208" t="s">
        <v>90</v>
      </c>
      <c r="AY449" s="19" t="s">
        <v>166</v>
      </c>
      <c r="BE449" s="209">
        <f>IF(N449="základní",J449,0)</f>
        <v>0</v>
      </c>
      <c r="BF449" s="209">
        <f>IF(N449="snížená",J449,0)</f>
        <v>0</v>
      </c>
      <c r="BG449" s="209">
        <f>IF(N449="zákl. přenesená",J449,0)</f>
        <v>0</v>
      </c>
      <c r="BH449" s="209">
        <f>IF(N449="sníž. přenesená",J449,0)</f>
        <v>0</v>
      </c>
      <c r="BI449" s="209">
        <f>IF(N449="nulová",J449,0)</f>
        <v>0</v>
      </c>
      <c r="BJ449" s="19" t="s">
        <v>88</v>
      </c>
      <c r="BK449" s="209">
        <f>ROUND(I449*H449,2)</f>
        <v>0</v>
      </c>
      <c r="BL449" s="19" t="s">
        <v>243</v>
      </c>
      <c r="BM449" s="208" t="s">
        <v>2722</v>
      </c>
    </row>
    <row r="450" spans="1:47" s="2" customFormat="1" ht="12">
      <c r="A450" s="38"/>
      <c r="B450" s="39"/>
      <c r="C450" s="38"/>
      <c r="D450" s="210" t="s">
        <v>174</v>
      </c>
      <c r="E450" s="38"/>
      <c r="F450" s="211" t="s">
        <v>2723</v>
      </c>
      <c r="G450" s="38"/>
      <c r="H450" s="38"/>
      <c r="I450" s="132"/>
      <c r="J450" s="38"/>
      <c r="K450" s="38"/>
      <c r="L450" s="39"/>
      <c r="M450" s="212"/>
      <c r="N450" s="213"/>
      <c r="O450" s="77"/>
      <c r="P450" s="77"/>
      <c r="Q450" s="77"/>
      <c r="R450" s="77"/>
      <c r="S450" s="77"/>
      <c r="T450" s="7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T450" s="19" t="s">
        <v>174</v>
      </c>
      <c r="AU450" s="19" t="s">
        <v>90</v>
      </c>
    </row>
    <row r="451" spans="1:65" s="2" customFormat="1" ht="21.75" customHeight="1">
      <c r="A451" s="38"/>
      <c r="B451" s="196"/>
      <c r="C451" s="242" t="s">
        <v>1542</v>
      </c>
      <c r="D451" s="242" t="s">
        <v>806</v>
      </c>
      <c r="E451" s="243" t="s">
        <v>2724</v>
      </c>
      <c r="F451" s="244" t="s">
        <v>2725</v>
      </c>
      <c r="G451" s="245" t="s">
        <v>346</v>
      </c>
      <c r="H451" s="246">
        <v>1</v>
      </c>
      <c r="I451" s="247"/>
      <c r="J451" s="248">
        <f>ROUND(I451*H451,2)</f>
        <v>0</v>
      </c>
      <c r="K451" s="244" t="s">
        <v>1</v>
      </c>
      <c r="L451" s="249"/>
      <c r="M451" s="250" t="s">
        <v>1</v>
      </c>
      <c r="N451" s="251" t="s">
        <v>46</v>
      </c>
      <c r="O451" s="77"/>
      <c r="P451" s="206">
        <f>O451*H451</f>
        <v>0</v>
      </c>
      <c r="Q451" s="206">
        <v>0.00156</v>
      </c>
      <c r="R451" s="206">
        <f>Q451*H451</f>
        <v>0.00156</v>
      </c>
      <c r="S451" s="206">
        <v>0</v>
      </c>
      <c r="T451" s="207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08" t="s">
        <v>522</v>
      </c>
      <c r="AT451" s="208" t="s">
        <v>806</v>
      </c>
      <c r="AU451" s="208" t="s">
        <v>90</v>
      </c>
      <c r="AY451" s="19" t="s">
        <v>166</v>
      </c>
      <c r="BE451" s="209">
        <f>IF(N451="základní",J451,0)</f>
        <v>0</v>
      </c>
      <c r="BF451" s="209">
        <f>IF(N451="snížená",J451,0)</f>
        <v>0</v>
      </c>
      <c r="BG451" s="209">
        <f>IF(N451="zákl. přenesená",J451,0)</f>
        <v>0</v>
      </c>
      <c r="BH451" s="209">
        <f>IF(N451="sníž. přenesená",J451,0)</f>
        <v>0</v>
      </c>
      <c r="BI451" s="209">
        <f>IF(N451="nulová",J451,0)</f>
        <v>0</v>
      </c>
      <c r="BJ451" s="19" t="s">
        <v>88</v>
      </c>
      <c r="BK451" s="209">
        <f>ROUND(I451*H451,2)</f>
        <v>0</v>
      </c>
      <c r="BL451" s="19" t="s">
        <v>243</v>
      </c>
      <c r="BM451" s="208" t="s">
        <v>2726</v>
      </c>
    </row>
    <row r="452" spans="1:65" s="2" customFormat="1" ht="16.5" customHeight="1">
      <c r="A452" s="38"/>
      <c r="B452" s="196"/>
      <c r="C452" s="197" t="s">
        <v>1548</v>
      </c>
      <c r="D452" s="197" t="s">
        <v>169</v>
      </c>
      <c r="E452" s="198" t="s">
        <v>2727</v>
      </c>
      <c r="F452" s="199" t="s">
        <v>2728</v>
      </c>
      <c r="G452" s="200" t="s">
        <v>346</v>
      </c>
      <c r="H452" s="201">
        <v>1</v>
      </c>
      <c r="I452" s="202"/>
      <c r="J452" s="203">
        <f>ROUND(I452*H452,2)</f>
        <v>0</v>
      </c>
      <c r="K452" s="199" t="s">
        <v>280</v>
      </c>
      <c r="L452" s="39"/>
      <c r="M452" s="204" t="s">
        <v>1</v>
      </c>
      <c r="N452" s="205" t="s">
        <v>46</v>
      </c>
      <c r="O452" s="77"/>
      <c r="P452" s="206">
        <f>O452*H452</f>
        <v>0</v>
      </c>
      <c r="Q452" s="206">
        <v>0</v>
      </c>
      <c r="R452" s="206">
        <f>Q452*H452</f>
        <v>0</v>
      </c>
      <c r="S452" s="206">
        <v>0</v>
      </c>
      <c r="T452" s="207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08" t="s">
        <v>243</v>
      </c>
      <c r="AT452" s="208" t="s">
        <v>169</v>
      </c>
      <c r="AU452" s="208" t="s">
        <v>90</v>
      </c>
      <c r="AY452" s="19" t="s">
        <v>166</v>
      </c>
      <c r="BE452" s="209">
        <f>IF(N452="základní",J452,0)</f>
        <v>0</v>
      </c>
      <c r="BF452" s="209">
        <f>IF(N452="snížená",J452,0)</f>
        <v>0</v>
      </c>
      <c r="BG452" s="209">
        <f>IF(N452="zákl. přenesená",J452,0)</f>
        <v>0</v>
      </c>
      <c r="BH452" s="209">
        <f>IF(N452="sníž. přenesená",J452,0)</f>
        <v>0</v>
      </c>
      <c r="BI452" s="209">
        <f>IF(N452="nulová",J452,0)</f>
        <v>0</v>
      </c>
      <c r="BJ452" s="19" t="s">
        <v>88</v>
      </c>
      <c r="BK452" s="209">
        <f>ROUND(I452*H452,2)</f>
        <v>0</v>
      </c>
      <c r="BL452" s="19" t="s">
        <v>243</v>
      </c>
      <c r="BM452" s="208" t="s">
        <v>2729</v>
      </c>
    </row>
    <row r="453" spans="1:47" s="2" customFormat="1" ht="12">
      <c r="A453" s="38"/>
      <c r="B453" s="39"/>
      <c r="C453" s="38"/>
      <c r="D453" s="210" t="s">
        <v>174</v>
      </c>
      <c r="E453" s="38"/>
      <c r="F453" s="211" t="s">
        <v>2730</v>
      </c>
      <c r="G453" s="38"/>
      <c r="H453" s="38"/>
      <c r="I453" s="132"/>
      <c r="J453" s="38"/>
      <c r="K453" s="38"/>
      <c r="L453" s="39"/>
      <c r="M453" s="212"/>
      <c r="N453" s="213"/>
      <c r="O453" s="77"/>
      <c r="P453" s="77"/>
      <c r="Q453" s="77"/>
      <c r="R453" s="77"/>
      <c r="S453" s="77"/>
      <c r="T453" s="7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T453" s="19" t="s">
        <v>174</v>
      </c>
      <c r="AU453" s="19" t="s">
        <v>90</v>
      </c>
    </row>
    <row r="454" spans="1:65" s="2" customFormat="1" ht="16.5" customHeight="1">
      <c r="A454" s="38"/>
      <c r="B454" s="196"/>
      <c r="C454" s="242" t="s">
        <v>1553</v>
      </c>
      <c r="D454" s="242" t="s">
        <v>806</v>
      </c>
      <c r="E454" s="243" t="s">
        <v>2731</v>
      </c>
      <c r="F454" s="244" t="s">
        <v>2732</v>
      </c>
      <c r="G454" s="245" t="s">
        <v>346</v>
      </c>
      <c r="H454" s="246">
        <v>1</v>
      </c>
      <c r="I454" s="247"/>
      <c r="J454" s="248">
        <f>ROUND(I454*H454,2)</f>
        <v>0</v>
      </c>
      <c r="K454" s="244" t="s">
        <v>1</v>
      </c>
      <c r="L454" s="249"/>
      <c r="M454" s="250" t="s">
        <v>1</v>
      </c>
      <c r="N454" s="251" t="s">
        <v>46</v>
      </c>
      <c r="O454" s="77"/>
      <c r="P454" s="206">
        <f>O454*H454</f>
        <v>0</v>
      </c>
      <c r="Q454" s="206">
        <v>0.0018</v>
      </c>
      <c r="R454" s="206">
        <f>Q454*H454</f>
        <v>0.0018</v>
      </c>
      <c r="S454" s="206">
        <v>0</v>
      </c>
      <c r="T454" s="207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08" t="s">
        <v>522</v>
      </c>
      <c r="AT454" s="208" t="s">
        <v>806</v>
      </c>
      <c r="AU454" s="208" t="s">
        <v>90</v>
      </c>
      <c r="AY454" s="19" t="s">
        <v>166</v>
      </c>
      <c r="BE454" s="209">
        <f>IF(N454="základní",J454,0)</f>
        <v>0</v>
      </c>
      <c r="BF454" s="209">
        <f>IF(N454="snížená",J454,0)</f>
        <v>0</v>
      </c>
      <c r="BG454" s="209">
        <f>IF(N454="zákl. přenesená",J454,0)</f>
        <v>0</v>
      </c>
      <c r="BH454" s="209">
        <f>IF(N454="sníž. přenesená",J454,0)</f>
        <v>0</v>
      </c>
      <c r="BI454" s="209">
        <f>IF(N454="nulová",J454,0)</f>
        <v>0</v>
      </c>
      <c r="BJ454" s="19" t="s">
        <v>88</v>
      </c>
      <c r="BK454" s="209">
        <f>ROUND(I454*H454,2)</f>
        <v>0</v>
      </c>
      <c r="BL454" s="19" t="s">
        <v>243</v>
      </c>
      <c r="BM454" s="208" t="s">
        <v>2733</v>
      </c>
    </row>
    <row r="455" spans="1:65" s="2" customFormat="1" ht="16.5" customHeight="1">
      <c r="A455" s="38"/>
      <c r="B455" s="196"/>
      <c r="C455" s="197" t="s">
        <v>1558</v>
      </c>
      <c r="D455" s="197" t="s">
        <v>169</v>
      </c>
      <c r="E455" s="198" t="s">
        <v>2734</v>
      </c>
      <c r="F455" s="199" t="s">
        <v>2735</v>
      </c>
      <c r="G455" s="200" t="s">
        <v>346</v>
      </c>
      <c r="H455" s="201">
        <v>3</v>
      </c>
      <c r="I455" s="202"/>
      <c r="J455" s="203">
        <f>ROUND(I455*H455,2)</f>
        <v>0</v>
      </c>
      <c r="K455" s="199" t="s">
        <v>280</v>
      </c>
      <c r="L455" s="39"/>
      <c r="M455" s="204" t="s">
        <v>1</v>
      </c>
      <c r="N455" s="205" t="s">
        <v>46</v>
      </c>
      <c r="O455" s="77"/>
      <c r="P455" s="206">
        <f>O455*H455</f>
        <v>0</v>
      </c>
      <c r="Q455" s="206">
        <v>4E-05</v>
      </c>
      <c r="R455" s="206">
        <f>Q455*H455</f>
        <v>0.00012000000000000002</v>
      </c>
      <c r="S455" s="206">
        <v>0</v>
      </c>
      <c r="T455" s="207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08" t="s">
        <v>243</v>
      </c>
      <c r="AT455" s="208" t="s">
        <v>169</v>
      </c>
      <c r="AU455" s="208" t="s">
        <v>90</v>
      </c>
      <c r="AY455" s="19" t="s">
        <v>166</v>
      </c>
      <c r="BE455" s="209">
        <f>IF(N455="základní",J455,0)</f>
        <v>0</v>
      </c>
      <c r="BF455" s="209">
        <f>IF(N455="snížená",J455,0)</f>
        <v>0</v>
      </c>
      <c r="BG455" s="209">
        <f>IF(N455="zákl. přenesená",J455,0)</f>
        <v>0</v>
      </c>
      <c r="BH455" s="209">
        <f>IF(N455="sníž. přenesená",J455,0)</f>
        <v>0</v>
      </c>
      <c r="BI455" s="209">
        <f>IF(N455="nulová",J455,0)</f>
        <v>0</v>
      </c>
      <c r="BJ455" s="19" t="s">
        <v>88</v>
      </c>
      <c r="BK455" s="209">
        <f>ROUND(I455*H455,2)</f>
        <v>0</v>
      </c>
      <c r="BL455" s="19" t="s">
        <v>243</v>
      </c>
      <c r="BM455" s="208" t="s">
        <v>2736</v>
      </c>
    </row>
    <row r="456" spans="1:47" s="2" customFormat="1" ht="12">
      <c r="A456" s="38"/>
      <c r="B456" s="39"/>
      <c r="C456" s="38"/>
      <c r="D456" s="210" t="s">
        <v>174</v>
      </c>
      <c r="E456" s="38"/>
      <c r="F456" s="211" t="s">
        <v>2737</v>
      </c>
      <c r="G456" s="38"/>
      <c r="H456" s="38"/>
      <c r="I456" s="132"/>
      <c r="J456" s="38"/>
      <c r="K456" s="38"/>
      <c r="L456" s="39"/>
      <c r="M456" s="212"/>
      <c r="N456" s="213"/>
      <c r="O456" s="77"/>
      <c r="P456" s="77"/>
      <c r="Q456" s="77"/>
      <c r="R456" s="77"/>
      <c r="S456" s="77"/>
      <c r="T456" s="7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T456" s="19" t="s">
        <v>174</v>
      </c>
      <c r="AU456" s="19" t="s">
        <v>90</v>
      </c>
    </row>
    <row r="457" spans="1:65" s="2" customFormat="1" ht="16.5" customHeight="1">
      <c r="A457" s="38"/>
      <c r="B457" s="196"/>
      <c r="C457" s="242" t="s">
        <v>1563</v>
      </c>
      <c r="D457" s="242" t="s">
        <v>806</v>
      </c>
      <c r="E457" s="243" t="s">
        <v>2738</v>
      </c>
      <c r="F457" s="244" t="s">
        <v>2739</v>
      </c>
      <c r="G457" s="245" t="s">
        <v>346</v>
      </c>
      <c r="H457" s="246">
        <v>3</v>
      </c>
      <c r="I457" s="247"/>
      <c r="J457" s="248">
        <f>ROUND(I457*H457,2)</f>
        <v>0</v>
      </c>
      <c r="K457" s="244" t="s">
        <v>1</v>
      </c>
      <c r="L457" s="249"/>
      <c r="M457" s="250" t="s">
        <v>1</v>
      </c>
      <c r="N457" s="251" t="s">
        <v>46</v>
      </c>
      <c r="O457" s="77"/>
      <c r="P457" s="206">
        <f>O457*H457</f>
        <v>0</v>
      </c>
      <c r="Q457" s="206">
        <v>0.0015</v>
      </c>
      <c r="R457" s="206">
        <f>Q457*H457</f>
        <v>0.0045000000000000005</v>
      </c>
      <c r="S457" s="206">
        <v>0</v>
      </c>
      <c r="T457" s="207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08" t="s">
        <v>522</v>
      </c>
      <c r="AT457" s="208" t="s">
        <v>806</v>
      </c>
      <c r="AU457" s="208" t="s">
        <v>90</v>
      </c>
      <c r="AY457" s="19" t="s">
        <v>166</v>
      </c>
      <c r="BE457" s="209">
        <f>IF(N457="základní",J457,0)</f>
        <v>0</v>
      </c>
      <c r="BF457" s="209">
        <f>IF(N457="snížená",J457,0)</f>
        <v>0</v>
      </c>
      <c r="BG457" s="209">
        <f>IF(N457="zákl. přenesená",J457,0)</f>
        <v>0</v>
      </c>
      <c r="BH457" s="209">
        <f>IF(N457="sníž. přenesená",J457,0)</f>
        <v>0</v>
      </c>
      <c r="BI457" s="209">
        <f>IF(N457="nulová",J457,0)</f>
        <v>0</v>
      </c>
      <c r="BJ457" s="19" t="s">
        <v>88</v>
      </c>
      <c r="BK457" s="209">
        <f>ROUND(I457*H457,2)</f>
        <v>0</v>
      </c>
      <c r="BL457" s="19" t="s">
        <v>243</v>
      </c>
      <c r="BM457" s="208" t="s">
        <v>2740</v>
      </c>
    </row>
    <row r="458" spans="1:65" s="2" customFormat="1" ht="21.75" customHeight="1">
      <c r="A458" s="38"/>
      <c r="B458" s="196"/>
      <c r="C458" s="197" t="s">
        <v>1568</v>
      </c>
      <c r="D458" s="197" t="s">
        <v>169</v>
      </c>
      <c r="E458" s="198" t="s">
        <v>2741</v>
      </c>
      <c r="F458" s="199" t="s">
        <v>2742</v>
      </c>
      <c r="G458" s="200" t="s">
        <v>346</v>
      </c>
      <c r="H458" s="201">
        <v>2</v>
      </c>
      <c r="I458" s="202"/>
      <c r="J458" s="203">
        <f>ROUND(I458*H458,2)</f>
        <v>0</v>
      </c>
      <c r="K458" s="199" t="s">
        <v>280</v>
      </c>
      <c r="L458" s="39"/>
      <c r="M458" s="204" t="s">
        <v>1</v>
      </c>
      <c r="N458" s="205" t="s">
        <v>46</v>
      </c>
      <c r="O458" s="77"/>
      <c r="P458" s="206">
        <f>O458*H458</f>
        <v>0</v>
      </c>
      <c r="Q458" s="206">
        <v>0.00013</v>
      </c>
      <c r="R458" s="206">
        <f>Q458*H458</f>
        <v>0.00026</v>
      </c>
      <c r="S458" s="206">
        <v>0</v>
      </c>
      <c r="T458" s="207">
        <f>S458*H458</f>
        <v>0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208" t="s">
        <v>243</v>
      </c>
      <c r="AT458" s="208" t="s">
        <v>169</v>
      </c>
      <c r="AU458" s="208" t="s">
        <v>90</v>
      </c>
      <c r="AY458" s="19" t="s">
        <v>166</v>
      </c>
      <c r="BE458" s="209">
        <f>IF(N458="základní",J458,0)</f>
        <v>0</v>
      </c>
      <c r="BF458" s="209">
        <f>IF(N458="snížená",J458,0)</f>
        <v>0</v>
      </c>
      <c r="BG458" s="209">
        <f>IF(N458="zákl. přenesená",J458,0)</f>
        <v>0</v>
      </c>
      <c r="BH458" s="209">
        <f>IF(N458="sníž. přenesená",J458,0)</f>
        <v>0</v>
      </c>
      <c r="BI458" s="209">
        <f>IF(N458="nulová",J458,0)</f>
        <v>0</v>
      </c>
      <c r="BJ458" s="19" t="s">
        <v>88</v>
      </c>
      <c r="BK458" s="209">
        <f>ROUND(I458*H458,2)</f>
        <v>0</v>
      </c>
      <c r="BL458" s="19" t="s">
        <v>243</v>
      </c>
      <c r="BM458" s="208" t="s">
        <v>2743</v>
      </c>
    </row>
    <row r="459" spans="1:47" s="2" customFormat="1" ht="12">
      <c r="A459" s="38"/>
      <c r="B459" s="39"/>
      <c r="C459" s="38"/>
      <c r="D459" s="210" t="s">
        <v>174</v>
      </c>
      <c r="E459" s="38"/>
      <c r="F459" s="211" t="s">
        <v>2744</v>
      </c>
      <c r="G459" s="38"/>
      <c r="H459" s="38"/>
      <c r="I459" s="132"/>
      <c r="J459" s="38"/>
      <c r="K459" s="38"/>
      <c r="L459" s="39"/>
      <c r="M459" s="212"/>
      <c r="N459" s="213"/>
      <c r="O459" s="77"/>
      <c r="P459" s="77"/>
      <c r="Q459" s="77"/>
      <c r="R459" s="77"/>
      <c r="S459" s="77"/>
      <c r="T459" s="7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T459" s="19" t="s">
        <v>174</v>
      </c>
      <c r="AU459" s="19" t="s">
        <v>90</v>
      </c>
    </row>
    <row r="460" spans="1:65" s="2" customFormat="1" ht="16.5" customHeight="1">
      <c r="A460" s="38"/>
      <c r="B460" s="196"/>
      <c r="C460" s="242" t="s">
        <v>1573</v>
      </c>
      <c r="D460" s="242" t="s">
        <v>806</v>
      </c>
      <c r="E460" s="243" t="s">
        <v>2745</v>
      </c>
      <c r="F460" s="244" t="s">
        <v>2746</v>
      </c>
      <c r="G460" s="245" t="s">
        <v>346</v>
      </c>
      <c r="H460" s="246">
        <v>2</v>
      </c>
      <c r="I460" s="247"/>
      <c r="J460" s="248">
        <f>ROUND(I460*H460,2)</f>
        <v>0</v>
      </c>
      <c r="K460" s="244" t="s">
        <v>1</v>
      </c>
      <c r="L460" s="249"/>
      <c r="M460" s="250" t="s">
        <v>1</v>
      </c>
      <c r="N460" s="251" t="s">
        <v>46</v>
      </c>
      <c r="O460" s="77"/>
      <c r="P460" s="206">
        <f>O460*H460</f>
        <v>0</v>
      </c>
      <c r="Q460" s="206">
        <v>0.0018</v>
      </c>
      <c r="R460" s="206">
        <f>Q460*H460</f>
        <v>0.0036</v>
      </c>
      <c r="S460" s="206">
        <v>0</v>
      </c>
      <c r="T460" s="207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208" t="s">
        <v>522</v>
      </c>
      <c r="AT460" s="208" t="s">
        <v>806</v>
      </c>
      <c r="AU460" s="208" t="s">
        <v>90</v>
      </c>
      <c r="AY460" s="19" t="s">
        <v>166</v>
      </c>
      <c r="BE460" s="209">
        <f>IF(N460="základní",J460,0)</f>
        <v>0</v>
      </c>
      <c r="BF460" s="209">
        <f>IF(N460="snížená",J460,0)</f>
        <v>0</v>
      </c>
      <c r="BG460" s="209">
        <f>IF(N460="zákl. přenesená",J460,0)</f>
        <v>0</v>
      </c>
      <c r="BH460" s="209">
        <f>IF(N460="sníž. přenesená",J460,0)</f>
        <v>0</v>
      </c>
      <c r="BI460" s="209">
        <f>IF(N460="nulová",J460,0)</f>
        <v>0</v>
      </c>
      <c r="BJ460" s="19" t="s">
        <v>88</v>
      </c>
      <c r="BK460" s="209">
        <f>ROUND(I460*H460,2)</f>
        <v>0</v>
      </c>
      <c r="BL460" s="19" t="s">
        <v>243</v>
      </c>
      <c r="BM460" s="208" t="s">
        <v>2747</v>
      </c>
    </row>
    <row r="461" spans="1:65" s="2" customFormat="1" ht="16.5" customHeight="1">
      <c r="A461" s="38"/>
      <c r="B461" s="196"/>
      <c r="C461" s="242" t="s">
        <v>1578</v>
      </c>
      <c r="D461" s="242" t="s">
        <v>806</v>
      </c>
      <c r="E461" s="243" t="s">
        <v>2748</v>
      </c>
      <c r="F461" s="244" t="s">
        <v>2749</v>
      </c>
      <c r="G461" s="245" t="s">
        <v>346</v>
      </c>
      <c r="H461" s="246">
        <v>2</v>
      </c>
      <c r="I461" s="247"/>
      <c r="J461" s="248">
        <f>ROUND(I461*H461,2)</f>
        <v>0</v>
      </c>
      <c r="K461" s="244" t="s">
        <v>1</v>
      </c>
      <c r="L461" s="249"/>
      <c r="M461" s="250" t="s">
        <v>1</v>
      </c>
      <c r="N461" s="251" t="s">
        <v>46</v>
      </c>
      <c r="O461" s="77"/>
      <c r="P461" s="206">
        <f>O461*H461</f>
        <v>0</v>
      </c>
      <c r="Q461" s="206">
        <v>0.0018</v>
      </c>
      <c r="R461" s="206">
        <f>Q461*H461</f>
        <v>0.0036</v>
      </c>
      <c r="S461" s="206">
        <v>0</v>
      </c>
      <c r="T461" s="207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08" t="s">
        <v>522</v>
      </c>
      <c r="AT461" s="208" t="s">
        <v>806</v>
      </c>
      <c r="AU461" s="208" t="s">
        <v>90</v>
      </c>
      <c r="AY461" s="19" t="s">
        <v>166</v>
      </c>
      <c r="BE461" s="209">
        <f>IF(N461="základní",J461,0)</f>
        <v>0</v>
      </c>
      <c r="BF461" s="209">
        <f>IF(N461="snížená",J461,0)</f>
        <v>0</v>
      </c>
      <c r="BG461" s="209">
        <f>IF(N461="zákl. přenesená",J461,0)</f>
        <v>0</v>
      </c>
      <c r="BH461" s="209">
        <f>IF(N461="sníž. přenesená",J461,0)</f>
        <v>0</v>
      </c>
      <c r="BI461" s="209">
        <f>IF(N461="nulová",J461,0)</f>
        <v>0</v>
      </c>
      <c r="BJ461" s="19" t="s">
        <v>88</v>
      </c>
      <c r="BK461" s="209">
        <f>ROUND(I461*H461,2)</f>
        <v>0</v>
      </c>
      <c r="BL461" s="19" t="s">
        <v>243</v>
      </c>
      <c r="BM461" s="208" t="s">
        <v>2750</v>
      </c>
    </row>
    <row r="462" spans="1:65" s="2" customFormat="1" ht="16.5" customHeight="1">
      <c r="A462" s="38"/>
      <c r="B462" s="196"/>
      <c r="C462" s="197" t="s">
        <v>1590</v>
      </c>
      <c r="D462" s="197" t="s">
        <v>169</v>
      </c>
      <c r="E462" s="198" t="s">
        <v>2751</v>
      </c>
      <c r="F462" s="199" t="s">
        <v>2752</v>
      </c>
      <c r="G462" s="200" t="s">
        <v>1</v>
      </c>
      <c r="H462" s="201">
        <v>2</v>
      </c>
      <c r="I462" s="202"/>
      <c r="J462" s="203">
        <f>ROUND(I462*H462,2)</f>
        <v>0</v>
      </c>
      <c r="K462" s="199" t="s">
        <v>1</v>
      </c>
      <c r="L462" s="39"/>
      <c r="M462" s="204" t="s">
        <v>1</v>
      </c>
      <c r="N462" s="205" t="s">
        <v>46</v>
      </c>
      <c r="O462" s="77"/>
      <c r="P462" s="206">
        <f>O462*H462</f>
        <v>0</v>
      </c>
      <c r="Q462" s="206">
        <v>0</v>
      </c>
      <c r="R462" s="206">
        <f>Q462*H462</f>
        <v>0</v>
      </c>
      <c r="S462" s="206">
        <v>0</v>
      </c>
      <c r="T462" s="207">
        <f>S462*H462</f>
        <v>0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208" t="s">
        <v>243</v>
      </c>
      <c r="AT462" s="208" t="s">
        <v>169</v>
      </c>
      <c r="AU462" s="208" t="s">
        <v>90</v>
      </c>
      <c r="AY462" s="19" t="s">
        <v>166</v>
      </c>
      <c r="BE462" s="209">
        <f>IF(N462="základní",J462,0)</f>
        <v>0</v>
      </c>
      <c r="BF462" s="209">
        <f>IF(N462="snížená",J462,0)</f>
        <v>0</v>
      </c>
      <c r="BG462" s="209">
        <f>IF(N462="zákl. přenesená",J462,0)</f>
        <v>0</v>
      </c>
      <c r="BH462" s="209">
        <f>IF(N462="sníž. přenesená",J462,0)</f>
        <v>0</v>
      </c>
      <c r="BI462" s="209">
        <f>IF(N462="nulová",J462,0)</f>
        <v>0</v>
      </c>
      <c r="BJ462" s="19" t="s">
        <v>88</v>
      </c>
      <c r="BK462" s="209">
        <f>ROUND(I462*H462,2)</f>
        <v>0</v>
      </c>
      <c r="BL462" s="19" t="s">
        <v>243</v>
      </c>
      <c r="BM462" s="208" t="s">
        <v>2753</v>
      </c>
    </row>
    <row r="463" spans="1:47" s="2" customFormat="1" ht="12">
      <c r="A463" s="38"/>
      <c r="B463" s="39"/>
      <c r="C463" s="38"/>
      <c r="D463" s="210" t="s">
        <v>174</v>
      </c>
      <c r="E463" s="38"/>
      <c r="F463" s="211" t="s">
        <v>2754</v>
      </c>
      <c r="G463" s="38"/>
      <c r="H463" s="38"/>
      <c r="I463" s="132"/>
      <c r="J463" s="38"/>
      <c r="K463" s="38"/>
      <c r="L463" s="39"/>
      <c r="M463" s="212"/>
      <c r="N463" s="213"/>
      <c r="O463" s="77"/>
      <c r="P463" s="77"/>
      <c r="Q463" s="77"/>
      <c r="R463" s="77"/>
      <c r="S463" s="77"/>
      <c r="T463" s="7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T463" s="19" t="s">
        <v>174</v>
      </c>
      <c r="AU463" s="19" t="s">
        <v>90</v>
      </c>
    </row>
    <row r="464" spans="1:65" s="2" customFormat="1" ht="16.5" customHeight="1">
      <c r="A464" s="38"/>
      <c r="B464" s="196"/>
      <c r="C464" s="197" t="s">
        <v>1596</v>
      </c>
      <c r="D464" s="197" t="s">
        <v>169</v>
      </c>
      <c r="E464" s="198" t="s">
        <v>2755</v>
      </c>
      <c r="F464" s="199" t="s">
        <v>2756</v>
      </c>
      <c r="G464" s="200" t="s">
        <v>346</v>
      </c>
      <c r="H464" s="201">
        <v>3</v>
      </c>
      <c r="I464" s="202"/>
      <c r="J464" s="203">
        <f>ROUND(I464*H464,2)</f>
        <v>0</v>
      </c>
      <c r="K464" s="199" t="s">
        <v>280</v>
      </c>
      <c r="L464" s="39"/>
      <c r="M464" s="204" t="s">
        <v>1</v>
      </c>
      <c r="N464" s="205" t="s">
        <v>46</v>
      </c>
      <c r="O464" s="77"/>
      <c r="P464" s="206">
        <f>O464*H464</f>
        <v>0</v>
      </c>
      <c r="Q464" s="206">
        <v>0.00014</v>
      </c>
      <c r="R464" s="206">
        <f>Q464*H464</f>
        <v>0.00041999999999999996</v>
      </c>
      <c r="S464" s="206">
        <v>0</v>
      </c>
      <c r="T464" s="207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08" t="s">
        <v>243</v>
      </c>
      <c r="AT464" s="208" t="s">
        <v>169</v>
      </c>
      <c r="AU464" s="208" t="s">
        <v>90</v>
      </c>
      <c r="AY464" s="19" t="s">
        <v>166</v>
      </c>
      <c r="BE464" s="209">
        <f>IF(N464="základní",J464,0)</f>
        <v>0</v>
      </c>
      <c r="BF464" s="209">
        <f>IF(N464="snížená",J464,0)</f>
        <v>0</v>
      </c>
      <c r="BG464" s="209">
        <f>IF(N464="zákl. přenesená",J464,0)</f>
        <v>0</v>
      </c>
      <c r="BH464" s="209">
        <f>IF(N464="sníž. přenesená",J464,0)</f>
        <v>0</v>
      </c>
      <c r="BI464" s="209">
        <f>IF(N464="nulová",J464,0)</f>
        <v>0</v>
      </c>
      <c r="BJ464" s="19" t="s">
        <v>88</v>
      </c>
      <c r="BK464" s="209">
        <f>ROUND(I464*H464,2)</f>
        <v>0</v>
      </c>
      <c r="BL464" s="19" t="s">
        <v>243</v>
      </c>
      <c r="BM464" s="208" t="s">
        <v>2757</v>
      </c>
    </row>
    <row r="465" spans="1:47" s="2" customFormat="1" ht="12">
      <c r="A465" s="38"/>
      <c r="B465" s="39"/>
      <c r="C465" s="38"/>
      <c r="D465" s="210" t="s">
        <v>174</v>
      </c>
      <c r="E465" s="38"/>
      <c r="F465" s="211" t="s">
        <v>2758</v>
      </c>
      <c r="G465" s="38"/>
      <c r="H465" s="38"/>
      <c r="I465" s="132"/>
      <c r="J465" s="38"/>
      <c r="K465" s="38"/>
      <c r="L465" s="39"/>
      <c r="M465" s="212"/>
      <c r="N465" s="213"/>
      <c r="O465" s="77"/>
      <c r="P465" s="77"/>
      <c r="Q465" s="77"/>
      <c r="R465" s="77"/>
      <c r="S465" s="77"/>
      <c r="T465" s="7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T465" s="19" t="s">
        <v>174</v>
      </c>
      <c r="AU465" s="19" t="s">
        <v>90</v>
      </c>
    </row>
    <row r="466" spans="1:65" s="2" customFormat="1" ht="21.75" customHeight="1">
      <c r="A466" s="38"/>
      <c r="B466" s="196"/>
      <c r="C466" s="242" t="s">
        <v>1602</v>
      </c>
      <c r="D466" s="242" t="s">
        <v>806</v>
      </c>
      <c r="E466" s="243" t="s">
        <v>2759</v>
      </c>
      <c r="F466" s="244" t="s">
        <v>2760</v>
      </c>
      <c r="G466" s="245" t="s">
        <v>346</v>
      </c>
      <c r="H466" s="246">
        <v>2</v>
      </c>
      <c r="I466" s="247"/>
      <c r="J466" s="248">
        <f>ROUND(I466*H466,2)</f>
        <v>0</v>
      </c>
      <c r="K466" s="244" t="s">
        <v>1</v>
      </c>
      <c r="L466" s="249"/>
      <c r="M466" s="250" t="s">
        <v>1</v>
      </c>
      <c r="N466" s="251" t="s">
        <v>46</v>
      </c>
      <c r="O466" s="77"/>
      <c r="P466" s="206">
        <f>O466*H466</f>
        <v>0</v>
      </c>
      <c r="Q466" s="206">
        <v>0.00025</v>
      </c>
      <c r="R466" s="206">
        <f>Q466*H466</f>
        <v>0.0005</v>
      </c>
      <c r="S466" s="206">
        <v>0</v>
      </c>
      <c r="T466" s="207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08" t="s">
        <v>522</v>
      </c>
      <c r="AT466" s="208" t="s">
        <v>806</v>
      </c>
      <c r="AU466" s="208" t="s">
        <v>90</v>
      </c>
      <c r="AY466" s="19" t="s">
        <v>166</v>
      </c>
      <c r="BE466" s="209">
        <f>IF(N466="základní",J466,0)</f>
        <v>0</v>
      </c>
      <c r="BF466" s="209">
        <f>IF(N466="snížená",J466,0)</f>
        <v>0</v>
      </c>
      <c r="BG466" s="209">
        <f>IF(N466="zákl. přenesená",J466,0)</f>
        <v>0</v>
      </c>
      <c r="BH466" s="209">
        <f>IF(N466="sníž. přenesená",J466,0)</f>
        <v>0</v>
      </c>
      <c r="BI466" s="209">
        <f>IF(N466="nulová",J466,0)</f>
        <v>0</v>
      </c>
      <c r="BJ466" s="19" t="s">
        <v>88</v>
      </c>
      <c r="BK466" s="209">
        <f>ROUND(I466*H466,2)</f>
        <v>0</v>
      </c>
      <c r="BL466" s="19" t="s">
        <v>243</v>
      </c>
      <c r="BM466" s="208" t="s">
        <v>2761</v>
      </c>
    </row>
    <row r="467" spans="1:65" s="2" customFormat="1" ht="33" customHeight="1">
      <c r="A467" s="38"/>
      <c r="B467" s="196"/>
      <c r="C467" s="242" t="s">
        <v>1607</v>
      </c>
      <c r="D467" s="242" t="s">
        <v>806</v>
      </c>
      <c r="E467" s="243" t="s">
        <v>2762</v>
      </c>
      <c r="F467" s="244" t="s">
        <v>2763</v>
      </c>
      <c r="G467" s="245" t="s">
        <v>346</v>
      </c>
      <c r="H467" s="246">
        <v>1</v>
      </c>
      <c r="I467" s="247"/>
      <c r="J467" s="248">
        <f>ROUND(I467*H467,2)</f>
        <v>0</v>
      </c>
      <c r="K467" s="244" t="s">
        <v>1</v>
      </c>
      <c r="L467" s="249"/>
      <c r="M467" s="250" t="s">
        <v>1</v>
      </c>
      <c r="N467" s="251" t="s">
        <v>46</v>
      </c>
      <c r="O467" s="77"/>
      <c r="P467" s="206">
        <f>O467*H467</f>
        <v>0</v>
      </c>
      <c r="Q467" s="206">
        <v>0.00025</v>
      </c>
      <c r="R467" s="206">
        <f>Q467*H467</f>
        <v>0.00025</v>
      </c>
      <c r="S467" s="206">
        <v>0</v>
      </c>
      <c r="T467" s="207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08" t="s">
        <v>522</v>
      </c>
      <c r="AT467" s="208" t="s">
        <v>806</v>
      </c>
      <c r="AU467" s="208" t="s">
        <v>90</v>
      </c>
      <c r="AY467" s="19" t="s">
        <v>166</v>
      </c>
      <c r="BE467" s="209">
        <f>IF(N467="základní",J467,0)</f>
        <v>0</v>
      </c>
      <c r="BF467" s="209">
        <f>IF(N467="snížená",J467,0)</f>
        <v>0</v>
      </c>
      <c r="BG467" s="209">
        <f>IF(N467="zákl. přenesená",J467,0)</f>
        <v>0</v>
      </c>
      <c r="BH467" s="209">
        <f>IF(N467="sníž. přenesená",J467,0)</f>
        <v>0</v>
      </c>
      <c r="BI467" s="209">
        <f>IF(N467="nulová",J467,0)</f>
        <v>0</v>
      </c>
      <c r="BJ467" s="19" t="s">
        <v>88</v>
      </c>
      <c r="BK467" s="209">
        <f>ROUND(I467*H467,2)</f>
        <v>0</v>
      </c>
      <c r="BL467" s="19" t="s">
        <v>243</v>
      </c>
      <c r="BM467" s="208" t="s">
        <v>2764</v>
      </c>
    </row>
    <row r="468" spans="1:65" s="2" customFormat="1" ht="21.75" customHeight="1">
      <c r="A468" s="38"/>
      <c r="B468" s="196"/>
      <c r="C468" s="197" t="s">
        <v>1612</v>
      </c>
      <c r="D468" s="197" t="s">
        <v>169</v>
      </c>
      <c r="E468" s="198" t="s">
        <v>2765</v>
      </c>
      <c r="F468" s="199" t="s">
        <v>2766</v>
      </c>
      <c r="G468" s="200" t="s">
        <v>346</v>
      </c>
      <c r="H468" s="201">
        <v>1</v>
      </c>
      <c r="I468" s="202"/>
      <c r="J468" s="203">
        <f>ROUND(I468*H468,2)</f>
        <v>0</v>
      </c>
      <c r="K468" s="199" t="s">
        <v>280</v>
      </c>
      <c r="L468" s="39"/>
      <c r="M468" s="204" t="s">
        <v>1</v>
      </c>
      <c r="N468" s="205" t="s">
        <v>46</v>
      </c>
      <c r="O468" s="77"/>
      <c r="P468" s="206">
        <f>O468*H468</f>
        <v>0</v>
      </c>
      <c r="Q468" s="206">
        <v>0.00027</v>
      </c>
      <c r="R468" s="206">
        <f>Q468*H468</f>
        <v>0.00027</v>
      </c>
      <c r="S468" s="206">
        <v>0</v>
      </c>
      <c r="T468" s="207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208" t="s">
        <v>243</v>
      </c>
      <c r="AT468" s="208" t="s">
        <v>169</v>
      </c>
      <c r="AU468" s="208" t="s">
        <v>90</v>
      </c>
      <c r="AY468" s="19" t="s">
        <v>166</v>
      </c>
      <c r="BE468" s="209">
        <f>IF(N468="základní",J468,0)</f>
        <v>0</v>
      </c>
      <c r="BF468" s="209">
        <f>IF(N468="snížená",J468,0)</f>
        <v>0</v>
      </c>
      <c r="BG468" s="209">
        <f>IF(N468="zákl. přenesená",J468,0)</f>
        <v>0</v>
      </c>
      <c r="BH468" s="209">
        <f>IF(N468="sníž. přenesená",J468,0)</f>
        <v>0</v>
      </c>
      <c r="BI468" s="209">
        <f>IF(N468="nulová",J468,0)</f>
        <v>0</v>
      </c>
      <c r="BJ468" s="19" t="s">
        <v>88</v>
      </c>
      <c r="BK468" s="209">
        <f>ROUND(I468*H468,2)</f>
        <v>0</v>
      </c>
      <c r="BL468" s="19" t="s">
        <v>243</v>
      </c>
      <c r="BM468" s="208" t="s">
        <v>2767</v>
      </c>
    </row>
    <row r="469" spans="1:47" s="2" customFormat="1" ht="12">
      <c r="A469" s="38"/>
      <c r="B469" s="39"/>
      <c r="C469" s="38"/>
      <c r="D469" s="210" t="s">
        <v>174</v>
      </c>
      <c r="E469" s="38"/>
      <c r="F469" s="211" t="s">
        <v>2768</v>
      </c>
      <c r="G469" s="38"/>
      <c r="H469" s="38"/>
      <c r="I469" s="132"/>
      <c r="J469" s="38"/>
      <c r="K469" s="38"/>
      <c r="L469" s="39"/>
      <c r="M469" s="212"/>
      <c r="N469" s="213"/>
      <c r="O469" s="77"/>
      <c r="P469" s="77"/>
      <c r="Q469" s="77"/>
      <c r="R469" s="77"/>
      <c r="S469" s="77"/>
      <c r="T469" s="7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T469" s="19" t="s">
        <v>174</v>
      </c>
      <c r="AU469" s="19" t="s">
        <v>90</v>
      </c>
    </row>
    <row r="470" spans="1:65" s="2" customFormat="1" ht="21.75" customHeight="1">
      <c r="A470" s="38"/>
      <c r="B470" s="196"/>
      <c r="C470" s="242" t="s">
        <v>1618</v>
      </c>
      <c r="D470" s="242" t="s">
        <v>806</v>
      </c>
      <c r="E470" s="243" t="s">
        <v>2769</v>
      </c>
      <c r="F470" s="244" t="s">
        <v>2770</v>
      </c>
      <c r="G470" s="245" t="s">
        <v>346</v>
      </c>
      <c r="H470" s="246">
        <v>1</v>
      </c>
      <c r="I470" s="247"/>
      <c r="J470" s="248">
        <f>ROUND(I470*H470,2)</f>
        <v>0</v>
      </c>
      <c r="K470" s="244" t="s">
        <v>1</v>
      </c>
      <c r="L470" s="249"/>
      <c r="M470" s="250" t="s">
        <v>1</v>
      </c>
      <c r="N470" s="251" t="s">
        <v>46</v>
      </c>
      <c r="O470" s="77"/>
      <c r="P470" s="206">
        <f>O470*H470</f>
        <v>0</v>
      </c>
      <c r="Q470" s="206">
        <v>0.00059</v>
      </c>
      <c r="R470" s="206">
        <f>Q470*H470</f>
        <v>0.00059</v>
      </c>
      <c r="S470" s="206">
        <v>0</v>
      </c>
      <c r="T470" s="207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08" t="s">
        <v>522</v>
      </c>
      <c r="AT470" s="208" t="s">
        <v>806</v>
      </c>
      <c r="AU470" s="208" t="s">
        <v>90</v>
      </c>
      <c r="AY470" s="19" t="s">
        <v>166</v>
      </c>
      <c r="BE470" s="209">
        <f>IF(N470="základní",J470,0)</f>
        <v>0</v>
      </c>
      <c r="BF470" s="209">
        <f>IF(N470="snížená",J470,0)</f>
        <v>0</v>
      </c>
      <c r="BG470" s="209">
        <f>IF(N470="zákl. přenesená",J470,0)</f>
        <v>0</v>
      </c>
      <c r="BH470" s="209">
        <f>IF(N470="sníž. přenesená",J470,0)</f>
        <v>0</v>
      </c>
      <c r="BI470" s="209">
        <f>IF(N470="nulová",J470,0)</f>
        <v>0</v>
      </c>
      <c r="BJ470" s="19" t="s">
        <v>88</v>
      </c>
      <c r="BK470" s="209">
        <f>ROUND(I470*H470,2)</f>
        <v>0</v>
      </c>
      <c r="BL470" s="19" t="s">
        <v>243</v>
      </c>
      <c r="BM470" s="208" t="s">
        <v>2771</v>
      </c>
    </row>
    <row r="471" spans="1:65" s="2" customFormat="1" ht="21.75" customHeight="1">
      <c r="A471" s="38"/>
      <c r="B471" s="196"/>
      <c r="C471" s="197" t="s">
        <v>1623</v>
      </c>
      <c r="D471" s="197" t="s">
        <v>169</v>
      </c>
      <c r="E471" s="198" t="s">
        <v>1266</v>
      </c>
      <c r="F471" s="199" t="s">
        <v>1267</v>
      </c>
      <c r="G471" s="200" t="s">
        <v>289</v>
      </c>
      <c r="H471" s="201">
        <v>0.311</v>
      </c>
      <c r="I471" s="202"/>
      <c r="J471" s="203">
        <f>ROUND(I471*H471,2)</f>
        <v>0</v>
      </c>
      <c r="K471" s="199" t="s">
        <v>280</v>
      </c>
      <c r="L471" s="39"/>
      <c r="M471" s="204" t="s">
        <v>1</v>
      </c>
      <c r="N471" s="205" t="s">
        <v>46</v>
      </c>
      <c r="O471" s="77"/>
      <c r="P471" s="206">
        <f>O471*H471</f>
        <v>0</v>
      </c>
      <c r="Q471" s="206">
        <v>0</v>
      </c>
      <c r="R471" s="206">
        <f>Q471*H471</f>
        <v>0</v>
      </c>
      <c r="S471" s="206">
        <v>0</v>
      </c>
      <c r="T471" s="207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08" t="s">
        <v>243</v>
      </c>
      <c r="AT471" s="208" t="s">
        <v>169</v>
      </c>
      <c r="AU471" s="208" t="s">
        <v>90</v>
      </c>
      <c r="AY471" s="19" t="s">
        <v>166</v>
      </c>
      <c r="BE471" s="209">
        <f>IF(N471="základní",J471,0)</f>
        <v>0</v>
      </c>
      <c r="BF471" s="209">
        <f>IF(N471="snížená",J471,0)</f>
        <v>0</v>
      </c>
      <c r="BG471" s="209">
        <f>IF(N471="zákl. přenesená",J471,0)</f>
        <v>0</v>
      </c>
      <c r="BH471" s="209">
        <f>IF(N471="sníž. přenesená",J471,0)</f>
        <v>0</v>
      </c>
      <c r="BI471" s="209">
        <f>IF(N471="nulová",J471,0)</f>
        <v>0</v>
      </c>
      <c r="BJ471" s="19" t="s">
        <v>88</v>
      </c>
      <c r="BK471" s="209">
        <f>ROUND(I471*H471,2)</f>
        <v>0</v>
      </c>
      <c r="BL471" s="19" t="s">
        <v>243</v>
      </c>
      <c r="BM471" s="208" t="s">
        <v>2772</v>
      </c>
    </row>
    <row r="472" spans="1:47" s="2" customFormat="1" ht="12">
      <c r="A472" s="38"/>
      <c r="B472" s="39"/>
      <c r="C472" s="38"/>
      <c r="D472" s="210" t="s">
        <v>174</v>
      </c>
      <c r="E472" s="38"/>
      <c r="F472" s="211" t="s">
        <v>1269</v>
      </c>
      <c r="G472" s="38"/>
      <c r="H472" s="38"/>
      <c r="I472" s="132"/>
      <c r="J472" s="38"/>
      <c r="K472" s="38"/>
      <c r="L472" s="39"/>
      <c r="M472" s="212"/>
      <c r="N472" s="213"/>
      <c r="O472" s="77"/>
      <c r="P472" s="77"/>
      <c r="Q472" s="77"/>
      <c r="R472" s="77"/>
      <c r="S472" s="77"/>
      <c r="T472" s="7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T472" s="19" t="s">
        <v>174</v>
      </c>
      <c r="AU472" s="19" t="s">
        <v>90</v>
      </c>
    </row>
    <row r="473" spans="1:65" s="2" customFormat="1" ht="21.75" customHeight="1">
      <c r="A473" s="38"/>
      <c r="B473" s="196"/>
      <c r="C473" s="197" t="s">
        <v>1629</v>
      </c>
      <c r="D473" s="197" t="s">
        <v>169</v>
      </c>
      <c r="E473" s="198" t="s">
        <v>1270</v>
      </c>
      <c r="F473" s="199" t="s">
        <v>1271</v>
      </c>
      <c r="G473" s="200" t="s">
        <v>289</v>
      </c>
      <c r="H473" s="201">
        <v>0.311</v>
      </c>
      <c r="I473" s="202"/>
      <c r="J473" s="203">
        <f>ROUND(I473*H473,2)</f>
        <v>0</v>
      </c>
      <c r="K473" s="199" t="s">
        <v>280</v>
      </c>
      <c r="L473" s="39"/>
      <c r="M473" s="204" t="s">
        <v>1</v>
      </c>
      <c r="N473" s="205" t="s">
        <v>46</v>
      </c>
      <c r="O473" s="77"/>
      <c r="P473" s="206">
        <f>O473*H473</f>
        <v>0</v>
      </c>
      <c r="Q473" s="206">
        <v>0</v>
      </c>
      <c r="R473" s="206">
        <f>Q473*H473</f>
        <v>0</v>
      </c>
      <c r="S473" s="206">
        <v>0</v>
      </c>
      <c r="T473" s="207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08" t="s">
        <v>243</v>
      </c>
      <c r="AT473" s="208" t="s">
        <v>169</v>
      </c>
      <c r="AU473" s="208" t="s">
        <v>90</v>
      </c>
      <c r="AY473" s="19" t="s">
        <v>166</v>
      </c>
      <c r="BE473" s="209">
        <f>IF(N473="základní",J473,0)</f>
        <v>0</v>
      </c>
      <c r="BF473" s="209">
        <f>IF(N473="snížená",J473,0)</f>
        <v>0</v>
      </c>
      <c r="BG473" s="209">
        <f>IF(N473="zákl. přenesená",J473,0)</f>
        <v>0</v>
      </c>
      <c r="BH473" s="209">
        <f>IF(N473="sníž. přenesená",J473,0)</f>
        <v>0</v>
      </c>
      <c r="BI473" s="209">
        <f>IF(N473="nulová",J473,0)</f>
        <v>0</v>
      </c>
      <c r="BJ473" s="19" t="s">
        <v>88</v>
      </c>
      <c r="BK473" s="209">
        <f>ROUND(I473*H473,2)</f>
        <v>0</v>
      </c>
      <c r="BL473" s="19" t="s">
        <v>243</v>
      </c>
      <c r="BM473" s="208" t="s">
        <v>2773</v>
      </c>
    </row>
    <row r="474" spans="1:47" s="2" customFormat="1" ht="12">
      <c r="A474" s="38"/>
      <c r="B474" s="39"/>
      <c r="C474" s="38"/>
      <c r="D474" s="210" t="s">
        <v>174</v>
      </c>
      <c r="E474" s="38"/>
      <c r="F474" s="211" t="s">
        <v>1273</v>
      </c>
      <c r="G474" s="38"/>
      <c r="H474" s="38"/>
      <c r="I474" s="132"/>
      <c r="J474" s="38"/>
      <c r="K474" s="38"/>
      <c r="L474" s="39"/>
      <c r="M474" s="212"/>
      <c r="N474" s="213"/>
      <c r="O474" s="77"/>
      <c r="P474" s="77"/>
      <c r="Q474" s="77"/>
      <c r="R474" s="77"/>
      <c r="S474" s="77"/>
      <c r="T474" s="7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T474" s="19" t="s">
        <v>174</v>
      </c>
      <c r="AU474" s="19" t="s">
        <v>90</v>
      </c>
    </row>
    <row r="475" spans="1:63" s="12" customFormat="1" ht="22.8" customHeight="1">
      <c r="A475" s="12"/>
      <c r="B475" s="183"/>
      <c r="C475" s="12"/>
      <c r="D475" s="184" t="s">
        <v>80</v>
      </c>
      <c r="E475" s="194" t="s">
        <v>2774</v>
      </c>
      <c r="F475" s="194" t="s">
        <v>2775</v>
      </c>
      <c r="G475" s="12"/>
      <c r="H475" s="12"/>
      <c r="I475" s="186"/>
      <c r="J475" s="195">
        <f>BK475</f>
        <v>0</v>
      </c>
      <c r="K475" s="12"/>
      <c r="L475" s="183"/>
      <c r="M475" s="188"/>
      <c r="N475" s="189"/>
      <c r="O475" s="189"/>
      <c r="P475" s="190">
        <f>SUM(P476:P482)</f>
        <v>0</v>
      </c>
      <c r="Q475" s="189"/>
      <c r="R475" s="190">
        <f>SUM(R476:R482)</f>
        <v>0</v>
      </c>
      <c r="S475" s="189"/>
      <c r="T475" s="191">
        <f>SUM(T476:T482)</f>
        <v>0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184" t="s">
        <v>90</v>
      </c>
      <c r="AT475" s="192" t="s">
        <v>80</v>
      </c>
      <c r="AU475" s="192" t="s">
        <v>88</v>
      </c>
      <c r="AY475" s="184" t="s">
        <v>166</v>
      </c>
      <c r="BK475" s="193">
        <f>SUM(BK476:BK482)</f>
        <v>0</v>
      </c>
    </row>
    <row r="476" spans="1:65" s="2" customFormat="1" ht="16.5" customHeight="1">
      <c r="A476" s="38"/>
      <c r="B476" s="196"/>
      <c r="C476" s="197" t="s">
        <v>1634</v>
      </c>
      <c r="D476" s="197" t="s">
        <v>169</v>
      </c>
      <c r="E476" s="198" t="s">
        <v>2776</v>
      </c>
      <c r="F476" s="199" t="s">
        <v>2777</v>
      </c>
      <c r="G476" s="200" t="s">
        <v>172</v>
      </c>
      <c r="H476" s="201">
        <v>1</v>
      </c>
      <c r="I476" s="202"/>
      <c r="J476" s="203">
        <f>ROUND(I476*H476,2)</f>
        <v>0</v>
      </c>
      <c r="K476" s="199" t="s">
        <v>1</v>
      </c>
      <c r="L476" s="39"/>
      <c r="M476" s="204" t="s">
        <v>1</v>
      </c>
      <c r="N476" s="205" t="s">
        <v>46</v>
      </c>
      <c r="O476" s="77"/>
      <c r="P476" s="206">
        <f>O476*H476</f>
        <v>0</v>
      </c>
      <c r="Q476" s="206">
        <v>0</v>
      </c>
      <c r="R476" s="206">
        <f>Q476*H476</f>
        <v>0</v>
      </c>
      <c r="S476" s="206">
        <v>0</v>
      </c>
      <c r="T476" s="207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208" t="s">
        <v>243</v>
      </c>
      <c r="AT476" s="208" t="s">
        <v>169</v>
      </c>
      <c r="AU476" s="208" t="s">
        <v>90</v>
      </c>
      <c r="AY476" s="19" t="s">
        <v>166</v>
      </c>
      <c r="BE476" s="209">
        <f>IF(N476="základní",J476,0)</f>
        <v>0</v>
      </c>
      <c r="BF476" s="209">
        <f>IF(N476="snížená",J476,0)</f>
        <v>0</v>
      </c>
      <c r="BG476" s="209">
        <f>IF(N476="zákl. přenesená",J476,0)</f>
        <v>0</v>
      </c>
      <c r="BH476" s="209">
        <f>IF(N476="sníž. přenesená",J476,0)</f>
        <v>0</v>
      </c>
      <c r="BI476" s="209">
        <f>IF(N476="nulová",J476,0)</f>
        <v>0</v>
      </c>
      <c r="BJ476" s="19" t="s">
        <v>88</v>
      </c>
      <c r="BK476" s="209">
        <f>ROUND(I476*H476,2)</f>
        <v>0</v>
      </c>
      <c r="BL476" s="19" t="s">
        <v>243</v>
      </c>
      <c r="BM476" s="208" t="s">
        <v>2778</v>
      </c>
    </row>
    <row r="477" spans="1:47" s="2" customFormat="1" ht="12">
      <c r="A477" s="38"/>
      <c r="B477" s="39"/>
      <c r="C477" s="38"/>
      <c r="D477" s="210" t="s">
        <v>174</v>
      </c>
      <c r="E477" s="38"/>
      <c r="F477" s="211" t="s">
        <v>2779</v>
      </c>
      <c r="G477" s="38"/>
      <c r="H477" s="38"/>
      <c r="I477" s="132"/>
      <c r="J477" s="38"/>
      <c r="K477" s="38"/>
      <c r="L477" s="39"/>
      <c r="M477" s="212"/>
      <c r="N477" s="213"/>
      <c r="O477" s="77"/>
      <c r="P477" s="77"/>
      <c r="Q477" s="77"/>
      <c r="R477" s="77"/>
      <c r="S477" s="77"/>
      <c r="T477" s="7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T477" s="19" t="s">
        <v>174</v>
      </c>
      <c r="AU477" s="19" t="s">
        <v>90</v>
      </c>
    </row>
    <row r="478" spans="1:65" s="2" customFormat="1" ht="21.75" customHeight="1">
      <c r="A478" s="38"/>
      <c r="B478" s="196"/>
      <c r="C478" s="242" t="s">
        <v>1639</v>
      </c>
      <c r="D478" s="242" t="s">
        <v>806</v>
      </c>
      <c r="E478" s="243" t="s">
        <v>2780</v>
      </c>
      <c r="F478" s="244" t="s">
        <v>2781</v>
      </c>
      <c r="G478" s="245" t="s">
        <v>346</v>
      </c>
      <c r="H478" s="246">
        <v>1</v>
      </c>
      <c r="I478" s="247"/>
      <c r="J478" s="248">
        <f>ROUND(I478*H478,2)</f>
        <v>0</v>
      </c>
      <c r="K478" s="244" t="s">
        <v>1</v>
      </c>
      <c r="L478" s="249"/>
      <c r="M478" s="250" t="s">
        <v>1</v>
      </c>
      <c r="N478" s="251" t="s">
        <v>46</v>
      </c>
      <c r="O478" s="77"/>
      <c r="P478" s="206">
        <f>O478*H478</f>
        <v>0</v>
      </c>
      <c r="Q478" s="206">
        <v>0</v>
      </c>
      <c r="R478" s="206">
        <f>Q478*H478</f>
        <v>0</v>
      </c>
      <c r="S478" s="206">
        <v>0</v>
      </c>
      <c r="T478" s="207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208" t="s">
        <v>522</v>
      </c>
      <c r="AT478" s="208" t="s">
        <v>806</v>
      </c>
      <c r="AU478" s="208" t="s">
        <v>90</v>
      </c>
      <c r="AY478" s="19" t="s">
        <v>166</v>
      </c>
      <c r="BE478" s="209">
        <f>IF(N478="základní",J478,0)</f>
        <v>0</v>
      </c>
      <c r="BF478" s="209">
        <f>IF(N478="snížená",J478,0)</f>
        <v>0</v>
      </c>
      <c r="BG478" s="209">
        <f>IF(N478="zákl. přenesená",J478,0)</f>
        <v>0</v>
      </c>
      <c r="BH478" s="209">
        <f>IF(N478="sníž. přenesená",J478,0)</f>
        <v>0</v>
      </c>
      <c r="BI478" s="209">
        <f>IF(N478="nulová",J478,0)</f>
        <v>0</v>
      </c>
      <c r="BJ478" s="19" t="s">
        <v>88</v>
      </c>
      <c r="BK478" s="209">
        <f>ROUND(I478*H478,2)</f>
        <v>0</v>
      </c>
      <c r="BL478" s="19" t="s">
        <v>243</v>
      </c>
      <c r="BM478" s="208" t="s">
        <v>2782</v>
      </c>
    </row>
    <row r="479" spans="1:47" s="2" customFormat="1" ht="12">
      <c r="A479" s="38"/>
      <c r="B479" s="39"/>
      <c r="C479" s="38"/>
      <c r="D479" s="210" t="s">
        <v>174</v>
      </c>
      <c r="E479" s="38"/>
      <c r="F479" s="211" t="s">
        <v>2783</v>
      </c>
      <c r="G479" s="38"/>
      <c r="H479" s="38"/>
      <c r="I479" s="132"/>
      <c r="J479" s="38"/>
      <c r="K479" s="38"/>
      <c r="L479" s="39"/>
      <c r="M479" s="212"/>
      <c r="N479" s="213"/>
      <c r="O479" s="77"/>
      <c r="P479" s="77"/>
      <c r="Q479" s="77"/>
      <c r="R479" s="77"/>
      <c r="S479" s="77"/>
      <c r="T479" s="7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T479" s="19" t="s">
        <v>174</v>
      </c>
      <c r="AU479" s="19" t="s">
        <v>90</v>
      </c>
    </row>
    <row r="480" spans="1:65" s="2" customFormat="1" ht="21.75" customHeight="1">
      <c r="A480" s="38"/>
      <c r="B480" s="196"/>
      <c r="C480" s="242" t="s">
        <v>1646</v>
      </c>
      <c r="D480" s="242" t="s">
        <v>806</v>
      </c>
      <c r="E480" s="243" t="s">
        <v>2784</v>
      </c>
      <c r="F480" s="244" t="s">
        <v>2785</v>
      </c>
      <c r="G480" s="245" t="s">
        <v>346</v>
      </c>
      <c r="H480" s="246">
        <v>1</v>
      </c>
      <c r="I480" s="247"/>
      <c r="J480" s="248">
        <f>ROUND(I480*H480,2)</f>
        <v>0</v>
      </c>
      <c r="K480" s="244" t="s">
        <v>1</v>
      </c>
      <c r="L480" s="249"/>
      <c r="M480" s="250" t="s">
        <v>1</v>
      </c>
      <c r="N480" s="251" t="s">
        <v>46</v>
      </c>
      <c r="O480" s="77"/>
      <c r="P480" s="206">
        <f>O480*H480</f>
        <v>0</v>
      </c>
      <c r="Q480" s="206">
        <v>0</v>
      </c>
      <c r="R480" s="206">
        <f>Q480*H480</f>
        <v>0</v>
      </c>
      <c r="S480" s="206">
        <v>0</v>
      </c>
      <c r="T480" s="207">
        <f>S480*H480</f>
        <v>0</v>
      </c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R480" s="208" t="s">
        <v>522</v>
      </c>
      <c r="AT480" s="208" t="s">
        <v>806</v>
      </c>
      <c r="AU480" s="208" t="s">
        <v>90</v>
      </c>
      <c r="AY480" s="19" t="s">
        <v>166</v>
      </c>
      <c r="BE480" s="209">
        <f>IF(N480="základní",J480,0)</f>
        <v>0</v>
      </c>
      <c r="BF480" s="209">
        <f>IF(N480="snížená",J480,0)</f>
        <v>0</v>
      </c>
      <c r="BG480" s="209">
        <f>IF(N480="zákl. přenesená",J480,0)</f>
        <v>0</v>
      </c>
      <c r="BH480" s="209">
        <f>IF(N480="sníž. přenesená",J480,0)</f>
        <v>0</v>
      </c>
      <c r="BI480" s="209">
        <f>IF(N480="nulová",J480,0)</f>
        <v>0</v>
      </c>
      <c r="BJ480" s="19" t="s">
        <v>88</v>
      </c>
      <c r="BK480" s="209">
        <f>ROUND(I480*H480,2)</f>
        <v>0</v>
      </c>
      <c r="BL480" s="19" t="s">
        <v>243</v>
      </c>
      <c r="BM480" s="208" t="s">
        <v>2786</v>
      </c>
    </row>
    <row r="481" spans="1:65" s="2" customFormat="1" ht="21.75" customHeight="1">
      <c r="A481" s="38"/>
      <c r="B481" s="196"/>
      <c r="C481" s="242" t="s">
        <v>1651</v>
      </c>
      <c r="D481" s="242" t="s">
        <v>806</v>
      </c>
      <c r="E481" s="243" t="s">
        <v>2787</v>
      </c>
      <c r="F481" s="244" t="s">
        <v>2788</v>
      </c>
      <c r="G481" s="245" t="s">
        <v>346</v>
      </c>
      <c r="H481" s="246">
        <v>1</v>
      </c>
      <c r="I481" s="247"/>
      <c r="J481" s="248">
        <f>ROUND(I481*H481,2)</f>
        <v>0</v>
      </c>
      <c r="K481" s="244" t="s">
        <v>1</v>
      </c>
      <c r="L481" s="249"/>
      <c r="M481" s="250" t="s">
        <v>1</v>
      </c>
      <c r="N481" s="251" t="s">
        <v>46</v>
      </c>
      <c r="O481" s="77"/>
      <c r="P481" s="206">
        <f>O481*H481</f>
        <v>0</v>
      </c>
      <c r="Q481" s="206">
        <v>0</v>
      </c>
      <c r="R481" s="206">
        <f>Q481*H481</f>
        <v>0</v>
      </c>
      <c r="S481" s="206">
        <v>0</v>
      </c>
      <c r="T481" s="207">
        <f>S481*H481</f>
        <v>0</v>
      </c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R481" s="208" t="s">
        <v>522</v>
      </c>
      <c r="AT481" s="208" t="s">
        <v>806</v>
      </c>
      <c r="AU481" s="208" t="s">
        <v>90</v>
      </c>
      <c r="AY481" s="19" t="s">
        <v>166</v>
      </c>
      <c r="BE481" s="209">
        <f>IF(N481="základní",J481,0)</f>
        <v>0</v>
      </c>
      <c r="BF481" s="209">
        <f>IF(N481="snížená",J481,0)</f>
        <v>0</v>
      </c>
      <c r="BG481" s="209">
        <f>IF(N481="zákl. přenesená",J481,0)</f>
        <v>0</v>
      </c>
      <c r="BH481" s="209">
        <f>IF(N481="sníž. přenesená",J481,0)</f>
        <v>0</v>
      </c>
      <c r="BI481" s="209">
        <f>IF(N481="nulová",J481,0)</f>
        <v>0</v>
      </c>
      <c r="BJ481" s="19" t="s">
        <v>88</v>
      </c>
      <c r="BK481" s="209">
        <f>ROUND(I481*H481,2)</f>
        <v>0</v>
      </c>
      <c r="BL481" s="19" t="s">
        <v>243</v>
      </c>
      <c r="BM481" s="208" t="s">
        <v>2789</v>
      </c>
    </row>
    <row r="482" spans="1:65" s="2" customFormat="1" ht="21.75" customHeight="1">
      <c r="A482" s="38"/>
      <c r="B482" s="196"/>
      <c r="C482" s="242" t="s">
        <v>1657</v>
      </c>
      <c r="D482" s="242" t="s">
        <v>806</v>
      </c>
      <c r="E482" s="243" t="s">
        <v>2790</v>
      </c>
      <c r="F482" s="244" t="s">
        <v>2791</v>
      </c>
      <c r="G482" s="245" t="s">
        <v>346</v>
      </c>
      <c r="H482" s="246">
        <v>2</v>
      </c>
      <c r="I482" s="247"/>
      <c r="J482" s="248">
        <f>ROUND(I482*H482,2)</f>
        <v>0</v>
      </c>
      <c r="K482" s="244" t="s">
        <v>1</v>
      </c>
      <c r="L482" s="249"/>
      <c r="M482" s="250" t="s">
        <v>1</v>
      </c>
      <c r="N482" s="251" t="s">
        <v>46</v>
      </c>
      <c r="O482" s="77"/>
      <c r="P482" s="206">
        <f>O482*H482</f>
        <v>0</v>
      </c>
      <c r="Q482" s="206">
        <v>0</v>
      </c>
      <c r="R482" s="206">
        <f>Q482*H482</f>
        <v>0</v>
      </c>
      <c r="S482" s="206">
        <v>0</v>
      </c>
      <c r="T482" s="207">
        <f>S482*H482</f>
        <v>0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208" t="s">
        <v>522</v>
      </c>
      <c r="AT482" s="208" t="s">
        <v>806</v>
      </c>
      <c r="AU482" s="208" t="s">
        <v>90</v>
      </c>
      <c r="AY482" s="19" t="s">
        <v>166</v>
      </c>
      <c r="BE482" s="209">
        <f>IF(N482="základní",J482,0)</f>
        <v>0</v>
      </c>
      <c r="BF482" s="209">
        <f>IF(N482="snížená",J482,0)</f>
        <v>0</v>
      </c>
      <c r="BG482" s="209">
        <f>IF(N482="zákl. přenesená",J482,0)</f>
        <v>0</v>
      </c>
      <c r="BH482" s="209">
        <f>IF(N482="sníž. přenesená",J482,0)</f>
        <v>0</v>
      </c>
      <c r="BI482" s="209">
        <f>IF(N482="nulová",J482,0)</f>
        <v>0</v>
      </c>
      <c r="BJ482" s="19" t="s">
        <v>88</v>
      </c>
      <c r="BK482" s="209">
        <f>ROUND(I482*H482,2)</f>
        <v>0</v>
      </c>
      <c r="BL482" s="19" t="s">
        <v>243</v>
      </c>
      <c r="BM482" s="208" t="s">
        <v>2792</v>
      </c>
    </row>
    <row r="483" spans="1:63" s="12" customFormat="1" ht="22.8" customHeight="1">
      <c r="A483" s="12"/>
      <c r="B483" s="183"/>
      <c r="C483" s="12"/>
      <c r="D483" s="184" t="s">
        <v>80</v>
      </c>
      <c r="E483" s="194" t="s">
        <v>2793</v>
      </c>
      <c r="F483" s="194" t="s">
        <v>2794</v>
      </c>
      <c r="G483" s="12"/>
      <c r="H483" s="12"/>
      <c r="I483" s="186"/>
      <c r="J483" s="195">
        <f>BK483</f>
        <v>0</v>
      </c>
      <c r="K483" s="12"/>
      <c r="L483" s="183"/>
      <c r="M483" s="188"/>
      <c r="N483" s="189"/>
      <c r="O483" s="189"/>
      <c r="P483" s="190">
        <f>SUM(P484:P491)</f>
        <v>0</v>
      </c>
      <c r="Q483" s="189"/>
      <c r="R483" s="190">
        <f>SUM(R484:R491)</f>
        <v>0.0368</v>
      </c>
      <c r="S483" s="189"/>
      <c r="T483" s="191">
        <f>SUM(T484:T491)</f>
        <v>0</v>
      </c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R483" s="184" t="s">
        <v>90</v>
      </c>
      <c r="AT483" s="192" t="s">
        <v>80</v>
      </c>
      <c r="AU483" s="192" t="s">
        <v>88</v>
      </c>
      <c r="AY483" s="184" t="s">
        <v>166</v>
      </c>
      <c r="BK483" s="193">
        <f>SUM(BK484:BK491)</f>
        <v>0</v>
      </c>
    </row>
    <row r="484" spans="1:65" s="2" customFormat="1" ht="33" customHeight="1">
      <c r="A484" s="38"/>
      <c r="B484" s="196"/>
      <c r="C484" s="197" t="s">
        <v>1661</v>
      </c>
      <c r="D484" s="197" t="s">
        <v>169</v>
      </c>
      <c r="E484" s="198" t="s">
        <v>2795</v>
      </c>
      <c r="F484" s="199" t="s">
        <v>2796</v>
      </c>
      <c r="G484" s="200" t="s">
        <v>246</v>
      </c>
      <c r="H484" s="201">
        <v>3</v>
      </c>
      <c r="I484" s="202"/>
      <c r="J484" s="203">
        <f>ROUND(I484*H484,2)</f>
        <v>0</v>
      </c>
      <c r="K484" s="199" t="s">
        <v>1</v>
      </c>
      <c r="L484" s="39"/>
      <c r="M484" s="204" t="s">
        <v>1</v>
      </c>
      <c r="N484" s="205" t="s">
        <v>46</v>
      </c>
      <c r="O484" s="77"/>
      <c r="P484" s="206">
        <f>O484*H484</f>
        <v>0</v>
      </c>
      <c r="Q484" s="206">
        <v>0.0092</v>
      </c>
      <c r="R484" s="206">
        <f>Q484*H484</f>
        <v>0.0276</v>
      </c>
      <c r="S484" s="206">
        <v>0</v>
      </c>
      <c r="T484" s="207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08" t="s">
        <v>243</v>
      </c>
      <c r="AT484" s="208" t="s">
        <v>169</v>
      </c>
      <c r="AU484" s="208" t="s">
        <v>90</v>
      </c>
      <c r="AY484" s="19" t="s">
        <v>166</v>
      </c>
      <c r="BE484" s="209">
        <f>IF(N484="základní",J484,0)</f>
        <v>0</v>
      </c>
      <c r="BF484" s="209">
        <f>IF(N484="snížená",J484,0)</f>
        <v>0</v>
      </c>
      <c r="BG484" s="209">
        <f>IF(N484="zákl. přenesená",J484,0)</f>
        <v>0</v>
      </c>
      <c r="BH484" s="209">
        <f>IF(N484="sníž. přenesená",J484,0)</f>
        <v>0</v>
      </c>
      <c r="BI484" s="209">
        <f>IF(N484="nulová",J484,0)</f>
        <v>0</v>
      </c>
      <c r="BJ484" s="19" t="s">
        <v>88</v>
      </c>
      <c r="BK484" s="209">
        <f>ROUND(I484*H484,2)</f>
        <v>0</v>
      </c>
      <c r="BL484" s="19" t="s">
        <v>243</v>
      </c>
      <c r="BM484" s="208" t="s">
        <v>2797</v>
      </c>
    </row>
    <row r="485" spans="1:47" s="2" customFormat="1" ht="12">
      <c r="A485" s="38"/>
      <c r="B485" s="39"/>
      <c r="C485" s="38"/>
      <c r="D485" s="210" t="s">
        <v>174</v>
      </c>
      <c r="E485" s="38"/>
      <c r="F485" s="211" t="s">
        <v>2798</v>
      </c>
      <c r="G485" s="38"/>
      <c r="H485" s="38"/>
      <c r="I485" s="132"/>
      <c r="J485" s="38"/>
      <c r="K485" s="38"/>
      <c r="L485" s="39"/>
      <c r="M485" s="212"/>
      <c r="N485" s="213"/>
      <c r="O485" s="77"/>
      <c r="P485" s="77"/>
      <c r="Q485" s="77"/>
      <c r="R485" s="77"/>
      <c r="S485" s="77"/>
      <c r="T485" s="7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T485" s="19" t="s">
        <v>174</v>
      </c>
      <c r="AU485" s="19" t="s">
        <v>90</v>
      </c>
    </row>
    <row r="486" spans="1:65" s="2" customFormat="1" ht="33" customHeight="1">
      <c r="A486" s="38"/>
      <c r="B486" s="196"/>
      <c r="C486" s="197" t="s">
        <v>1668</v>
      </c>
      <c r="D486" s="197" t="s">
        <v>169</v>
      </c>
      <c r="E486" s="198" t="s">
        <v>2799</v>
      </c>
      <c r="F486" s="199" t="s">
        <v>2800</v>
      </c>
      <c r="G486" s="200" t="s">
        <v>246</v>
      </c>
      <c r="H486" s="201">
        <v>1</v>
      </c>
      <c r="I486" s="202"/>
      <c r="J486" s="203">
        <f>ROUND(I486*H486,2)</f>
        <v>0</v>
      </c>
      <c r="K486" s="199" t="s">
        <v>1</v>
      </c>
      <c r="L486" s="39"/>
      <c r="M486" s="204" t="s">
        <v>1</v>
      </c>
      <c r="N486" s="205" t="s">
        <v>46</v>
      </c>
      <c r="O486" s="77"/>
      <c r="P486" s="206">
        <f>O486*H486</f>
        <v>0</v>
      </c>
      <c r="Q486" s="206">
        <v>0.0092</v>
      </c>
      <c r="R486" s="206">
        <f>Q486*H486</f>
        <v>0.0092</v>
      </c>
      <c r="S486" s="206">
        <v>0</v>
      </c>
      <c r="T486" s="207">
        <f>S486*H486</f>
        <v>0</v>
      </c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R486" s="208" t="s">
        <v>243</v>
      </c>
      <c r="AT486" s="208" t="s">
        <v>169</v>
      </c>
      <c r="AU486" s="208" t="s">
        <v>90</v>
      </c>
      <c r="AY486" s="19" t="s">
        <v>166</v>
      </c>
      <c r="BE486" s="209">
        <f>IF(N486="základní",J486,0)</f>
        <v>0</v>
      </c>
      <c r="BF486" s="209">
        <f>IF(N486="snížená",J486,0)</f>
        <v>0</v>
      </c>
      <c r="BG486" s="209">
        <f>IF(N486="zákl. přenesená",J486,0)</f>
        <v>0</v>
      </c>
      <c r="BH486" s="209">
        <f>IF(N486="sníž. přenesená",J486,0)</f>
        <v>0</v>
      </c>
      <c r="BI486" s="209">
        <f>IF(N486="nulová",J486,0)</f>
        <v>0</v>
      </c>
      <c r="BJ486" s="19" t="s">
        <v>88</v>
      </c>
      <c r="BK486" s="209">
        <f>ROUND(I486*H486,2)</f>
        <v>0</v>
      </c>
      <c r="BL486" s="19" t="s">
        <v>243</v>
      </c>
      <c r="BM486" s="208" t="s">
        <v>2801</v>
      </c>
    </row>
    <row r="487" spans="1:47" s="2" customFormat="1" ht="12">
      <c r="A487" s="38"/>
      <c r="B487" s="39"/>
      <c r="C487" s="38"/>
      <c r="D487" s="210" t="s">
        <v>174</v>
      </c>
      <c r="E487" s="38"/>
      <c r="F487" s="211" t="s">
        <v>2802</v>
      </c>
      <c r="G487" s="38"/>
      <c r="H487" s="38"/>
      <c r="I487" s="132"/>
      <c r="J487" s="38"/>
      <c r="K487" s="38"/>
      <c r="L487" s="39"/>
      <c r="M487" s="212"/>
      <c r="N487" s="213"/>
      <c r="O487" s="77"/>
      <c r="P487" s="77"/>
      <c r="Q487" s="77"/>
      <c r="R487" s="77"/>
      <c r="S487" s="77"/>
      <c r="T487" s="7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T487" s="19" t="s">
        <v>174</v>
      </c>
      <c r="AU487" s="19" t="s">
        <v>90</v>
      </c>
    </row>
    <row r="488" spans="1:65" s="2" customFormat="1" ht="21.75" customHeight="1">
      <c r="A488" s="38"/>
      <c r="B488" s="196"/>
      <c r="C488" s="197" t="s">
        <v>1675</v>
      </c>
      <c r="D488" s="197" t="s">
        <v>169</v>
      </c>
      <c r="E488" s="198" t="s">
        <v>2803</v>
      </c>
      <c r="F488" s="199" t="s">
        <v>2804</v>
      </c>
      <c r="G488" s="200" t="s">
        <v>289</v>
      </c>
      <c r="H488" s="201">
        <v>0.037</v>
      </c>
      <c r="I488" s="202"/>
      <c r="J488" s="203">
        <f>ROUND(I488*H488,2)</f>
        <v>0</v>
      </c>
      <c r="K488" s="199" t="s">
        <v>280</v>
      </c>
      <c r="L488" s="39"/>
      <c r="M488" s="204" t="s">
        <v>1</v>
      </c>
      <c r="N488" s="205" t="s">
        <v>46</v>
      </c>
      <c r="O488" s="77"/>
      <c r="P488" s="206">
        <f>O488*H488</f>
        <v>0</v>
      </c>
      <c r="Q488" s="206">
        <v>0</v>
      </c>
      <c r="R488" s="206">
        <f>Q488*H488</f>
        <v>0</v>
      </c>
      <c r="S488" s="206">
        <v>0</v>
      </c>
      <c r="T488" s="207">
        <f>S488*H488</f>
        <v>0</v>
      </c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R488" s="208" t="s">
        <v>243</v>
      </c>
      <c r="AT488" s="208" t="s">
        <v>169</v>
      </c>
      <c r="AU488" s="208" t="s">
        <v>90</v>
      </c>
      <c r="AY488" s="19" t="s">
        <v>166</v>
      </c>
      <c r="BE488" s="209">
        <f>IF(N488="základní",J488,0)</f>
        <v>0</v>
      </c>
      <c r="BF488" s="209">
        <f>IF(N488="snížená",J488,0)</f>
        <v>0</v>
      </c>
      <c r="BG488" s="209">
        <f>IF(N488="zákl. přenesená",J488,0)</f>
        <v>0</v>
      </c>
      <c r="BH488" s="209">
        <f>IF(N488="sníž. přenesená",J488,0)</f>
        <v>0</v>
      </c>
      <c r="BI488" s="209">
        <f>IF(N488="nulová",J488,0)</f>
        <v>0</v>
      </c>
      <c r="BJ488" s="19" t="s">
        <v>88</v>
      </c>
      <c r="BK488" s="209">
        <f>ROUND(I488*H488,2)</f>
        <v>0</v>
      </c>
      <c r="BL488" s="19" t="s">
        <v>243</v>
      </c>
      <c r="BM488" s="208" t="s">
        <v>2805</v>
      </c>
    </row>
    <row r="489" spans="1:47" s="2" customFormat="1" ht="12">
      <c r="A489" s="38"/>
      <c r="B489" s="39"/>
      <c r="C489" s="38"/>
      <c r="D489" s="210" t="s">
        <v>174</v>
      </c>
      <c r="E489" s="38"/>
      <c r="F489" s="211" t="s">
        <v>2806</v>
      </c>
      <c r="G489" s="38"/>
      <c r="H489" s="38"/>
      <c r="I489" s="132"/>
      <c r="J489" s="38"/>
      <c r="K489" s="38"/>
      <c r="L489" s="39"/>
      <c r="M489" s="212"/>
      <c r="N489" s="213"/>
      <c r="O489" s="77"/>
      <c r="P489" s="77"/>
      <c r="Q489" s="77"/>
      <c r="R489" s="77"/>
      <c r="S489" s="77"/>
      <c r="T489" s="7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T489" s="19" t="s">
        <v>174</v>
      </c>
      <c r="AU489" s="19" t="s">
        <v>90</v>
      </c>
    </row>
    <row r="490" spans="1:65" s="2" customFormat="1" ht="21.75" customHeight="1">
      <c r="A490" s="38"/>
      <c r="B490" s="196"/>
      <c r="C490" s="197" t="s">
        <v>1680</v>
      </c>
      <c r="D490" s="197" t="s">
        <v>169</v>
      </c>
      <c r="E490" s="198" t="s">
        <v>2807</v>
      </c>
      <c r="F490" s="199" t="s">
        <v>2808</v>
      </c>
      <c r="G490" s="200" t="s">
        <v>289</v>
      </c>
      <c r="H490" s="201">
        <v>0.037</v>
      </c>
      <c r="I490" s="202"/>
      <c r="J490" s="203">
        <f>ROUND(I490*H490,2)</f>
        <v>0</v>
      </c>
      <c r="K490" s="199" t="s">
        <v>280</v>
      </c>
      <c r="L490" s="39"/>
      <c r="M490" s="204" t="s">
        <v>1</v>
      </c>
      <c r="N490" s="205" t="s">
        <v>46</v>
      </c>
      <c r="O490" s="77"/>
      <c r="P490" s="206">
        <f>O490*H490</f>
        <v>0</v>
      </c>
      <c r="Q490" s="206">
        <v>0</v>
      </c>
      <c r="R490" s="206">
        <f>Q490*H490</f>
        <v>0</v>
      </c>
      <c r="S490" s="206">
        <v>0</v>
      </c>
      <c r="T490" s="207">
        <f>S490*H490</f>
        <v>0</v>
      </c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R490" s="208" t="s">
        <v>243</v>
      </c>
      <c r="AT490" s="208" t="s">
        <v>169</v>
      </c>
      <c r="AU490" s="208" t="s">
        <v>90</v>
      </c>
      <c r="AY490" s="19" t="s">
        <v>166</v>
      </c>
      <c r="BE490" s="209">
        <f>IF(N490="základní",J490,0)</f>
        <v>0</v>
      </c>
      <c r="BF490" s="209">
        <f>IF(N490="snížená",J490,0)</f>
        <v>0</v>
      </c>
      <c r="BG490" s="209">
        <f>IF(N490="zákl. přenesená",J490,0)</f>
        <v>0</v>
      </c>
      <c r="BH490" s="209">
        <f>IF(N490="sníž. přenesená",J490,0)</f>
        <v>0</v>
      </c>
      <c r="BI490" s="209">
        <f>IF(N490="nulová",J490,0)</f>
        <v>0</v>
      </c>
      <c r="BJ490" s="19" t="s">
        <v>88</v>
      </c>
      <c r="BK490" s="209">
        <f>ROUND(I490*H490,2)</f>
        <v>0</v>
      </c>
      <c r="BL490" s="19" t="s">
        <v>243</v>
      </c>
      <c r="BM490" s="208" t="s">
        <v>2809</v>
      </c>
    </row>
    <row r="491" spans="1:47" s="2" customFormat="1" ht="12">
      <c r="A491" s="38"/>
      <c r="B491" s="39"/>
      <c r="C491" s="38"/>
      <c r="D491" s="210" t="s">
        <v>174</v>
      </c>
      <c r="E491" s="38"/>
      <c r="F491" s="211" t="s">
        <v>2810</v>
      </c>
      <c r="G491" s="38"/>
      <c r="H491" s="38"/>
      <c r="I491" s="132"/>
      <c r="J491" s="38"/>
      <c r="K491" s="38"/>
      <c r="L491" s="39"/>
      <c r="M491" s="263"/>
      <c r="N491" s="264"/>
      <c r="O491" s="216"/>
      <c r="P491" s="216"/>
      <c r="Q491" s="216"/>
      <c r="R491" s="216"/>
      <c r="S491" s="216"/>
      <c r="T491" s="265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T491" s="19" t="s">
        <v>174</v>
      </c>
      <c r="AU491" s="19" t="s">
        <v>90</v>
      </c>
    </row>
    <row r="492" spans="1:31" s="2" customFormat="1" ht="6.95" customHeight="1">
      <c r="A492" s="38"/>
      <c r="B492" s="60"/>
      <c r="C492" s="61"/>
      <c r="D492" s="61"/>
      <c r="E492" s="61"/>
      <c r="F492" s="61"/>
      <c r="G492" s="61"/>
      <c r="H492" s="61"/>
      <c r="I492" s="156"/>
      <c r="J492" s="61"/>
      <c r="K492" s="61"/>
      <c r="L492" s="39"/>
      <c r="M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</row>
  </sheetData>
  <autoFilter ref="C133:K49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2:H122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116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129"/>
      <c r="J3" s="21"/>
      <c r="K3" s="21"/>
      <c r="L3" s="22"/>
      <c r="AT3" s="19" t="s">
        <v>90</v>
      </c>
    </row>
    <row r="4" spans="2:46" s="1" customFormat="1" ht="24.95" customHeight="1">
      <c r="B4" s="22"/>
      <c r="D4" s="23" t="s">
        <v>138</v>
      </c>
      <c r="I4" s="128"/>
      <c r="L4" s="22"/>
      <c r="M4" s="130" t="s">
        <v>10</v>
      </c>
      <c r="AT4" s="19" t="s">
        <v>3</v>
      </c>
    </row>
    <row r="5" spans="2:12" s="1" customFormat="1" ht="6.95" customHeight="1">
      <c r="B5" s="22"/>
      <c r="I5" s="128"/>
      <c r="L5" s="22"/>
    </row>
    <row r="6" spans="2:12" s="1" customFormat="1" ht="12" customHeight="1">
      <c r="B6" s="22"/>
      <c r="D6" s="32" t="s">
        <v>16</v>
      </c>
      <c r="I6" s="128"/>
      <c r="L6" s="22"/>
    </row>
    <row r="7" spans="2:12" s="1" customFormat="1" ht="16.5" customHeight="1">
      <c r="B7" s="22"/>
      <c r="E7" s="131" t="str">
        <f>'Rekapitulace stavby'!K6</f>
        <v xml:space="preserve">SPŠ a SOU Pelhřimov  - stavební úpravy auly vč. jejího zázemí</v>
      </c>
      <c r="F7" s="32"/>
      <c r="G7" s="32"/>
      <c r="H7" s="32"/>
      <c r="I7" s="128"/>
      <c r="L7" s="22"/>
    </row>
    <row r="8" spans="2:12" s="1" customFormat="1" ht="12" customHeight="1">
      <c r="B8" s="22"/>
      <c r="D8" s="32" t="s">
        <v>139</v>
      </c>
      <c r="I8" s="128"/>
      <c r="L8" s="22"/>
    </row>
    <row r="9" spans="1:31" s="2" customFormat="1" ht="16.5" customHeight="1">
      <c r="A9" s="38"/>
      <c r="B9" s="39"/>
      <c r="C9" s="38"/>
      <c r="D9" s="38"/>
      <c r="E9" s="131" t="s">
        <v>258</v>
      </c>
      <c r="F9" s="38"/>
      <c r="G9" s="38"/>
      <c r="H9" s="38"/>
      <c r="I9" s="132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141</v>
      </c>
      <c r="E10" s="38"/>
      <c r="F10" s="38"/>
      <c r="G10" s="38"/>
      <c r="H10" s="38"/>
      <c r="I10" s="132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2811</v>
      </c>
      <c r="F11" s="38"/>
      <c r="G11" s="38"/>
      <c r="H11" s="38"/>
      <c r="I11" s="132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132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98</v>
      </c>
      <c r="G13" s="38"/>
      <c r="H13" s="38"/>
      <c r="I13" s="133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133" t="s">
        <v>22</v>
      </c>
      <c r="J14" s="69" t="str">
        <f>'Rekapitulace stavby'!AN8</f>
        <v>10. 1. 2020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132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133" t="s">
        <v>25</v>
      </c>
      <c r="J16" s="27" t="s">
        <v>26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27</v>
      </c>
      <c r="F17" s="38"/>
      <c r="G17" s="38"/>
      <c r="H17" s="38"/>
      <c r="I17" s="133" t="s">
        <v>28</v>
      </c>
      <c r="J17" s="27" t="s">
        <v>29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132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30</v>
      </c>
      <c r="E19" s="38"/>
      <c r="F19" s="38"/>
      <c r="G19" s="38"/>
      <c r="H19" s="38"/>
      <c r="I19" s="133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133" t="s">
        <v>28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132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32</v>
      </c>
      <c r="E22" s="38"/>
      <c r="F22" s="38"/>
      <c r="G22" s="38"/>
      <c r="H22" s="38"/>
      <c r="I22" s="133" t="s">
        <v>25</v>
      </c>
      <c r="J22" s="27" t="s">
        <v>33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34</v>
      </c>
      <c r="F23" s="38"/>
      <c r="G23" s="38"/>
      <c r="H23" s="38"/>
      <c r="I23" s="133" t="s">
        <v>28</v>
      </c>
      <c r="J23" s="27" t="s">
        <v>35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132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37</v>
      </c>
      <c r="E25" s="38"/>
      <c r="F25" s="38"/>
      <c r="G25" s="38"/>
      <c r="H25" s="38"/>
      <c r="I25" s="133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133" t="s">
        <v>28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132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39</v>
      </c>
      <c r="E28" s="38"/>
      <c r="F28" s="38"/>
      <c r="G28" s="38"/>
      <c r="H28" s="38"/>
      <c r="I28" s="132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310.5" customHeight="1">
      <c r="A29" s="134"/>
      <c r="B29" s="135"/>
      <c r="C29" s="134"/>
      <c r="D29" s="134"/>
      <c r="E29" s="36" t="s">
        <v>2812</v>
      </c>
      <c r="F29" s="36"/>
      <c r="G29" s="36"/>
      <c r="H29" s="36"/>
      <c r="I29" s="136"/>
      <c r="J29" s="134"/>
      <c r="K29" s="134"/>
      <c r="L29" s="137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132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138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9" t="s">
        <v>41</v>
      </c>
      <c r="E32" s="38"/>
      <c r="F32" s="38"/>
      <c r="G32" s="38"/>
      <c r="H32" s="38"/>
      <c r="I32" s="132"/>
      <c r="J32" s="96">
        <f>ROUND(J125,2)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138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43</v>
      </c>
      <c r="G34" s="38"/>
      <c r="H34" s="38"/>
      <c r="I34" s="140" t="s">
        <v>42</v>
      </c>
      <c r="J34" s="43" t="s">
        <v>44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41" t="s">
        <v>45</v>
      </c>
      <c r="E35" s="32" t="s">
        <v>46</v>
      </c>
      <c r="F35" s="142">
        <f>ROUND((SUM(BE125:BE350)),2)</f>
        <v>0</v>
      </c>
      <c r="G35" s="38"/>
      <c r="H35" s="38"/>
      <c r="I35" s="143">
        <v>0.21</v>
      </c>
      <c r="J35" s="142">
        <f>ROUND(((SUM(BE125:BE350))*I35),2)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47</v>
      </c>
      <c r="F36" s="142">
        <f>ROUND((SUM(BF125:BF350)),2)</f>
        <v>0</v>
      </c>
      <c r="G36" s="38"/>
      <c r="H36" s="38"/>
      <c r="I36" s="143">
        <v>0.15</v>
      </c>
      <c r="J36" s="142">
        <f>ROUND(((SUM(BF125:BF350))*I36),2)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48</v>
      </c>
      <c r="F37" s="142">
        <f>ROUND((SUM(BG125:BG350)),2)</f>
        <v>0</v>
      </c>
      <c r="G37" s="38"/>
      <c r="H37" s="38"/>
      <c r="I37" s="143">
        <v>0.21</v>
      </c>
      <c r="J37" s="142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49</v>
      </c>
      <c r="F38" s="142">
        <f>ROUND((SUM(BH125:BH350)),2)</f>
        <v>0</v>
      </c>
      <c r="G38" s="38"/>
      <c r="H38" s="38"/>
      <c r="I38" s="143">
        <v>0.15</v>
      </c>
      <c r="J38" s="142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50</v>
      </c>
      <c r="F39" s="142">
        <f>ROUND((SUM(BI125:BI350)),2)</f>
        <v>0</v>
      </c>
      <c r="G39" s="38"/>
      <c r="H39" s="38"/>
      <c r="I39" s="143">
        <v>0</v>
      </c>
      <c r="J39" s="142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132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44"/>
      <c r="D41" s="145" t="s">
        <v>51</v>
      </c>
      <c r="E41" s="81"/>
      <c r="F41" s="81"/>
      <c r="G41" s="146" t="s">
        <v>52</v>
      </c>
      <c r="H41" s="147" t="s">
        <v>53</v>
      </c>
      <c r="I41" s="148"/>
      <c r="J41" s="149">
        <f>SUM(J32:J39)</f>
        <v>0</v>
      </c>
      <c r="K41" s="150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132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I43" s="128"/>
      <c r="L43" s="22"/>
    </row>
    <row r="44" spans="2:12" s="1" customFormat="1" ht="14.4" customHeight="1">
      <c r="B44" s="22"/>
      <c r="I44" s="128"/>
      <c r="L44" s="22"/>
    </row>
    <row r="45" spans="2:12" s="1" customFormat="1" ht="14.4" customHeight="1">
      <c r="B45" s="22"/>
      <c r="I45" s="128"/>
      <c r="L45" s="22"/>
    </row>
    <row r="46" spans="2:12" s="1" customFormat="1" ht="14.4" customHeight="1">
      <c r="B46" s="22"/>
      <c r="I46" s="128"/>
      <c r="L46" s="22"/>
    </row>
    <row r="47" spans="2:12" s="1" customFormat="1" ht="14.4" customHeight="1">
      <c r="B47" s="22"/>
      <c r="I47" s="128"/>
      <c r="L47" s="22"/>
    </row>
    <row r="48" spans="2:12" s="1" customFormat="1" ht="14.4" customHeight="1">
      <c r="B48" s="22"/>
      <c r="I48" s="128"/>
      <c r="L48" s="22"/>
    </row>
    <row r="49" spans="2:12" s="1" customFormat="1" ht="14.4" customHeight="1">
      <c r="B49" s="22"/>
      <c r="I49" s="128"/>
      <c r="L49" s="22"/>
    </row>
    <row r="50" spans="2:12" s="2" customFormat="1" ht="14.4" customHeight="1">
      <c r="B50" s="55"/>
      <c r="D50" s="56" t="s">
        <v>54</v>
      </c>
      <c r="E50" s="57"/>
      <c r="F50" s="57"/>
      <c r="G50" s="56" t="s">
        <v>55</v>
      </c>
      <c r="H50" s="57"/>
      <c r="I50" s="151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56</v>
      </c>
      <c r="E61" s="41"/>
      <c r="F61" s="152" t="s">
        <v>57</v>
      </c>
      <c r="G61" s="58" t="s">
        <v>56</v>
      </c>
      <c r="H61" s="41"/>
      <c r="I61" s="153"/>
      <c r="J61" s="154" t="s">
        <v>57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58</v>
      </c>
      <c r="E65" s="59"/>
      <c r="F65" s="59"/>
      <c r="G65" s="56" t="s">
        <v>59</v>
      </c>
      <c r="H65" s="59"/>
      <c r="I65" s="155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56</v>
      </c>
      <c r="E76" s="41"/>
      <c r="F76" s="152" t="s">
        <v>57</v>
      </c>
      <c r="G76" s="58" t="s">
        <v>56</v>
      </c>
      <c r="H76" s="41"/>
      <c r="I76" s="153"/>
      <c r="J76" s="154" t="s">
        <v>57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156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157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143</v>
      </c>
      <c r="D82" s="38"/>
      <c r="E82" s="38"/>
      <c r="F82" s="38"/>
      <c r="G82" s="38"/>
      <c r="H82" s="38"/>
      <c r="I82" s="132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132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132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31" t="str">
        <f>E7</f>
        <v xml:space="preserve">SPŠ a SOU Pelhřimov  - stavební úpravy auly vč. jejího zázemí</v>
      </c>
      <c r="F85" s="32"/>
      <c r="G85" s="32"/>
      <c r="H85" s="32"/>
      <c r="I85" s="132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139</v>
      </c>
      <c r="I86" s="128"/>
      <c r="L86" s="22"/>
    </row>
    <row r="87" spans="1:31" s="2" customFormat="1" ht="16.5" customHeight="1">
      <c r="A87" s="38"/>
      <c r="B87" s="39"/>
      <c r="C87" s="38"/>
      <c r="D87" s="38"/>
      <c r="E87" s="131" t="s">
        <v>258</v>
      </c>
      <c r="F87" s="38"/>
      <c r="G87" s="38"/>
      <c r="H87" s="38"/>
      <c r="I87" s="132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141</v>
      </c>
      <c r="D88" s="38"/>
      <c r="E88" s="38"/>
      <c r="F88" s="38"/>
      <c r="G88" s="38"/>
      <c r="H88" s="38"/>
      <c r="I88" s="132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01D - Zařízení silnoproudé elektrotechniky</v>
      </c>
      <c r="F89" s="38"/>
      <c r="G89" s="38"/>
      <c r="H89" s="38"/>
      <c r="I89" s="132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132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>Pelhřimov, ul. Růžová č.p. 34</v>
      </c>
      <c r="G91" s="38"/>
      <c r="H91" s="38"/>
      <c r="I91" s="133" t="s">
        <v>22</v>
      </c>
      <c r="J91" s="69" t="str">
        <f>IF(J14="","",J14)</f>
        <v>10. 1. 2020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132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KRAJ VYSOČINA</v>
      </c>
      <c r="G93" s="38"/>
      <c r="H93" s="38"/>
      <c r="I93" s="133" t="s">
        <v>32</v>
      </c>
      <c r="J93" s="36" t="str">
        <f>E23</f>
        <v>PROJEKT CENTRUM NOVA s.r.o.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30</v>
      </c>
      <c r="D94" s="38"/>
      <c r="E94" s="38"/>
      <c r="F94" s="27" t="str">
        <f>IF(E20="","",E20)</f>
        <v>Vyplň údaj</v>
      </c>
      <c r="G94" s="38"/>
      <c r="H94" s="38"/>
      <c r="I94" s="133" t="s">
        <v>37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132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58" t="s">
        <v>144</v>
      </c>
      <c r="D96" s="144"/>
      <c r="E96" s="144"/>
      <c r="F96" s="144"/>
      <c r="G96" s="144"/>
      <c r="H96" s="144"/>
      <c r="I96" s="159"/>
      <c r="J96" s="160" t="s">
        <v>145</v>
      </c>
      <c r="K96" s="144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132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61" t="s">
        <v>146</v>
      </c>
      <c r="D98" s="38"/>
      <c r="E98" s="38"/>
      <c r="F98" s="38"/>
      <c r="G98" s="38"/>
      <c r="H98" s="38"/>
      <c r="I98" s="132"/>
      <c r="J98" s="96">
        <f>J125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147</v>
      </c>
    </row>
    <row r="99" spans="1:31" s="9" customFormat="1" ht="24.95" customHeight="1">
      <c r="A99" s="9"/>
      <c r="B99" s="162"/>
      <c r="C99" s="9"/>
      <c r="D99" s="163" t="s">
        <v>267</v>
      </c>
      <c r="E99" s="164"/>
      <c r="F99" s="164"/>
      <c r="G99" s="164"/>
      <c r="H99" s="164"/>
      <c r="I99" s="165"/>
      <c r="J99" s="166">
        <f>J126</f>
        <v>0</v>
      </c>
      <c r="K99" s="9"/>
      <c r="L99" s="16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67"/>
      <c r="C100" s="10"/>
      <c r="D100" s="168" t="s">
        <v>2813</v>
      </c>
      <c r="E100" s="169"/>
      <c r="F100" s="169"/>
      <c r="G100" s="169"/>
      <c r="H100" s="169"/>
      <c r="I100" s="170"/>
      <c r="J100" s="171">
        <f>J127</f>
        <v>0</v>
      </c>
      <c r="K100" s="10"/>
      <c r="L100" s="16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67"/>
      <c r="C101" s="10"/>
      <c r="D101" s="168" t="s">
        <v>2814</v>
      </c>
      <c r="E101" s="169"/>
      <c r="F101" s="169"/>
      <c r="G101" s="169"/>
      <c r="H101" s="169"/>
      <c r="I101" s="170"/>
      <c r="J101" s="171">
        <f>J269</f>
        <v>0</v>
      </c>
      <c r="K101" s="10"/>
      <c r="L101" s="16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67"/>
      <c r="C102" s="10"/>
      <c r="D102" s="168" t="s">
        <v>272</v>
      </c>
      <c r="E102" s="169"/>
      <c r="F102" s="169"/>
      <c r="G102" s="169"/>
      <c r="H102" s="169"/>
      <c r="I102" s="170"/>
      <c r="J102" s="171">
        <f>J335</f>
        <v>0</v>
      </c>
      <c r="K102" s="10"/>
      <c r="L102" s="16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62"/>
      <c r="C103" s="9"/>
      <c r="D103" s="163" t="s">
        <v>2815</v>
      </c>
      <c r="E103" s="164"/>
      <c r="F103" s="164"/>
      <c r="G103" s="164"/>
      <c r="H103" s="164"/>
      <c r="I103" s="165"/>
      <c r="J103" s="166">
        <f>J336</f>
        <v>0</v>
      </c>
      <c r="K103" s="9"/>
      <c r="L103" s="16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8"/>
      <c r="B104" s="39"/>
      <c r="C104" s="38"/>
      <c r="D104" s="38"/>
      <c r="E104" s="38"/>
      <c r="F104" s="38"/>
      <c r="G104" s="38"/>
      <c r="H104" s="38"/>
      <c r="I104" s="132"/>
      <c r="J104" s="38"/>
      <c r="K104" s="38"/>
      <c r="L104" s="55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0"/>
      <c r="C105" s="61"/>
      <c r="D105" s="61"/>
      <c r="E105" s="61"/>
      <c r="F105" s="61"/>
      <c r="G105" s="61"/>
      <c r="H105" s="61"/>
      <c r="I105" s="156"/>
      <c r="J105" s="61"/>
      <c r="K105" s="61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2"/>
      <c r="C109" s="63"/>
      <c r="D109" s="63"/>
      <c r="E109" s="63"/>
      <c r="F109" s="63"/>
      <c r="G109" s="63"/>
      <c r="H109" s="63"/>
      <c r="I109" s="157"/>
      <c r="J109" s="63"/>
      <c r="K109" s="63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150</v>
      </c>
      <c r="D110" s="38"/>
      <c r="E110" s="38"/>
      <c r="F110" s="38"/>
      <c r="G110" s="38"/>
      <c r="H110" s="38"/>
      <c r="I110" s="132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38"/>
      <c r="D111" s="38"/>
      <c r="E111" s="38"/>
      <c r="F111" s="38"/>
      <c r="G111" s="38"/>
      <c r="H111" s="38"/>
      <c r="I111" s="132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38"/>
      <c r="E112" s="38"/>
      <c r="F112" s="38"/>
      <c r="G112" s="38"/>
      <c r="H112" s="38"/>
      <c r="I112" s="132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131" t="str">
        <f>E7</f>
        <v xml:space="preserve">SPŠ a SOU Pelhřimov  - stavební úpravy auly vč. jejího zázemí</v>
      </c>
      <c r="F113" s="32"/>
      <c r="G113" s="32"/>
      <c r="H113" s="32"/>
      <c r="I113" s="132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2"/>
      <c r="C114" s="32" t="s">
        <v>139</v>
      </c>
      <c r="I114" s="128"/>
      <c r="L114" s="22"/>
    </row>
    <row r="115" spans="1:31" s="2" customFormat="1" ht="16.5" customHeight="1">
      <c r="A115" s="38"/>
      <c r="B115" s="39"/>
      <c r="C115" s="38"/>
      <c r="D115" s="38"/>
      <c r="E115" s="131" t="s">
        <v>258</v>
      </c>
      <c r="F115" s="38"/>
      <c r="G115" s="38"/>
      <c r="H115" s="38"/>
      <c r="I115" s="132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141</v>
      </c>
      <c r="D116" s="38"/>
      <c r="E116" s="38"/>
      <c r="F116" s="38"/>
      <c r="G116" s="38"/>
      <c r="H116" s="38"/>
      <c r="I116" s="132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38"/>
      <c r="D117" s="38"/>
      <c r="E117" s="67" t="str">
        <f>E11</f>
        <v>01D - Zařízení silnoproudé elektrotechniky</v>
      </c>
      <c r="F117" s="38"/>
      <c r="G117" s="38"/>
      <c r="H117" s="38"/>
      <c r="I117" s="132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132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38"/>
      <c r="E119" s="38"/>
      <c r="F119" s="27" t="str">
        <f>F14</f>
        <v>Pelhřimov, ul. Růžová č.p. 34</v>
      </c>
      <c r="G119" s="38"/>
      <c r="H119" s="38"/>
      <c r="I119" s="133" t="s">
        <v>22</v>
      </c>
      <c r="J119" s="69" t="str">
        <f>IF(J14="","",J14)</f>
        <v>10. 1. 2020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38"/>
      <c r="D120" s="38"/>
      <c r="E120" s="38"/>
      <c r="F120" s="38"/>
      <c r="G120" s="38"/>
      <c r="H120" s="38"/>
      <c r="I120" s="132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40.05" customHeight="1">
      <c r="A121" s="38"/>
      <c r="B121" s="39"/>
      <c r="C121" s="32" t="s">
        <v>24</v>
      </c>
      <c r="D121" s="38"/>
      <c r="E121" s="38"/>
      <c r="F121" s="27" t="str">
        <f>E17</f>
        <v>KRAJ VYSOČINA</v>
      </c>
      <c r="G121" s="38"/>
      <c r="H121" s="38"/>
      <c r="I121" s="133" t="s">
        <v>32</v>
      </c>
      <c r="J121" s="36" t="str">
        <f>E23</f>
        <v>PROJEKT CENTRUM NOVA s.r.o.</v>
      </c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30</v>
      </c>
      <c r="D122" s="38"/>
      <c r="E122" s="38"/>
      <c r="F122" s="27" t="str">
        <f>IF(E20="","",E20)</f>
        <v>Vyplň údaj</v>
      </c>
      <c r="G122" s="38"/>
      <c r="H122" s="38"/>
      <c r="I122" s="133" t="s">
        <v>37</v>
      </c>
      <c r="J122" s="36" t="str">
        <f>E26</f>
        <v xml:space="preserve"> </v>
      </c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38"/>
      <c r="D123" s="38"/>
      <c r="E123" s="38"/>
      <c r="F123" s="38"/>
      <c r="G123" s="38"/>
      <c r="H123" s="38"/>
      <c r="I123" s="132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72"/>
      <c r="B124" s="173"/>
      <c r="C124" s="174" t="s">
        <v>151</v>
      </c>
      <c r="D124" s="175" t="s">
        <v>66</v>
      </c>
      <c r="E124" s="175" t="s">
        <v>62</v>
      </c>
      <c r="F124" s="175" t="s">
        <v>63</v>
      </c>
      <c r="G124" s="175" t="s">
        <v>152</v>
      </c>
      <c r="H124" s="175" t="s">
        <v>153</v>
      </c>
      <c r="I124" s="176" t="s">
        <v>154</v>
      </c>
      <c r="J124" s="175" t="s">
        <v>145</v>
      </c>
      <c r="K124" s="177" t="s">
        <v>155</v>
      </c>
      <c r="L124" s="178"/>
      <c r="M124" s="86" t="s">
        <v>1</v>
      </c>
      <c r="N124" s="87" t="s">
        <v>45</v>
      </c>
      <c r="O124" s="87" t="s">
        <v>156</v>
      </c>
      <c r="P124" s="87" t="s">
        <v>157</v>
      </c>
      <c r="Q124" s="87" t="s">
        <v>158</v>
      </c>
      <c r="R124" s="87" t="s">
        <v>159</v>
      </c>
      <c r="S124" s="87" t="s">
        <v>160</v>
      </c>
      <c r="T124" s="88" t="s">
        <v>161</v>
      </c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</row>
    <row r="125" spans="1:63" s="2" customFormat="1" ht="22.8" customHeight="1">
      <c r="A125" s="38"/>
      <c r="B125" s="39"/>
      <c r="C125" s="93" t="s">
        <v>162</v>
      </c>
      <c r="D125" s="38"/>
      <c r="E125" s="38"/>
      <c r="F125" s="38"/>
      <c r="G125" s="38"/>
      <c r="H125" s="38"/>
      <c r="I125" s="132"/>
      <c r="J125" s="179">
        <f>BK125</f>
        <v>0</v>
      </c>
      <c r="K125" s="38"/>
      <c r="L125" s="39"/>
      <c r="M125" s="89"/>
      <c r="N125" s="73"/>
      <c r="O125" s="90"/>
      <c r="P125" s="180">
        <f>P126+P336</f>
        <v>0</v>
      </c>
      <c r="Q125" s="90"/>
      <c r="R125" s="180">
        <f>R126+R336</f>
        <v>1.3369200000000003</v>
      </c>
      <c r="S125" s="90"/>
      <c r="T125" s="181">
        <f>T126+T336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9" t="s">
        <v>80</v>
      </c>
      <c r="AU125" s="19" t="s">
        <v>147</v>
      </c>
      <c r="BK125" s="182">
        <f>BK126+BK336</f>
        <v>0</v>
      </c>
    </row>
    <row r="126" spans="1:63" s="12" customFormat="1" ht="25.9" customHeight="1">
      <c r="A126" s="12"/>
      <c r="B126" s="183"/>
      <c r="C126" s="12"/>
      <c r="D126" s="184" t="s">
        <v>80</v>
      </c>
      <c r="E126" s="185" t="s">
        <v>703</v>
      </c>
      <c r="F126" s="185" t="s">
        <v>704</v>
      </c>
      <c r="G126" s="12"/>
      <c r="H126" s="12"/>
      <c r="I126" s="186"/>
      <c r="J126" s="187">
        <f>BK126</f>
        <v>0</v>
      </c>
      <c r="K126" s="12"/>
      <c r="L126" s="183"/>
      <c r="M126" s="188"/>
      <c r="N126" s="189"/>
      <c r="O126" s="189"/>
      <c r="P126" s="190">
        <f>P127+P269+P335</f>
        <v>0</v>
      </c>
      <c r="Q126" s="189"/>
      <c r="R126" s="190">
        <f>R127+R269+R335</f>
        <v>1.3369200000000003</v>
      </c>
      <c r="S126" s="189"/>
      <c r="T126" s="191">
        <f>T127+T269+T335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84" t="s">
        <v>90</v>
      </c>
      <c r="AT126" s="192" t="s">
        <v>80</v>
      </c>
      <c r="AU126" s="192" t="s">
        <v>81</v>
      </c>
      <c r="AY126" s="184" t="s">
        <v>166</v>
      </c>
      <c r="BK126" s="193">
        <f>BK127+BK269+BK335</f>
        <v>0</v>
      </c>
    </row>
    <row r="127" spans="1:63" s="12" customFormat="1" ht="22.8" customHeight="1">
      <c r="A127" s="12"/>
      <c r="B127" s="183"/>
      <c r="C127" s="12"/>
      <c r="D127" s="184" t="s">
        <v>80</v>
      </c>
      <c r="E127" s="194" t="s">
        <v>2816</v>
      </c>
      <c r="F127" s="194" t="s">
        <v>2817</v>
      </c>
      <c r="G127" s="12"/>
      <c r="H127" s="12"/>
      <c r="I127" s="186"/>
      <c r="J127" s="195">
        <f>BK127</f>
        <v>0</v>
      </c>
      <c r="K127" s="12"/>
      <c r="L127" s="183"/>
      <c r="M127" s="188"/>
      <c r="N127" s="189"/>
      <c r="O127" s="189"/>
      <c r="P127" s="190">
        <f>SUM(P128:P268)</f>
        <v>0</v>
      </c>
      <c r="Q127" s="189"/>
      <c r="R127" s="190">
        <f>SUM(R128:R268)</f>
        <v>1.3029800000000002</v>
      </c>
      <c r="S127" s="189"/>
      <c r="T127" s="191">
        <f>SUM(T128:T268)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84" t="s">
        <v>90</v>
      </c>
      <c r="AT127" s="192" t="s">
        <v>80</v>
      </c>
      <c r="AU127" s="192" t="s">
        <v>88</v>
      </c>
      <c r="AY127" s="184" t="s">
        <v>166</v>
      </c>
      <c r="BK127" s="193">
        <f>SUM(BK128:BK268)</f>
        <v>0</v>
      </c>
    </row>
    <row r="128" spans="1:65" s="2" customFormat="1" ht="21.75" customHeight="1">
      <c r="A128" s="38"/>
      <c r="B128" s="196"/>
      <c r="C128" s="197" t="s">
        <v>88</v>
      </c>
      <c r="D128" s="197" t="s">
        <v>169</v>
      </c>
      <c r="E128" s="198" t="s">
        <v>2818</v>
      </c>
      <c r="F128" s="199" t="s">
        <v>2819</v>
      </c>
      <c r="G128" s="200" t="s">
        <v>425</v>
      </c>
      <c r="H128" s="201">
        <v>300</v>
      </c>
      <c r="I128" s="202"/>
      <c r="J128" s="203">
        <f>ROUND(I128*H128,2)</f>
        <v>0</v>
      </c>
      <c r="K128" s="199" t="s">
        <v>280</v>
      </c>
      <c r="L128" s="39"/>
      <c r="M128" s="204" t="s">
        <v>1</v>
      </c>
      <c r="N128" s="205" t="s">
        <v>46</v>
      </c>
      <c r="O128" s="77"/>
      <c r="P128" s="206">
        <f>O128*H128</f>
        <v>0</v>
      </c>
      <c r="Q128" s="206">
        <v>0</v>
      </c>
      <c r="R128" s="206">
        <f>Q128*H128</f>
        <v>0</v>
      </c>
      <c r="S128" s="206">
        <v>0</v>
      </c>
      <c r="T128" s="20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08" t="s">
        <v>243</v>
      </c>
      <c r="AT128" s="208" t="s">
        <v>169</v>
      </c>
      <c r="AU128" s="208" t="s">
        <v>90</v>
      </c>
      <c r="AY128" s="19" t="s">
        <v>166</v>
      </c>
      <c r="BE128" s="209">
        <f>IF(N128="základní",J128,0)</f>
        <v>0</v>
      </c>
      <c r="BF128" s="209">
        <f>IF(N128="snížená",J128,0)</f>
        <v>0</v>
      </c>
      <c r="BG128" s="209">
        <f>IF(N128="zákl. přenesená",J128,0)</f>
        <v>0</v>
      </c>
      <c r="BH128" s="209">
        <f>IF(N128="sníž. přenesená",J128,0)</f>
        <v>0</v>
      </c>
      <c r="BI128" s="209">
        <f>IF(N128="nulová",J128,0)</f>
        <v>0</v>
      </c>
      <c r="BJ128" s="19" t="s">
        <v>88</v>
      </c>
      <c r="BK128" s="209">
        <f>ROUND(I128*H128,2)</f>
        <v>0</v>
      </c>
      <c r="BL128" s="19" t="s">
        <v>243</v>
      </c>
      <c r="BM128" s="208" t="s">
        <v>2820</v>
      </c>
    </row>
    <row r="129" spans="1:65" s="2" customFormat="1" ht="16.5" customHeight="1">
      <c r="A129" s="38"/>
      <c r="B129" s="196"/>
      <c r="C129" s="242" t="s">
        <v>90</v>
      </c>
      <c r="D129" s="242" t="s">
        <v>806</v>
      </c>
      <c r="E129" s="243" t="s">
        <v>2821</v>
      </c>
      <c r="F129" s="244" t="s">
        <v>2822</v>
      </c>
      <c r="G129" s="245" t="s">
        <v>425</v>
      </c>
      <c r="H129" s="246">
        <v>200</v>
      </c>
      <c r="I129" s="247"/>
      <c r="J129" s="248">
        <f>ROUND(I129*H129,2)</f>
        <v>0</v>
      </c>
      <c r="K129" s="244" t="s">
        <v>280</v>
      </c>
      <c r="L129" s="249"/>
      <c r="M129" s="250" t="s">
        <v>1</v>
      </c>
      <c r="N129" s="251" t="s">
        <v>46</v>
      </c>
      <c r="O129" s="77"/>
      <c r="P129" s="206">
        <f>O129*H129</f>
        <v>0</v>
      </c>
      <c r="Q129" s="206">
        <v>7E-05</v>
      </c>
      <c r="R129" s="206">
        <f>Q129*H129</f>
        <v>0.013999999999999999</v>
      </c>
      <c r="S129" s="206">
        <v>0</v>
      </c>
      <c r="T129" s="20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08" t="s">
        <v>522</v>
      </c>
      <c r="AT129" s="208" t="s">
        <v>806</v>
      </c>
      <c r="AU129" s="208" t="s">
        <v>90</v>
      </c>
      <c r="AY129" s="19" t="s">
        <v>166</v>
      </c>
      <c r="BE129" s="209">
        <f>IF(N129="základní",J129,0)</f>
        <v>0</v>
      </c>
      <c r="BF129" s="209">
        <f>IF(N129="snížená",J129,0)</f>
        <v>0</v>
      </c>
      <c r="BG129" s="209">
        <f>IF(N129="zákl. přenesená",J129,0)</f>
        <v>0</v>
      </c>
      <c r="BH129" s="209">
        <f>IF(N129="sníž. přenesená",J129,0)</f>
        <v>0</v>
      </c>
      <c r="BI129" s="209">
        <f>IF(N129="nulová",J129,0)</f>
        <v>0</v>
      </c>
      <c r="BJ129" s="19" t="s">
        <v>88</v>
      </c>
      <c r="BK129" s="209">
        <f>ROUND(I129*H129,2)</f>
        <v>0</v>
      </c>
      <c r="BL129" s="19" t="s">
        <v>243</v>
      </c>
      <c r="BM129" s="208" t="s">
        <v>2823</v>
      </c>
    </row>
    <row r="130" spans="1:51" s="14" customFormat="1" ht="12">
      <c r="A130" s="14"/>
      <c r="B130" s="226"/>
      <c r="C130" s="14"/>
      <c r="D130" s="210" t="s">
        <v>283</v>
      </c>
      <c r="E130" s="227" t="s">
        <v>1</v>
      </c>
      <c r="F130" s="228" t="s">
        <v>2824</v>
      </c>
      <c r="G130" s="14"/>
      <c r="H130" s="229">
        <v>200</v>
      </c>
      <c r="I130" s="230"/>
      <c r="J130" s="14"/>
      <c r="K130" s="14"/>
      <c r="L130" s="226"/>
      <c r="M130" s="231"/>
      <c r="N130" s="232"/>
      <c r="O130" s="232"/>
      <c r="P130" s="232"/>
      <c r="Q130" s="232"/>
      <c r="R130" s="232"/>
      <c r="S130" s="232"/>
      <c r="T130" s="23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27" t="s">
        <v>283</v>
      </c>
      <c r="AU130" s="227" t="s">
        <v>90</v>
      </c>
      <c r="AV130" s="14" t="s">
        <v>90</v>
      </c>
      <c r="AW130" s="14" t="s">
        <v>36</v>
      </c>
      <c r="AX130" s="14" t="s">
        <v>88</v>
      </c>
      <c r="AY130" s="227" t="s">
        <v>166</v>
      </c>
    </row>
    <row r="131" spans="1:65" s="2" customFormat="1" ht="16.5" customHeight="1">
      <c r="A131" s="38"/>
      <c r="B131" s="196"/>
      <c r="C131" s="242" t="s">
        <v>180</v>
      </c>
      <c r="D131" s="242" t="s">
        <v>806</v>
      </c>
      <c r="E131" s="243" t="s">
        <v>2825</v>
      </c>
      <c r="F131" s="244" t="s">
        <v>2826</v>
      </c>
      <c r="G131" s="245" t="s">
        <v>425</v>
      </c>
      <c r="H131" s="246">
        <v>100</v>
      </c>
      <c r="I131" s="247"/>
      <c r="J131" s="248">
        <f>ROUND(I131*H131,2)</f>
        <v>0</v>
      </c>
      <c r="K131" s="244" t="s">
        <v>280</v>
      </c>
      <c r="L131" s="249"/>
      <c r="M131" s="250" t="s">
        <v>1</v>
      </c>
      <c r="N131" s="251" t="s">
        <v>46</v>
      </c>
      <c r="O131" s="77"/>
      <c r="P131" s="206">
        <f>O131*H131</f>
        <v>0</v>
      </c>
      <c r="Q131" s="206">
        <v>4E-05</v>
      </c>
      <c r="R131" s="206">
        <f>Q131*H131</f>
        <v>0.004</v>
      </c>
      <c r="S131" s="206">
        <v>0</v>
      </c>
      <c r="T131" s="20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08" t="s">
        <v>522</v>
      </c>
      <c r="AT131" s="208" t="s">
        <v>806</v>
      </c>
      <c r="AU131" s="208" t="s">
        <v>90</v>
      </c>
      <c r="AY131" s="19" t="s">
        <v>166</v>
      </c>
      <c r="BE131" s="209">
        <f>IF(N131="základní",J131,0)</f>
        <v>0</v>
      </c>
      <c r="BF131" s="209">
        <f>IF(N131="snížená",J131,0)</f>
        <v>0</v>
      </c>
      <c r="BG131" s="209">
        <f>IF(N131="zákl. přenesená",J131,0)</f>
        <v>0</v>
      </c>
      <c r="BH131" s="209">
        <f>IF(N131="sníž. přenesená",J131,0)</f>
        <v>0</v>
      </c>
      <c r="BI131" s="209">
        <f>IF(N131="nulová",J131,0)</f>
        <v>0</v>
      </c>
      <c r="BJ131" s="19" t="s">
        <v>88</v>
      </c>
      <c r="BK131" s="209">
        <f>ROUND(I131*H131,2)</f>
        <v>0</v>
      </c>
      <c r="BL131" s="19" t="s">
        <v>243</v>
      </c>
      <c r="BM131" s="208" t="s">
        <v>2827</v>
      </c>
    </row>
    <row r="132" spans="1:51" s="14" customFormat="1" ht="12">
      <c r="A132" s="14"/>
      <c r="B132" s="226"/>
      <c r="C132" s="14"/>
      <c r="D132" s="210" t="s">
        <v>283</v>
      </c>
      <c r="E132" s="227" t="s">
        <v>1</v>
      </c>
      <c r="F132" s="228" t="s">
        <v>2828</v>
      </c>
      <c r="G132" s="14"/>
      <c r="H132" s="229">
        <v>100</v>
      </c>
      <c r="I132" s="230"/>
      <c r="J132" s="14"/>
      <c r="K132" s="14"/>
      <c r="L132" s="226"/>
      <c r="M132" s="231"/>
      <c r="N132" s="232"/>
      <c r="O132" s="232"/>
      <c r="P132" s="232"/>
      <c r="Q132" s="232"/>
      <c r="R132" s="232"/>
      <c r="S132" s="232"/>
      <c r="T132" s="23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27" t="s">
        <v>283</v>
      </c>
      <c r="AU132" s="227" t="s">
        <v>90</v>
      </c>
      <c r="AV132" s="14" t="s">
        <v>90</v>
      </c>
      <c r="AW132" s="14" t="s">
        <v>36</v>
      </c>
      <c r="AX132" s="14" t="s">
        <v>88</v>
      </c>
      <c r="AY132" s="227" t="s">
        <v>166</v>
      </c>
    </row>
    <row r="133" spans="1:65" s="2" customFormat="1" ht="21.75" customHeight="1">
      <c r="A133" s="38"/>
      <c r="B133" s="196"/>
      <c r="C133" s="197" t="s">
        <v>165</v>
      </c>
      <c r="D133" s="197" t="s">
        <v>169</v>
      </c>
      <c r="E133" s="198" t="s">
        <v>2829</v>
      </c>
      <c r="F133" s="199" t="s">
        <v>2830</v>
      </c>
      <c r="G133" s="200" t="s">
        <v>425</v>
      </c>
      <c r="H133" s="201">
        <v>20</v>
      </c>
      <c r="I133" s="202"/>
      <c r="J133" s="203">
        <f>ROUND(I133*H133,2)</f>
        <v>0</v>
      </c>
      <c r="K133" s="199" t="s">
        <v>280</v>
      </c>
      <c r="L133" s="39"/>
      <c r="M133" s="204" t="s">
        <v>1</v>
      </c>
      <c r="N133" s="205" t="s">
        <v>46</v>
      </c>
      <c r="O133" s="77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08" t="s">
        <v>243</v>
      </c>
      <c r="AT133" s="208" t="s">
        <v>169</v>
      </c>
      <c r="AU133" s="208" t="s">
        <v>90</v>
      </c>
      <c r="AY133" s="19" t="s">
        <v>166</v>
      </c>
      <c r="BE133" s="209">
        <f>IF(N133="základní",J133,0)</f>
        <v>0</v>
      </c>
      <c r="BF133" s="209">
        <f>IF(N133="snížená",J133,0)</f>
        <v>0</v>
      </c>
      <c r="BG133" s="209">
        <f>IF(N133="zákl. přenesená",J133,0)</f>
        <v>0</v>
      </c>
      <c r="BH133" s="209">
        <f>IF(N133="sníž. přenesená",J133,0)</f>
        <v>0</v>
      </c>
      <c r="BI133" s="209">
        <f>IF(N133="nulová",J133,0)</f>
        <v>0</v>
      </c>
      <c r="BJ133" s="19" t="s">
        <v>88</v>
      </c>
      <c r="BK133" s="209">
        <f>ROUND(I133*H133,2)</f>
        <v>0</v>
      </c>
      <c r="BL133" s="19" t="s">
        <v>243</v>
      </c>
      <c r="BM133" s="208" t="s">
        <v>2831</v>
      </c>
    </row>
    <row r="134" spans="1:47" s="2" customFormat="1" ht="12">
      <c r="A134" s="38"/>
      <c r="B134" s="39"/>
      <c r="C134" s="38"/>
      <c r="D134" s="210" t="s">
        <v>174</v>
      </c>
      <c r="E134" s="38"/>
      <c r="F134" s="211" t="s">
        <v>2832</v>
      </c>
      <c r="G134" s="38"/>
      <c r="H134" s="38"/>
      <c r="I134" s="132"/>
      <c r="J134" s="38"/>
      <c r="K134" s="38"/>
      <c r="L134" s="39"/>
      <c r="M134" s="212"/>
      <c r="N134" s="213"/>
      <c r="O134" s="77"/>
      <c r="P134" s="77"/>
      <c r="Q134" s="77"/>
      <c r="R134" s="77"/>
      <c r="S134" s="77"/>
      <c r="T134" s="7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9" t="s">
        <v>174</v>
      </c>
      <c r="AU134" s="19" t="s">
        <v>90</v>
      </c>
    </row>
    <row r="135" spans="1:65" s="2" customFormat="1" ht="16.5" customHeight="1">
      <c r="A135" s="38"/>
      <c r="B135" s="196"/>
      <c r="C135" s="242" t="s">
        <v>189</v>
      </c>
      <c r="D135" s="242" t="s">
        <v>806</v>
      </c>
      <c r="E135" s="243" t="s">
        <v>2833</v>
      </c>
      <c r="F135" s="244" t="s">
        <v>2834</v>
      </c>
      <c r="G135" s="245" t="s">
        <v>425</v>
      </c>
      <c r="H135" s="246">
        <v>20</v>
      </c>
      <c r="I135" s="247"/>
      <c r="J135" s="248">
        <f>ROUND(I135*H135,2)</f>
        <v>0</v>
      </c>
      <c r="K135" s="244" t="s">
        <v>280</v>
      </c>
      <c r="L135" s="249"/>
      <c r="M135" s="250" t="s">
        <v>1</v>
      </c>
      <c r="N135" s="251" t="s">
        <v>46</v>
      </c>
      <c r="O135" s="77"/>
      <c r="P135" s="206">
        <f>O135*H135</f>
        <v>0</v>
      </c>
      <c r="Q135" s="206">
        <v>0.00017</v>
      </c>
      <c r="R135" s="206">
        <f>Q135*H135</f>
        <v>0.0034000000000000002</v>
      </c>
      <c r="S135" s="206">
        <v>0</v>
      </c>
      <c r="T135" s="20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08" t="s">
        <v>522</v>
      </c>
      <c r="AT135" s="208" t="s">
        <v>806</v>
      </c>
      <c r="AU135" s="208" t="s">
        <v>90</v>
      </c>
      <c r="AY135" s="19" t="s">
        <v>166</v>
      </c>
      <c r="BE135" s="209">
        <f>IF(N135="základní",J135,0)</f>
        <v>0</v>
      </c>
      <c r="BF135" s="209">
        <f>IF(N135="snížená",J135,0)</f>
        <v>0</v>
      </c>
      <c r="BG135" s="209">
        <f>IF(N135="zákl. přenesená",J135,0)</f>
        <v>0</v>
      </c>
      <c r="BH135" s="209">
        <f>IF(N135="sníž. přenesená",J135,0)</f>
        <v>0</v>
      </c>
      <c r="BI135" s="209">
        <f>IF(N135="nulová",J135,0)</f>
        <v>0</v>
      </c>
      <c r="BJ135" s="19" t="s">
        <v>88</v>
      </c>
      <c r="BK135" s="209">
        <f>ROUND(I135*H135,2)</f>
        <v>0</v>
      </c>
      <c r="BL135" s="19" t="s">
        <v>243</v>
      </c>
      <c r="BM135" s="208" t="s">
        <v>2835</v>
      </c>
    </row>
    <row r="136" spans="1:47" s="2" customFormat="1" ht="12">
      <c r="A136" s="38"/>
      <c r="B136" s="39"/>
      <c r="C136" s="38"/>
      <c r="D136" s="210" t="s">
        <v>174</v>
      </c>
      <c r="E136" s="38"/>
      <c r="F136" s="211" t="s">
        <v>2834</v>
      </c>
      <c r="G136" s="38"/>
      <c r="H136" s="38"/>
      <c r="I136" s="132"/>
      <c r="J136" s="38"/>
      <c r="K136" s="38"/>
      <c r="L136" s="39"/>
      <c r="M136" s="212"/>
      <c r="N136" s="213"/>
      <c r="O136" s="77"/>
      <c r="P136" s="77"/>
      <c r="Q136" s="77"/>
      <c r="R136" s="77"/>
      <c r="S136" s="77"/>
      <c r="T136" s="7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9" t="s">
        <v>174</v>
      </c>
      <c r="AU136" s="19" t="s">
        <v>90</v>
      </c>
    </row>
    <row r="137" spans="1:65" s="2" customFormat="1" ht="16.5" customHeight="1">
      <c r="A137" s="38"/>
      <c r="B137" s="196"/>
      <c r="C137" s="197" t="s">
        <v>194</v>
      </c>
      <c r="D137" s="197" t="s">
        <v>169</v>
      </c>
      <c r="E137" s="198" t="s">
        <v>2836</v>
      </c>
      <c r="F137" s="199" t="s">
        <v>2837</v>
      </c>
      <c r="G137" s="200" t="s">
        <v>346</v>
      </c>
      <c r="H137" s="201">
        <v>32</v>
      </c>
      <c r="I137" s="202"/>
      <c r="J137" s="203">
        <f>ROUND(I137*H137,2)</f>
        <v>0</v>
      </c>
      <c r="K137" s="199" t="s">
        <v>280</v>
      </c>
      <c r="L137" s="39"/>
      <c r="M137" s="204" t="s">
        <v>1</v>
      </c>
      <c r="N137" s="205" t="s">
        <v>46</v>
      </c>
      <c r="O137" s="77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08" t="s">
        <v>243</v>
      </c>
      <c r="AT137" s="208" t="s">
        <v>169</v>
      </c>
      <c r="AU137" s="208" t="s">
        <v>90</v>
      </c>
      <c r="AY137" s="19" t="s">
        <v>166</v>
      </c>
      <c r="BE137" s="209">
        <f>IF(N137="základní",J137,0)</f>
        <v>0</v>
      </c>
      <c r="BF137" s="209">
        <f>IF(N137="snížená",J137,0)</f>
        <v>0</v>
      </c>
      <c r="BG137" s="209">
        <f>IF(N137="zákl. přenesená",J137,0)</f>
        <v>0</v>
      </c>
      <c r="BH137" s="209">
        <f>IF(N137="sníž. přenesená",J137,0)</f>
        <v>0</v>
      </c>
      <c r="BI137" s="209">
        <f>IF(N137="nulová",J137,0)</f>
        <v>0</v>
      </c>
      <c r="BJ137" s="19" t="s">
        <v>88</v>
      </c>
      <c r="BK137" s="209">
        <f>ROUND(I137*H137,2)</f>
        <v>0</v>
      </c>
      <c r="BL137" s="19" t="s">
        <v>243</v>
      </c>
      <c r="BM137" s="208" t="s">
        <v>2838</v>
      </c>
    </row>
    <row r="138" spans="1:47" s="2" customFormat="1" ht="12">
      <c r="A138" s="38"/>
      <c r="B138" s="39"/>
      <c r="C138" s="38"/>
      <c r="D138" s="210" t="s">
        <v>174</v>
      </c>
      <c r="E138" s="38"/>
      <c r="F138" s="211" t="s">
        <v>2839</v>
      </c>
      <c r="G138" s="38"/>
      <c r="H138" s="38"/>
      <c r="I138" s="132"/>
      <c r="J138" s="38"/>
      <c r="K138" s="38"/>
      <c r="L138" s="39"/>
      <c r="M138" s="212"/>
      <c r="N138" s="213"/>
      <c r="O138" s="77"/>
      <c r="P138" s="77"/>
      <c r="Q138" s="77"/>
      <c r="R138" s="77"/>
      <c r="S138" s="77"/>
      <c r="T138" s="7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9" t="s">
        <v>174</v>
      </c>
      <c r="AU138" s="19" t="s">
        <v>90</v>
      </c>
    </row>
    <row r="139" spans="1:65" s="2" customFormat="1" ht="21.75" customHeight="1">
      <c r="A139" s="38"/>
      <c r="B139" s="196"/>
      <c r="C139" s="242" t="s">
        <v>199</v>
      </c>
      <c r="D139" s="242" t="s">
        <v>806</v>
      </c>
      <c r="E139" s="243" t="s">
        <v>2840</v>
      </c>
      <c r="F139" s="244" t="s">
        <v>2841</v>
      </c>
      <c r="G139" s="245" t="s">
        <v>346</v>
      </c>
      <c r="H139" s="246">
        <v>32</v>
      </c>
      <c r="I139" s="247"/>
      <c r="J139" s="248">
        <f>ROUND(I139*H139,2)</f>
        <v>0</v>
      </c>
      <c r="K139" s="244" t="s">
        <v>280</v>
      </c>
      <c r="L139" s="249"/>
      <c r="M139" s="250" t="s">
        <v>1</v>
      </c>
      <c r="N139" s="251" t="s">
        <v>46</v>
      </c>
      <c r="O139" s="77"/>
      <c r="P139" s="206">
        <f>O139*H139</f>
        <v>0</v>
      </c>
      <c r="Q139" s="206">
        <v>0.00023</v>
      </c>
      <c r="R139" s="206">
        <f>Q139*H139</f>
        <v>0.00736</v>
      </c>
      <c r="S139" s="206">
        <v>0</v>
      </c>
      <c r="T139" s="20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08" t="s">
        <v>522</v>
      </c>
      <c r="AT139" s="208" t="s">
        <v>806</v>
      </c>
      <c r="AU139" s="208" t="s">
        <v>90</v>
      </c>
      <c r="AY139" s="19" t="s">
        <v>166</v>
      </c>
      <c r="BE139" s="209">
        <f>IF(N139="základní",J139,0)</f>
        <v>0</v>
      </c>
      <c r="BF139" s="209">
        <f>IF(N139="snížená",J139,0)</f>
        <v>0</v>
      </c>
      <c r="BG139" s="209">
        <f>IF(N139="zákl. přenesená",J139,0)</f>
        <v>0</v>
      </c>
      <c r="BH139" s="209">
        <f>IF(N139="sníž. přenesená",J139,0)</f>
        <v>0</v>
      </c>
      <c r="BI139" s="209">
        <f>IF(N139="nulová",J139,0)</f>
        <v>0</v>
      </c>
      <c r="BJ139" s="19" t="s">
        <v>88</v>
      </c>
      <c r="BK139" s="209">
        <f>ROUND(I139*H139,2)</f>
        <v>0</v>
      </c>
      <c r="BL139" s="19" t="s">
        <v>243</v>
      </c>
      <c r="BM139" s="208" t="s">
        <v>2842</v>
      </c>
    </row>
    <row r="140" spans="1:51" s="14" customFormat="1" ht="12">
      <c r="A140" s="14"/>
      <c r="B140" s="226"/>
      <c r="C140" s="14"/>
      <c r="D140" s="210" t="s">
        <v>283</v>
      </c>
      <c r="E140" s="227" t="s">
        <v>1</v>
      </c>
      <c r="F140" s="228" t="s">
        <v>870</v>
      </c>
      <c r="G140" s="14"/>
      <c r="H140" s="229">
        <v>32</v>
      </c>
      <c r="I140" s="230"/>
      <c r="J140" s="14"/>
      <c r="K140" s="14"/>
      <c r="L140" s="226"/>
      <c r="M140" s="231"/>
      <c r="N140" s="232"/>
      <c r="O140" s="232"/>
      <c r="P140" s="232"/>
      <c r="Q140" s="232"/>
      <c r="R140" s="232"/>
      <c r="S140" s="232"/>
      <c r="T140" s="23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27" t="s">
        <v>283</v>
      </c>
      <c r="AU140" s="227" t="s">
        <v>90</v>
      </c>
      <c r="AV140" s="14" t="s">
        <v>90</v>
      </c>
      <c r="AW140" s="14" t="s">
        <v>36</v>
      </c>
      <c r="AX140" s="14" t="s">
        <v>88</v>
      </c>
      <c r="AY140" s="227" t="s">
        <v>166</v>
      </c>
    </row>
    <row r="141" spans="1:65" s="2" customFormat="1" ht="16.5" customHeight="1">
      <c r="A141" s="38"/>
      <c r="B141" s="196"/>
      <c r="C141" s="242" t="s">
        <v>204</v>
      </c>
      <c r="D141" s="242" t="s">
        <v>806</v>
      </c>
      <c r="E141" s="243" t="s">
        <v>2843</v>
      </c>
      <c r="F141" s="244" t="s">
        <v>2844</v>
      </c>
      <c r="G141" s="245" t="s">
        <v>346</v>
      </c>
      <c r="H141" s="246">
        <v>32</v>
      </c>
      <c r="I141" s="247"/>
      <c r="J141" s="248">
        <f>ROUND(I141*H141,2)</f>
        <v>0</v>
      </c>
      <c r="K141" s="244" t="s">
        <v>1</v>
      </c>
      <c r="L141" s="249"/>
      <c r="M141" s="250" t="s">
        <v>1</v>
      </c>
      <c r="N141" s="251" t="s">
        <v>46</v>
      </c>
      <c r="O141" s="77"/>
      <c r="P141" s="206">
        <f>O141*H141</f>
        <v>0</v>
      </c>
      <c r="Q141" s="206">
        <v>0.00023</v>
      </c>
      <c r="R141" s="206">
        <f>Q141*H141</f>
        <v>0.00736</v>
      </c>
      <c r="S141" s="206">
        <v>0</v>
      </c>
      <c r="T141" s="20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8" t="s">
        <v>522</v>
      </c>
      <c r="AT141" s="208" t="s">
        <v>806</v>
      </c>
      <c r="AU141" s="208" t="s">
        <v>90</v>
      </c>
      <c r="AY141" s="19" t="s">
        <v>166</v>
      </c>
      <c r="BE141" s="209">
        <f>IF(N141="základní",J141,0)</f>
        <v>0</v>
      </c>
      <c r="BF141" s="209">
        <f>IF(N141="snížená",J141,0)</f>
        <v>0</v>
      </c>
      <c r="BG141" s="209">
        <f>IF(N141="zákl. přenesená",J141,0)</f>
        <v>0</v>
      </c>
      <c r="BH141" s="209">
        <f>IF(N141="sníž. přenesená",J141,0)</f>
        <v>0</v>
      </c>
      <c r="BI141" s="209">
        <f>IF(N141="nulová",J141,0)</f>
        <v>0</v>
      </c>
      <c r="BJ141" s="19" t="s">
        <v>88</v>
      </c>
      <c r="BK141" s="209">
        <f>ROUND(I141*H141,2)</f>
        <v>0</v>
      </c>
      <c r="BL141" s="19" t="s">
        <v>243</v>
      </c>
      <c r="BM141" s="208" t="s">
        <v>2845</v>
      </c>
    </row>
    <row r="142" spans="1:51" s="14" customFormat="1" ht="12">
      <c r="A142" s="14"/>
      <c r="B142" s="226"/>
      <c r="C142" s="14"/>
      <c r="D142" s="210" t="s">
        <v>283</v>
      </c>
      <c r="E142" s="227" t="s">
        <v>1</v>
      </c>
      <c r="F142" s="228" t="s">
        <v>870</v>
      </c>
      <c r="G142" s="14"/>
      <c r="H142" s="229">
        <v>32</v>
      </c>
      <c r="I142" s="230"/>
      <c r="J142" s="14"/>
      <c r="K142" s="14"/>
      <c r="L142" s="226"/>
      <c r="M142" s="231"/>
      <c r="N142" s="232"/>
      <c r="O142" s="232"/>
      <c r="P142" s="232"/>
      <c r="Q142" s="232"/>
      <c r="R142" s="232"/>
      <c r="S142" s="232"/>
      <c r="T142" s="23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27" t="s">
        <v>283</v>
      </c>
      <c r="AU142" s="227" t="s">
        <v>90</v>
      </c>
      <c r="AV142" s="14" t="s">
        <v>90</v>
      </c>
      <c r="AW142" s="14" t="s">
        <v>36</v>
      </c>
      <c r="AX142" s="14" t="s">
        <v>88</v>
      </c>
      <c r="AY142" s="227" t="s">
        <v>166</v>
      </c>
    </row>
    <row r="143" spans="1:65" s="2" customFormat="1" ht="16.5" customHeight="1">
      <c r="A143" s="38"/>
      <c r="B143" s="196"/>
      <c r="C143" s="197" t="s">
        <v>209</v>
      </c>
      <c r="D143" s="197" t="s">
        <v>169</v>
      </c>
      <c r="E143" s="198" t="s">
        <v>2846</v>
      </c>
      <c r="F143" s="199" t="s">
        <v>2847</v>
      </c>
      <c r="G143" s="200" t="s">
        <v>346</v>
      </c>
      <c r="H143" s="201">
        <v>11</v>
      </c>
      <c r="I143" s="202"/>
      <c r="J143" s="203">
        <f>ROUND(I143*H143,2)</f>
        <v>0</v>
      </c>
      <c r="K143" s="199" t="s">
        <v>280</v>
      </c>
      <c r="L143" s="39"/>
      <c r="M143" s="204" t="s">
        <v>1</v>
      </c>
      <c r="N143" s="205" t="s">
        <v>46</v>
      </c>
      <c r="O143" s="77"/>
      <c r="P143" s="206">
        <f>O143*H143</f>
        <v>0</v>
      </c>
      <c r="Q143" s="206">
        <v>0</v>
      </c>
      <c r="R143" s="206">
        <f>Q143*H143</f>
        <v>0</v>
      </c>
      <c r="S143" s="206">
        <v>0</v>
      </c>
      <c r="T143" s="20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08" t="s">
        <v>243</v>
      </c>
      <c r="AT143" s="208" t="s">
        <v>169</v>
      </c>
      <c r="AU143" s="208" t="s">
        <v>90</v>
      </c>
      <c r="AY143" s="19" t="s">
        <v>166</v>
      </c>
      <c r="BE143" s="209">
        <f>IF(N143="základní",J143,0)</f>
        <v>0</v>
      </c>
      <c r="BF143" s="209">
        <f>IF(N143="snížená",J143,0)</f>
        <v>0</v>
      </c>
      <c r="BG143" s="209">
        <f>IF(N143="zákl. přenesená",J143,0)</f>
        <v>0</v>
      </c>
      <c r="BH143" s="209">
        <f>IF(N143="sníž. přenesená",J143,0)</f>
        <v>0</v>
      </c>
      <c r="BI143" s="209">
        <f>IF(N143="nulová",J143,0)</f>
        <v>0</v>
      </c>
      <c r="BJ143" s="19" t="s">
        <v>88</v>
      </c>
      <c r="BK143" s="209">
        <f>ROUND(I143*H143,2)</f>
        <v>0</v>
      </c>
      <c r="BL143" s="19" t="s">
        <v>243</v>
      </c>
      <c r="BM143" s="208" t="s">
        <v>2848</v>
      </c>
    </row>
    <row r="144" spans="1:47" s="2" customFormat="1" ht="12">
      <c r="A144" s="38"/>
      <c r="B144" s="39"/>
      <c r="C144" s="38"/>
      <c r="D144" s="210" t="s">
        <v>174</v>
      </c>
      <c r="E144" s="38"/>
      <c r="F144" s="211" t="s">
        <v>2849</v>
      </c>
      <c r="G144" s="38"/>
      <c r="H144" s="38"/>
      <c r="I144" s="132"/>
      <c r="J144" s="38"/>
      <c r="K144" s="38"/>
      <c r="L144" s="39"/>
      <c r="M144" s="212"/>
      <c r="N144" s="213"/>
      <c r="O144" s="77"/>
      <c r="P144" s="77"/>
      <c r="Q144" s="77"/>
      <c r="R144" s="77"/>
      <c r="S144" s="77"/>
      <c r="T144" s="7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9" t="s">
        <v>174</v>
      </c>
      <c r="AU144" s="19" t="s">
        <v>90</v>
      </c>
    </row>
    <row r="145" spans="1:65" s="2" customFormat="1" ht="16.5" customHeight="1">
      <c r="A145" s="38"/>
      <c r="B145" s="196"/>
      <c r="C145" s="242" t="s">
        <v>214</v>
      </c>
      <c r="D145" s="242" t="s">
        <v>806</v>
      </c>
      <c r="E145" s="243" t="s">
        <v>2850</v>
      </c>
      <c r="F145" s="244" t="s">
        <v>2851</v>
      </c>
      <c r="G145" s="245" t="s">
        <v>346</v>
      </c>
      <c r="H145" s="246">
        <v>10</v>
      </c>
      <c r="I145" s="247"/>
      <c r="J145" s="248">
        <f>ROUND(I145*H145,2)</f>
        <v>0</v>
      </c>
      <c r="K145" s="244" t="s">
        <v>280</v>
      </c>
      <c r="L145" s="249"/>
      <c r="M145" s="250" t="s">
        <v>1</v>
      </c>
      <c r="N145" s="251" t="s">
        <v>46</v>
      </c>
      <c r="O145" s="77"/>
      <c r="P145" s="206">
        <f>O145*H145</f>
        <v>0</v>
      </c>
      <c r="Q145" s="206">
        <v>2E-05</v>
      </c>
      <c r="R145" s="206">
        <f>Q145*H145</f>
        <v>0.0002</v>
      </c>
      <c r="S145" s="206">
        <v>0</v>
      </c>
      <c r="T145" s="20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08" t="s">
        <v>522</v>
      </c>
      <c r="AT145" s="208" t="s">
        <v>806</v>
      </c>
      <c r="AU145" s="208" t="s">
        <v>90</v>
      </c>
      <c r="AY145" s="19" t="s">
        <v>166</v>
      </c>
      <c r="BE145" s="209">
        <f>IF(N145="základní",J145,0)</f>
        <v>0</v>
      </c>
      <c r="BF145" s="209">
        <f>IF(N145="snížená",J145,0)</f>
        <v>0</v>
      </c>
      <c r="BG145" s="209">
        <f>IF(N145="zákl. přenesená",J145,0)</f>
        <v>0</v>
      </c>
      <c r="BH145" s="209">
        <f>IF(N145="sníž. přenesená",J145,0)</f>
        <v>0</v>
      </c>
      <c r="BI145" s="209">
        <f>IF(N145="nulová",J145,0)</f>
        <v>0</v>
      </c>
      <c r="BJ145" s="19" t="s">
        <v>88</v>
      </c>
      <c r="BK145" s="209">
        <f>ROUND(I145*H145,2)</f>
        <v>0</v>
      </c>
      <c r="BL145" s="19" t="s">
        <v>243</v>
      </c>
      <c r="BM145" s="208" t="s">
        <v>2852</v>
      </c>
    </row>
    <row r="146" spans="1:65" s="2" customFormat="1" ht="16.5" customHeight="1">
      <c r="A146" s="38"/>
      <c r="B146" s="196"/>
      <c r="C146" s="242" t="s">
        <v>219</v>
      </c>
      <c r="D146" s="242" t="s">
        <v>806</v>
      </c>
      <c r="E146" s="243" t="s">
        <v>2853</v>
      </c>
      <c r="F146" s="244" t="s">
        <v>2854</v>
      </c>
      <c r="G146" s="245" t="s">
        <v>346</v>
      </c>
      <c r="H146" s="246">
        <v>1</v>
      </c>
      <c r="I146" s="247"/>
      <c r="J146" s="248">
        <f>ROUND(I146*H146,2)</f>
        <v>0</v>
      </c>
      <c r="K146" s="244" t="s">
        <v>280</v>
      </c>
      <c r="L146" s="249"/>
      <c r="M146" s="250" t="s">
        <v>1</v>
      </c>
      <c r="N146" s="251" t="s">
        <v>46</v>
      </c>
      <c r="O146" s="77"/>
      <c r="P146" s="206">
        <f>O146*H146</f>
        <v>0</v>
      </c>
      <c r="Q146" s="206">
        <v>0.00064</v>
      </c>
      <c r="R146" s="206">
        <f>Q146*H146</f>
        <v>0.00064</v>
      </c>
      <c r="S146" s="206">
        <v>0</v>
      </c>
      <c r="T146" s="20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08" t="s">
        <v>522</v>
      </c>
      <c r="AT146" s="208" t="s">
        <v>806</v>
      </c>
      <c r="AU146" s="208" t="s">
        <v>90</v>
      </c>
      <c r="AY146" s="19" t="s">
        <v>166</v>
      </c>
      <c r="BE146" s="209">
        <f>IF(N146="základní",J146,0)</f>
        <v>0</v>
      </c>
      <c r="BF146" s="209">
        <f>IF(N146="snížená",J146,0)</f>
        <v>0</v>
      </c>
      <c r="BG146" s="209">
        <f>IF(N146="zákl. přenesená",J146,0)</f>
        <v>0</v>
      </c>
      <c r="BH146" s="209">
        <f>IF(N146="sníž. přenesená",J146,0)</f>
        <v>0</v>
      </c>
      <c r="BI146" s="209">
        <f>IF(N146="nulová",J146,0)</f>
        <v>0</v>
      </c>
      <c r="BJ146" s="19" t="s">
        <v>88</v>
      </c>
      <c r="BK146" s="209">
        <f>ROUND(I146*H146,2)</f>
        <v>0</v>
      </c>
      <c r="BL146" s="19" t="s">
        <v>243</v>
      </c>
      <c r="BM146" s="208" t="s">
        <v>2855</v>
      </c>
    </row>
    <row r="147" spans="1:47" s="2" customFormat="1" ht="12">
      <c r="A147" s="38"/>
      <c r="B147" s="39"/>
      <c r="C147" s="38"/>
      <c r="D147" s="210" t="s">
        <v>174</v>
      </c>
      <c r="E147" s="38"/>
      <c r="F147" s="211" t="s">
        <v>2854</v>
      </c>
      <c r="G147" s="38"/>
      <c r="H147" s="38"/>
      <c r="I147" s="132"/>
      <c r="J147" s="38"/>
      <c r="K147" s="38"/>
      <c r="L147" s="39"/>
      <c r="M147" s="212"/>
      <c r="N147" s="213"/>
      <c r="O147" s="77"/>
      <c r="P147" s="77"/>
      <c r="Q147" s="77"/>
      <c r="R147" s="77"/>
      <c r="S147" s="77"/>
      <c r="T147" s="7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9" t="s">
        <v>174</v>
      </c>
      <c r="AU147" s="19" t="s">
        <v>90</v>
      </c>
    </row>
    <row r="148" spans="1:65" s="2" customFormat="1" ht="16.5" customHeight="1">
      <c r="A148" s="38"/>
      <c r="B148" s="196"/>
      <c r="C148" s="197" t="s">
        <v>224</v>
      </c>
      <c r="D148" s="197" t="s">
        <v>169</v>
      </c>
      <c r="E148" s="198" t="s">
        <v>2856</v>
      </c>
      <c r="F148" s="199" t="s">
        <v>2857</v>
      </c>
      <c r="G148" s="200" t="s">
        <v>346</v>
      </c>
      <c r="H148" s="201">
        <v>80</v>
      </c>
      <c r="I148" s="202"/>
      <c r="J148" s="203">
        <f>ROUND(I148*H148,2)</f>
        <v>0</v>
      </c>
      <c r="K148" s="199" t="s">
        <v>280</v>
      </c>
      <c r="L148" s="39"/>
      <c r="M148" s="204" t="s">
        <v>1</v>
      </c>
      <c r="N148" s="205" t="s">
        <v>46</v>
      </c>
      <c r="O148" s="77"/>
      <c r="P148" s="206">
        <f>O148*H148</f>
        <v>0</v>
      </c>
      <c r="Q148" s="206">
        <v>0</v>
      </c>
      <c r="R148" s="206">
        <f>Q148*H148</f>
        <v>0</v>
      </c>
      <c r="S148" s="206">
        <v>0</v>
      </c>
      <c r="T148" s="20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08" t="s">
        <v>243</v>
      </c>
      <c r="AT148" s="208" t="s">
        <v>169</v>
      </c>
      <c r="AU148" s="208" t="s">
        <v>90</v>
      </c>
      <c r="AY148" s="19" t="s">
        <v>166</v>
      </c>
      <c r="BE148" s="209">
        <f>IF(N148="základní",J148,0)</f>
        <v>0</v>
      </c>
      <c r="BF148" s="209">
        <f>IF(N148="snížená",J148,0)</f>
        <v>0</v>
      </c>
      <c r="BG148" s="209">
        <f>IF(N148="zákl. přenesená",J148,0)</f>
        <v>0</v>
      </c>
      <c r="BH148" s="209">
        <f>IF(N148="sníž. přenesená",J148,0)</f>
        <v>0</v>
      </c>
      <c r="BI148" s="209">
        <f>IF(N148="nulová",J148,0)</f>
        <v>0</v>
      </c>
      <c r="BJ148" s="19" t="s">
        <v>88</v>
      </c>
      <c r="BK148" s="209">
        <f>ROUND(I148*H148,2)</f>
        <v>0</v>
      </c>
      <c r="BL148" s="19" t="s">
        <v>243</v>
      </c>
      <c r="BM148" s="208" t="s">
        <v>2858</v>
      </c>
    </row>
    <row r="149" spans="1:65" s="2" customFormat="1" ht="16.5" customHeight="1">
      <c r="A149" s="38"/>
      <c r="B149" s="196"/>
      <c r="C149" s="242" t="s">
        <v>229</v>
      </c>
      <c r="D149" s="242" t="s">
        <v>806</v>
      </c>
      <c r="E149" s="243" t="s">
        <v>2859</v>
      </c>
      <c r="F149" s="244" t="s">
        <v>2860</v>
      </c>
      <c r="G149" s="245" t="s">
        <v>346</v>
      </c>
      <c r="H149" s="246">
        <v>80</v>
      </c>
      <c r="I149" s="247"/>
      <c r="J149" s="248">
        <f>ROUND(I149*H149,2)</f>
        <v>0</v>
      </c>
      <c r="K149" s="244" t="s">
        <v>280</v>
      </c>
      <c r="L149" s="249"/>
      <c r="M149" s="250" t="s">
        <v>1</v>
      </c>
      <c r="N149" s="251" t="s">
        <v>46</v>
      </c>
      <c r="O149" s="77"/>
      <c r="P149" s="206">
        <f>O149*H149</f>
        <v>0</v>
      </c>
      <c r="Q149" s="206">
        <v>3E-05</v>
      </c>
      <c r="R149" s="206">
        <f>Q149*H149</f>
        <v>0.0024000000000000002</v>
      </c>
      <c r="S149" s="206">
        <v>0</v>
      </c>
      <c r="T149" s="20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08" t="s">
        <v>522</v>
      </c>
      <c r="AT149" s="208" t="s">
        <v>806</v>
      </c>
      <c r="AU149" s="208" t="s">
        <v>90</v>
      </c>
      <c r="AY149" s="19" t="s">
        <v>166</v>
      </c>
      <c r="BE149" s="209">
        <f>IF(N149="základní",J149,0)</f>
        <v>0</v>
      </c>
      <c r="BF149" s="209">
        <f>IF(N149="snížená",J149,0)</f>
        <v>0</v>
      </c>
      <c r="BG149" s="209">
        <f>IF(N149="zákl. přenesená",J149,0)</f>
        <v>0</v>
      </c>
      <c r="BH149" s="209">
        <f>IF(N149="sníž. přenesená",J149,0)</f>
        <v>0</v>
      </c>
      <c r="BI149" s="209">
        <f>IF(N149="nulová",J149,0)</f>
        <v>0</v>
      </c>
      <c r="BJ149" s="19" t="s">
        <v>88</v>
      </c>
      <c r="BK149" s="209">
        <f>ROUND(I149*H149,2)</f>
        <v>0</v>
      </c>
      <c r="BL149" s="19" t="s">
        <v>243</v>
      </c>
      <c r="BM149" s="208" t="s">
        <v>2861</v>
      </c>
    </row>
    <row r="150" spans="1:51" s="14" customFormat="1" ht="12">
      <c r="A150" s="14"/>
      <c r="B150" s="226"/>
      <c r="C150" s="14"/>
      <c r="D150" s="210" t="s">
        <v>283</v>
      </c>
      <c r="E150" s="227" t="s">
        <v>1</v>
      </c>
      <c r="F150" s="228" t="s">
        <v>1336</v>
      </c>
      <c r="G150" s="14"/>
      <c r="H150" s="229">
        <v>80</v>
      </c>
      <c r="I150" s="230"/>
      <c r="J150" s="14"/>
      <c r="K150" s="14"/>
      <c r="L150" s="226"/>
      <c r="M150" s="231"/>
      <c r="N150" s="232"/>
      <c r="O150" s="232"/>
      <c r="P150" s="232"/>
      <c r="Q150" s="232"/>
      <c r="R150" s="232"/>
      <c r="S150" s="232"/>
      <c r="T150" s="23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27" t="s">
        <v>283</v>
      </c>
      <c r="AU150" s="227" t="s">
        <v>90</v>
      </c>
      <c r="AV150" s="14" t="s">
        <v>90</v>
      </c>
      <c r="AW150" s="14" t="s">
        <v>36</v>
      </c>
      <c r="AX150" s="14" t="s">
        <v>88</v>
      </c>
      <c r="AY150" s="227" t="s">
        <v>166</v>
      </c>
    </row>
    <row r="151" spans="1:65" s="2" customFormat="1" ht="21.75" customHeight="1">
      <c r="A151" s="38"/>
      <c r="B151" s="196"/>
      <c r="C151" s="242" t="s">
        <v>234</v>
      </c>
      <c r="D151" s="242" t="s">
        <v>806</v>
      </c>
      <c r="E151" s="243" t="s">
        <v>2862</v>
      </c>
      <c r="F151" s="244" t="s">
        <v>2863</v>
      </c>
      <c r="G151" s="245" t="s">
        <v>346</v>
      </c>
      <c r="H151" s="246">
        <v>40</v>
      </c>
      <c r="I151" s="247"/>
      <c r="J151" s="248">
        <f>ROUND(I151*H151,2)</f>
        <v>0</v>
      </c>
      <c r="K151" s="244" t="s">
        <v>280</v>
      </c>
      <c r="L151" s="249"/>
      <c r="M151" s="250" t="s">
        <v>1</v>
      </c>
      <c r="N151" s="251" t="s">
        <v>46</v>
      </c>
      <c r="O151" s="77"/>
      <c r="P151" s="206">
        <f>O151*H151</f>
        <v>0</v>
      </c>
      <c r="Q151" s="206">
        <v>5E-05</v>
      </c>
      <c r="R151" s="206">
        <f>Q151*H151</f>
        <v>0.002</v>
      </c>
      <c r="S151" s="206">
        <v>0</v>
      </c>
      <c r="T151" s="20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08" t="s">
        <v>522</v>
      </c>
      <c r="AT151" s="208" t="s">
        <v>806</v>
      </c>
      <c r="AU151" s="208" t="s">
        <v>90</v>
      </c>
      <c r="AY151" s="19" t="s">
        <v>166</v>
      </c>
      <c r="BE151" s="209">
        <f>IF(N151="základní",J151,0)</f>
        <v>0</v>
      </c>
      <c r="BF151" s="209">
        <f>IF(N151="snížená",J151,0)</f>
        <v>0</v>
      </c>
      <c r="BG151" s="209">
        <f>IF(N151="zákl. přenesená",J151,0)</f>
        <v>0</v>
      </c>
      <c r="BH151" s="209">
        <f>IF(N151="sníž. přenesená",J151,0)</f>
        <v>0</v>
      </c>
      <c r="BI151" s="209">
        <f>IF(N151="nulová",J151,0)</f>
        <v>0</v>
      </c>
      <c r="BJ151" s="19" t="s">
        <v>88</v>
      </c>
      <c r="BK151" s="209">
        <f>ROUND(I151*H151,2)</f>
        <v>0</v>
      </c>
      <c r="BL151" s="19" t="s">
        <v>243</v>
      </c>
      <c r="BM151" s="208" t="s">
        <v>2864</v>
      </c>
    </row>
    <row r="152" spans="1:51" s="14" customFormat="1" ht="12">
      <c r="A152" s="14"/>
      <c r="B152" s="226"/>
      <c r="C152" s="14"/>
      <c r="D152" s="210" t="s">
        <v>283</v>
      </c>
      <c r="E152" s="227" t="s">
        <v>1</v>
      </c>
      <c r="F152" s="228" t="s">
        <v>576</v>
      </c>
      <c r="G152" s="14"/>
      <c r="H152" s="229">
        <v>40</v>
      </c>
      <c r="I152" s="230"/>
      <c r="J152" s="14"/>
      <c r="K152" s="14"/>
      <c r="L152" s="226"/>
      <c r="M152" s="231"/>
      <c r="N152" s="232"/>
      <c r="O152" s="232"/>
      <c r="P152" s="232"/>
      <c r="Q152" s="232"/>
      <c r="R152" s="232"/>
      <c r="S152" s="232"/>
      <c r="T152" s="23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27" t="s">
        <v>283</v>
      </c>
      <c r="AU152" s="227" t="s">
        <v>90</v>
      </c>
      <c r="AV152" s="14" t="s">
        <v>90</v>
      </c>
      <c r="AW152" s="14" t="s">
        <v>36</v>
      </c>
      <c r="AX152" s="14" t="s">
        <v>88</v>
      </c>
      <c r="AY152" s="227" t="s">
        <v>166</v>
      </c>
    </row>
    <row r="153" spans="1:65" s="2" customFormat="1" ht="21.75" customHeight="1">
      <c r="A153" s="38"/>
      <c r="B153" s="196"/>
      <c r="C153" s="197" t="s">
        <v>8</v>
      </c>
      <c r="D153" s="197" t="s">
        <v>169</v>
      </c>
      <c r="E153" s="198" t="s">
        <v>2865</v>
      </c>
      <c r="F153" s="199" t="s">
        <v>2866</v>
      </c>
      <c r="G153" s="200" t="s">
        <v>425</v>
      </c>
      <c r="H153" s="201">
        <v>250</v>
      </c>
      <c r="I153" s="202"/>
      <c r="J153" s="203">
        <f>ROUND(I153*H153,2)</f>
        <v>0</v>
      </c>
      <c r="K153" s="199" t="s">
        <v>280</v>
      </c>
      <c r="L153" s="39"/>
      <c r="M153" s="204" t="s">
        <v>1</v>
      </c>
      <c r="N153" s="205" t="s">
        <v>46</v>
      </c>
      <c r="O153" s="77"/>
      <c r="P153" s="206">
        <f>O153*H153</f>
        <v>0</v>
      </c>
      <c r="Q153" s="206">
        <v>0</v>
      </c>
      <c r="R153" s="206">
        <f>Q153*H153</f>
        <v>0</v>
      </c>
      <c r="S153" s="206">
        <v>0</v>
      </c>
      <c r="T153" s="20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08" t="s">
        <v>243</v>
      </c>
      <c r="AT153" s="208" t="s">
        <v>169</v>
      </c>
      <c r="AU153" s="208" t="s">
        <v>90</v>
      </c>
      <c r="AY153" s="19" t="s">
        <v>166</v>
      </c>
      <c r="BE153" s="209">
        <f>IF(N153="základní",J153,0)</f>
        <v>0</v>
      </c>
      <c r="BF153" s="209">
        <f>IF(N153="snížená",J153,0)</f>
        <v>0</v>
      </c>
      <c r="BG153" s="209">
        <f>IF(N153="zákl. přenesená",J153,0)</f>
        <v>0</v>
      </c>
      <c r="BH153" s="209">
        <f>IF(N153="sníž. přenesená",J153,0)</f>
        <v>0</v>
      </c>
      <c r="BI153" s="209">
        <f>IF(N153="nulová",J153,0)</f>
        <v>0</v>
      </c>
      <c r="BJ153" s="19" t="s">
        <v>88</v>
      </c>
      <c r="BK153" s="209">
        <f>ROUND(I153*H153,2)</f>
        <v>0</v>
      </c>
      <c r="BL153" s="19" t="s">
        <v>243</v>
      </c>
      <c r="BM153" s="208" t="s">
        <v>2867</v>
      </c>
    </row>
    <row r="154" spans="1:47" s="2" customFormat="1" ht="12">
      <c r="A154" s="38"/>
      <c r="B154" s="39"/>
      <c r="C154" s="38"/>
      <c r="D154" s="210" t="s">
        <v>174</v>
      </c>
      <c r="E154" s="38"/>
      <c r="F154" s="211" t="s">
        <v>2868</v>
      </c>
      <c r="G154" s="38"/>
      <c r="H154" s="38"/>
      <c r="I154" s="132"/>
      <c r="J154" s="38"/>
      <c r="K154" s="38"/>
      <c r="L154" s="39"/>
      <c r="M154" s="212"/>
      <c r="N154" s="213"/>
      <c r="O154" s="77"/>
      <c r="P154" s="77"/>
      <c r="Q154" s="77"/>
      <c r="R154" s="77"/>
      <c r="S154" s="77"/>
      <c r="T154" s="7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9" t="s">
        <v>174</v>
      </c>
      <c r="AU154" s="19" t="s">
        <v>90</v>
      </c>
    </row>
    <row r="155" spans="1:65" s="2" customFormat="1" ht="16.5" customHeight="1">
      <c r="A155" s="38"/>
      <c r="B155" s="196"/>
      <c r="C155" s="242" t="s">
        <v>243</v>
      </c>
      <c r="D155" s="242" t="s">
        <v>806</v>
      </c>
      <c r="E155" s="243" t="s">
        <v>2869</v>
      </c>
      <c r="F155" s="244" t="s">
        <v>2870</v>
      </c>
      <c r="G155" s="245" t="s">
        <v>425</v>
      </c>
      <c r="H155" s="246">
        <v>50</v>
      </c>
      <c r="I155" s="247"/>
      <c r="J155" s="248">
        <f>ROUND(I155*H155,2)</f>
        <v>0</v>
      </c>
      <c r="K155" s="244" t="s">
        <v>280</v>
      </c>
      <c r="L155" s="249"/>
      <c r="M155" s="250" t="s">
        <v>1</v>
      </c>
      <c r="N155" s="251" t="s">
        <v>46</v>
      </c>
      <c r="O155" s="77"/>
      <c r="P155" s="206">
        <f>O155*H155</f>
        <v>0</v>
      </c>
      <c r="Q155" s="206">
        <v>7E-05</v>
      </c>
      <c r="R155" s="206">
        <f>Q155*H155</f>
        <v>0.0034999999999999996</v>
      </c>
      <c r="S155" s="206">
        <v>0</v>
      </c>
      <c r="T155" s="20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08" t="s">
        <v>522</v>
      </c>
      <c r="AT155" s="208" t="s">
        <v>806</v>
      </c>
      <c r="AU155" s="208" t="s">
        <v>90</v>
      </c>
      <c r="AY155" s="19" t="s">
        <v>166</v>
      </c>
      <c r="BE155" s="209">
        <f>IF(N155="základní",J155,0)</f>
        <v>0</v>
      </c>
      <c r="BF155" s="209">
        <f>IF(N155="snížená",J155,0)</f>
        <v>0</v>
      </c>
      <c r="BG155" s="209">
        <f>IF(N155="zákl. přenesená",J155,0)</f>
        <v>0</v>
      </c>
      <c r="BH155" s="209">
        <f>IF(N155="sníž. přenesená",J155,0)</f>
        <v>0</v>
      </c>
      <c r="BI155" s="209">
        <f>IF(N155="nulová",J155,0)</f>
        <v>0</v>
      </c>
      <c r="BJ155" s="19" t="s">
        <v>88</v>
      </c>
      <c r="BK155" s="209">
        <f>ROUND(I155*H155,2)</f>
        <v>0</v>
      </c>
      <c r="BL155" s="19" t="s">
        <v>243</v>
      </c>
      <c r="BM155" s="208" t="s">
        <v>2871</v>
      </c>
    </row>
    <row r="156" spans="1:47" s="2" customFormat="1" ht="12">
      <c r="A156" s="38"/>
      <c r="B156" s="39"/>
      <c r="C156" s="38"/>
      <c r="D156" s="210" t="s">
        <v>174</v>
      </c>
      <c r="E156" s="38"/>
      <c r="F156" s="211" t="s">
        <v>2870</v>
      </c>
      <c r="G156" s="38"/>
      <c r="H156" s="38"/>
      <c r="I156" s="132"/>
      <c r="J156" s="38"/>
      <c r="K156" s="38"/>
      <c r="L156" s="39"/>
      <c r="M156" s="212"/>
      <c r="N156" s="213"/>
      <c r="O156" s="77"/>
      <c r="P156" s="77"/>
      <c r="Q156" s="77"/>
      <c r="R156" s="77"/>
      <c r="S156" s="77"/>
      <c r="T156" s="7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9" t="s">
        <v>174</v>
      </c>
      <c r="AU156" s="19" t="s">
        <v>90</v>
      </c>
    </row>
    <row r="157" spans="1:51" s="14" customFormat="1" ht="12">
      <c r="A157" s="14"/>
      <c r="B157" s="226"/>
      <c r="C157" s="14"/>
      <c r="D157" s="210" t="s">
        <v>283</v>
      </c>
      <c r="E157" s="227" t="s">
        <v>1</v>
      </c>
      <c r="F157" s="228" t="s">
        <v>668</v>
      </c>
      <c r="G157" s="14"/>
      <c r="H157" s="229">
        <v>50</v>
      </c>
      <c r="I157" s="230"/>
      <c r="J157" s="14"/>
      <c r="K157" s="14"/>
      <c r="L157" s="226"/>
      <c r="M157" s="231"/>
      <c r="N157" s="232"/>
      <c r="O157" s="232"/>
      <c r="P157" s="232"/>
      <c r="Q157" s="232"/>
      <c r="R157" s="232"/>
      <c r="S157" s="232"/>
      <c r="T157" s="23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27" t="s">
        <v>283</v>
      </c>
      <c r="AU157" s="227" t="s">
        <v>90</v>
      </c>
      <c r="AV157" s="14" t="s">
        <v>90</v>
      </c>
      <c r="AW157" s="14" t="s">
        <v>36</v>
      </c>
      <c r="AX157" s="14" t="s">
        <v>88</v>
      </c>
      <c r="AY157" s="227" t="s">
        <v>166</v>
      </c>
    </row>
    <row r="158" spans="1:65" s="2" customFormat="1" ht="16.5" customHeight="1">
      <c r="A158" s="38"/>
      <c r="B158" s="196"/>
      <c r="C158" s="242" t="s">
        <v>249</v>
      </c>
      <c r="D158" s="242" t="s">
        <v>806</v>
      </c>
      <c r="E158" s="243" t="s">
        <v>2872</v>
      </c>
      <c r="F158" s="244" t="s">
        <v>2873</v>
      </c>
      <c r="G158" s="245" t="s">
        <v>425</v>
      </c>
      <c r="H158" s="246">
        <v>200</v>
      </c>
      <c r="I158" s="247"/>
      <c r="J158" s="248">
        <f>ROUND(I158*H158,2)</f>
        <v>0</v>
      </c>
      <c r="K158" s="244" t="s">
        <v>280</v>
      </c>
      <c r="L158" s="249"/>
      <c r="M158" s="250" t="s">
        <v>1</v>
      </c>
      <c r="N158" s="251" t="s">
        <v>46</v>
      </c>
      <c r="O158" s="77"/>
      <c r="P158" s="206">
        <f>O158*H158</f>
        <v>0</v>
      </c>
      <c r="Q158" s="206">
        <v>5E-05</v>
      </c>
      <c r="R158" s="206">
        <f>Q158*H158</f>
        <v>0.01</v>
      </c>
      <c r="S158" s="206">
        <v>0</v>
      </c>
      <c r="T158" s="20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08" t="s">
        <v>522</v>
      </c>
      <c r="AT158" s="208" t="s">
        <v>806</v>
      </c>
      <c r="AU158" s="208" t="s">
        <v>90</v>
      </c>
      <c r="AY158" s="19" t="s">
        <v>166</v>
      </c>
      <c r="BE158" s="209">
        <f>IF(N158="základní",J158,0)</f>
        <v>0</v>
      </c>
      <c r="BF158" s="209">
        <f>IF(N158="snížená",J158,0)</f>
        <v>0</v>
      </c>
      <c r="BG158" s="209">
        <f>IF(N158="zákl. přenesená",J158,0)</f>
        <v>0</v>
      </c>
      <c r="BH158" s="209">
        <f>IF(N158="sníž. přenesená",J158,0)</f>
        <v>0</v>
      </c>
      <c r="BI158" s="209">
        <f>IF(N158="nulová",J158,0)</f>
        <v>0</v>
      </c>
      <c r="BJ158" s="19" t="s">
        <v>88</v>
      </c>
      <c r="BK158" s="209">
        <f>ROUND(I158*H158,2)</f>
        <v>0</v>
      </c>
      <c r="BL158" s="19" t="s">
        <v>243</v>
      </c>
      <c r="BM158" s="208" t="s">
        <v>2874</v>
      </c>
    </row>
    <row r="159" spans="1:47" s="2" customFormat="1" ht="12">
      <c r="A159" s="38"/>
      <c r="B159" s="39"/>
      <c r="C159" s="38"/>
      <c r="D159" s="210" t="s">
        <v>174</v>
      </c>
      <c r="E159" s="38"/>
      <c r="F159" s="211" t="s">
        <v>2873</v>
      </c>
      <c r="G159" s="38"/>
      <c r="H159" s="38"/>
      <c r="I159" s="132"/>
      <c r="J159" s="38"/>
      <c r="K159" s="38"/>
      <c r="L159" s="39"/>
      <c r="M159" s="212"/>
      <c r="N159" s="213"/>
      <c r="O159" s="77"/>
      <c r="P159" s="77"/>
      <c r="Q159" s="77"/>
      <c r="R159" s="77"/>
      <c r="S159" s="77"/>
      <c r="T159" s="7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9" t="s">
        <v>174</v>
      </c>
      <c r="AU159" s="19" t="s">
        <v>90</v>
      </c>
    </row>
    <row r="160" spans="1:51" s="14" customFormat="1" ht="12">
      <c r="A160" s="14"/>
      <c r="B160" s="226"/>
      <c r="C160" s="14"/>
      <c r="D160" s="210" t="s">
        <v>283</v>
      </c>
      <c r="E160" s="227" t="s">
        <v>1</v>
      </c>
      <c r="F160" s="228" t="s">
        <v>2824</v>
      </c>
      <c r="G160" s="14"/>
      <c r="H160" s="229">
        <v>200</v>
      </c>
      <c r="I160" s="230"/>
      <c r="J160" s="14"/>
      <c r="K160" s="14"/>
      <c r="L160" s="226"/>
      <c r="M160" s="231"/>
      <c r="N160" s="232"/>
      <c r="O160" s="232"/>
      <c r="P160" s="232"/>
      <c r="Q160" s="232"/>
      <c r="R160" s="232"/>
      <c r="S160" s="232"/>
      <c r="T160" s="23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27" t="s">
        <v>283</v>
      </c>
      <c r="AU160" s="227" t="s">
        <v>90</v>
      </c>
      <c r="AV160" s="14" t="s">
        <v>90</v>
      </c>
      <c r="AW160" s="14" t="s">
        <v>36</v>
      </c>
      <c r="AX160" s="14" t="s">
        <v>88</v>
      </c>
      <c r="AY160" s="227" t="s">
        <v>166</v>
      </c>
    </row>
    <row r="161" spans="1:65" s="2" customFormat="1" ht="21.75" customHeight="1">
      <c r="A161" s="38"/>
      <c r="B161" s="196"/>
      <c r="C161" s="197" t="s">
        <v>254</v>
      </c>
      <c r="D161" s="197" t="s">
        <v>169</v>
      </c>
      <c r="E161" s="198" t="s">
        <v>2875</v>
      </c>
      <c r="F161" s="199" t="s">
        <v>2876</v>
      </c>
      <c r="G161" s="200" t="s">
        <v>425</v>
      </c>
      <c r="H161" s="201">
        <v>50</v>
      </c>
      <c r="I161" s="202"/>
      <c r="J161" s="203">
        <f>ROUND(I161*H161,2)</f>
        <v>0</v>
      </c>
      <c r="K161" s="199" t="s">
        <v>280</v>
      </c>
      <c r="L161" s="39"/>
      <c r="M161" s="204" t="s">
        <v>1</v>
      </c>
      <c r="N161" s="205" t="s">
        <v>46</v>
      </c>
      <c r="O161" s="77"/>
      <c r="P161" s="206">
        <f>O161*H161</f>
        <v>0</v>
      </c>
      <c r="Q161" s="206">
        <v>0</v>
      </c>
      <c r="R161" s="206">
        <f>Q161*H161</f>
        <v>0</v>
      </c>
      <c r="S161" s="206">
        <v>0</v>
      </c>
      <c r="T161" s="20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08" t="s">
        <v>243</v>
      </c>
      <c r="AT161" s="208" t="s">
        <v>169</v>
      </c>
      <c r="AU161" s="208" t="s">
        <v>90</v>
      </c>
      <c r="AY161" s="19" t="s">
        <v>166</v>
      </c>
      <c r="BE161" s="209">
        <f>IF(N161="základní",J161,0)</f>
        <v>0</v>
      </c>
      <c r="BF161" s="209">
        <f>IF(N161="snížená",J161,0)</f>
        <v>0</v>
      </c>
      <c r="BG161" s="209">
        <f>IF(N161="zákl. přenesená",J161,0)</f>
        <v>0</v>
      </c>
      <c r="BH161" s="209">
        <f>IF(N161="sníž. přenesená",J161,0)</f>
        <v>0</v>
      </c>
      <c r="BI161" s="209">
        <f>IF(N161="nulová",J161,0)</f>
        <v>0</v>
      </c>
      <c r="BJ161" s="19" t="s">
        <v>88</v>
      </c>
      <c r="BK161" s="209">
        <f>ROUND(I161*H161,2)</f>
        <v>0</v>
      </c>
      <c r="BL161" s="19" t="s">
        <v>243</v>
      </c>
      <c r="BM161" s="208" t="s">
        <v>2877</v>
      </c>
    </row>
    <row r="162" spans="1:65" s="2" customFormat="1" ht="16.5" customHeight="1">
      <c r="A162" s="38"/>
      <c r="B162" s="196"/>
      <c r="C162" s="242" t="s">
        <v>433</v>
      </c>
      <c r="D162" s="242" t="s">
        <v>806</v>
      </c>
      <c r="E162" s="243" t="s">
        <v>2878</v>
      </c>
      <c r="F162" s="244" t="s">
        <v>2879</v>
      </c>
      <c r="G162" s="245" t="s">
        <v>425</v>
      </c>
      <c r="H162" s="246">
        <v>50</v>
      </c>
      <c r="I162" s="247"/>
      <c r="J162" s="248">
        <f>ROUND(I162*H162,2)</f>
        <v>0</v>
      </c>
      <c r="K162" s="244" t="s">
        <v>1</v>
      </c>
      <c r="L162" s="249"/>
      <c r="M162" s="250" t="s">
        <v>1</v>
      </c>
      <c r="N162" s="251" t="s">
        <v>46</v>
      </c>
      <c r="O162" s="77"/>
      <c r="P162" s="206">
        <f>O162*H162</f>
        <v>0</v>
      </c>
      <c r="Q162" s="206">
        <v>0.0003</v>
      </c>
      <c r="R162" s="206">
        <f>Q162*H162</f>
        <v>0.015</v>
      </c>
      <c r="S162" s="206">
        <v>0</v>
      </c>
      <c r="T162" s="20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08" t="s">
        <v>522</v>
      </c>
      <c r="AT162" s="208" t="s">
        <v>806</v>
      </c>
      <c r="AU162" s="208" t="s">
        <v>90</v>
      </c>
      <c r="AY162" s="19" t="s">
        <v>166</v>
      </c>
      <c r="BE162" s="209">
        <f>IF(N162="základní",J162,0)</f>
        <v>0</v>
      </c>
      <c r="BF162" s="209">
        <f>IF(N162="snížená",J162,0)</f>
        <v>0</v>
      </c>
      <c r="BG162" s="209">
        <f>IF(N162="zákl. přenesená",J162,0)</f>
        <v>0</v>
      </c>
      <c r="BH162" s="209">
        <f>IF(N162="sníž. přenesená",J162,0)</f>
        <v>0</v>
      </c>
      <c r="BI162" s="209">
        <f>IF(N162="nulová",J162,0)</f>
        <v>0</v>
      </c>
      <c r="BJ162" s="19" t="s">
        <v>88</v>
      </c>
      <c r="BK162" s="209">
        <f>ROUND(I162*H162,2)</f>
        <v>0</v>
      </c>
      <c r="BL162" s="19" t="s">
        <v>243</v>
      </c>
      <c r="BM162" s="208" t="s">
        <v>2880</v>
      </c>
    </row>
    <row r="163" spans="1:51" s="14" customFormat="1" ht="12">
      <c r="A163" s="14"/>
      <c r="B163" s="226"/>
      <c r="C163" s="14"/>
      <c r="D163" s="210" t="s">
        <v>283</v>
      </c>
      <c r="E163" s="227" t="s">
        <v>1</v>
      </c>
      <c r="F163" s="228" t="s">
        <v>668</v>
      </c>
      <c r="G163" s="14"/>
      <c r="H163" s="229">
        <v>50</v>
      </c>
      <c r="I163" s="230"/>
      <c r="J163" s="14"/>
      <c r="K163" s="14"/>
      <c r="L163" s="226"/>
      <c r="M163" s="231"/>
      <c r="N163" s="232"/>
      <c r="O163" s="232"/>
      <c r="P163" s="232"/>
      <c r="Q163" s="232"/>
      <c r="R163" s="232"/>
      <c r="S163" s="232"/>
      <c r="T163" s="23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27" t="s">
        <v>283</v>
      </c>
      <c r="AU163" s="227" t="s">
        <v>90</v>
      </c>
      <c r="AV163" s="14" t="s">
        <v>90</v>
      </c>
      <c r="AW163" s="14" t="s">
        <v>36</v>
      </c>
      <c r="AX163" s="14" t="s">
        <v>88</v>
      </c>
      <c r="AY163" s="227" t="s">
        <v>166</v>
      </c>
    </row>
    <row r="164" spans="1:65" s="2" customFormat="1" ht="21.75" customHeight="1">
      <c r="A164" s="38"/>
      <c r="B164" s="196"/>
      <c r="C164" s="197" t="s">
        <v>438</v>
      </c>
      <c r="D164" s="197" t="s">
        <v>169</v>
      </c>
      <c r="E164" s="198" t="s">
        <v>2881</v>
      </c>
      <c r="F164" s="199" t="s">
        <v>2882</v>
      </c>
      <c r="G164" s="200" t="s">
        <v>425</v>
      </c>
      <c r="H164" s="201">
        <v>170</v>
      </c>
      <c r="I164" s="202"/>
      <c r="J164" s="203">
        <f>ROUND(I164*H164,2)</f>
        <v>0</v>
      </c>
      <c r="K164" s="199" t="s">
        <v>280</v>
      </c>
      <c r="L164" s="39"/>
      <c r="M164" s="204" t="s">
        <v>1</v>
      </c>
      <c r="N164" s="205" t="s">
        <v>46</v>
      </c>
      <c r="O164" s="77"/>
      <c r="P164" s="206">
        <f>O164*H164</f>
        <v>0</v>
      </c>
      <c r="Q164" s="206">
        <v>0</v>
      </c>
      <c r="R164" s="206">
        <f>Q164*H164</f>
        <v>0</v>
      </c>
      <c r="S164" s="206">
        <v>0</v>
      </c>
      <c r="T164" s="20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08" t="s">
        <v>243</v>
      </c>
      <c r="AT164" s="208" t="s">
        <v>169</v>
      </c>
      <c r="AU164" s="208" t="s">
        <v>90</v>
      </c>
      <c r="AY164" s="19" t="s">
        <v>166</v>
      </c>
      <c r="BE164" s="209">
        <f>IF(N164="základní",J164,0)</f>
        <v>0</v>
      </c>
      <c r="BF164" s="209">
        <f>IF(N164="snížená",J164,0)</f>
        <v>0</v>
      </c>
      <c r="BG164" s="209">
        <f>IF(N164="zákl. přenesená",J164,0)</f>
        <v>0</v>
      </c>
      <c r="BH164" s="209">
        <f>IF(N164="sníž. přenesená",J164,0)</f>
        <v>0</v>
      </c>
      <c r="BI164" s="209">
        <f>IF(N164="nulová",J164,0)</f>
        <v>0</v>
      </c>
      <c r="BJ164" s="19" t="s">
        <v>88</v>
      </c>
      <c r="BK164" s="209">
        <f>ROUND(I164*H164,2)</f>
        <v>0</v>
      </c>
      <c r="BL164" s="19" t="s">
        <v>243</v>
      </c>
      <c r="BM164" s="208" t="s">
        <v>2883</v>
      </c>
    </row>
    <row r="165" spans="1:47" s="2" customFormat="1" ht="12">
      <c r="A165" s="38"/>
      <c r="B165" s="39"/>
      <c r="C165" s="38"/>
      <c r="D165" s="210" t="s">
        <v>174</v>
      </c>
      <c r="E165" s="38"/>
      <c r="F165" s="211" t="s">
        <v>2884</v>
      </c>
      <c r="G165" s="38"/>
      <c r="H165" s="38"/>
      <c r="I165" s="132"/>
      <c r="J165" s="38"/>
      <c r="K165" s="38"/>
      <c r="L165" s="39"/>
      <c r="M165" s="212"/>
      <c r="N165" s="213"/>
      <c r="O165" s="77"/>
      <c r="P165" s="77"/>
      <c r="Q165" s="77"/>
      <c r="R165" s="77"/>
      <c r="S165" s="77"/>
      <c r="T165" s="7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9" t="s">
        <v>174</v>
      </c>
      <c r="AU165" s="19" t="s">
        <v>90</v>
      </c>
    </row>
    <row r="166" spans="1:65" s="2" customFormat="1" ht="16.5" customHeight="1">
      <c r="A166" s="38"/>
      <c r="B166" s="196"/>
      <c r="C166" s="242" t="s">
        <v>7</v>
      </c>
      <c r="D166" s="242" t="s">
        <v>806</v>
      </c>
      <c r="E166" s="243" t="s">
        <v>2885</v>
      </c>
      <c r="F166" s="244" t="s">
        <v>2886</v>
      </c>
      <c r="G166" s="245" t="s">
        <v>425</v>
      </c>
      <c r="H166" s="246">
        <v>170</v>
      </c>
      <c r="I166" s="247"/>
      <c r="J166" s="248">
        <f>ROUND(I166*H166,2)</f>
        <v>0</v>
      </c>
      <c r="K166" s="244" t="s">
        <v>280</v>
      </c>
      <c r="L166" s="249"/>
      <c r="M166" s="250" t="s">
        <v>1</v>
      </c>
      <c r="N166" s="251" t="s">
        <v>46</v>
      </c>
      <c r="O166" s="77"/>
      <c r="P166" s="206">
        <f>O166*H166</f>
        <v>0</v>
      </c>
      <c r="Q166" s="206">
        <v>0.0001</v>
      </c>
      <c r="R166" s="206">
        <f>Q166*H166</f>
        <v>0.017</v>
      </c>
      <c r="S166" s="206">
        <v>0</v>
      </c>
      <c r="T166" s="20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08" t="s">
        <v>522</v>
      </c>
      <c r="AT166" s="208" t="s">
        <v>806</v>
      </c>
      <c r="AU166" s="208" t="s">
        <v>90</v>
      </c>
      <c r="AY166" s="19" t="s">
        <v>166</v>
      </c>
      <c r="BE166" s="209">
        <f>IF(N166="základní",J166,0)</f>
        <v>0</v>
      </c>
      <c r="BF166" s="209">
        <f>IF(N166="snížená",J166,0)</f>
        <v>0</v>
      </c>
      <c r="BG166" s="209">
        <f>IF(N166="zákl. přenesená",J166,0)</f>
        <v>0</v>
      </c>
      <c r="BH166" s="209">
        <f>IF(N166="sníž. přenesená",J166,0)</f>
        <v>0</v>
      </c>
      <c r="BI166" s="209">
        <f>IF(N166="nulová",J166,0)</f>
        <v>0</v>
      </c>
      <c r="BJ166" s="19" t="s">
        <v>88</v>
      </c>
      <c r="BK166" s="209">
        <f>ROUND(I166*H166,2)</f>
        <v>0</v>
      </c>
      <c r="BL166" s="19" t="s">
        <v>243</v>
      </c>
      <c r="BM166" s="208" t="s">
        <v>2887</v>
      </c>
    </row>
    <row r="167" spans="1:51" s="14" customFormat="1" ht="12">
      <c r="A167" s="14"/>
      <c r="B167" s="226"/>
      <c r="C167" s="14"/>
      <c r="D167" s="210" t="s">
        <v>283</v>
      </c>
      <c r="E167" s="227" t="s">
        <v>1</v>
      </c>
      <c r="F167" s="228" t="s">
        <v>2888</v>
      </c>
      <c r="G167" s="14"/>
      <c r="H167" s="229">
        <v>170</v>
      </c>
      <c r="I167" s="230"/>
      <c r="J167" s="14"/>
      <c r="K167" s="14"/>
      <c r="L167" s="226"/>
      <c r="M167" s="231"/>
      <c r="N167" s="232"/>
      <c r="O167" s="232"/>
      <c r="P167" s="232"/>
      <c r="Q167" s="232"/>
      <c r="R167" s="232"/>
      <c r="S167" s="232"/>
      <c r="T167" s="23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27" t="s">
        <v>283</v>
      </c>
      <c r="AU167" s="227" t="s">
        <v>90</v>
      </c>
      <c r="AV167" s="14" t="s">
        <v>90</v>
      </c>
      <c r="AW167" s="14" t="s">
        <v>36</v>
      </c>
      <c r="AX167" s="14" t="s">
        <v>88</v>
      </c>
      <c r="AY167" s="227" t="s">
        <v>166</v>
      </c>
    </row>
    <row r="168" spans="1:65" s="2" customFormat="1" ht="21.75" customHeight="1">
      <c r="A168" s="38"/>
      <c r="B168" s="196"/>
      <c r="C168" s="197" t="s">
        <v>452</v>
      </c>
      <c r="D168" s="197" t="s">
        <v>169</v>
      </c>
      <c r="E168" s="198" t="s">
        <v>2889</v>
      </c>
      <c r="F168" s="199" t="s">
        <v>2890</v>
      </c>
      <c r="G168" s="200" t="s">
        <v>425</v>
      </c>
      <c r="H168" s="201">
        <v>650</v>
      </c>
      <c r="I168" s="202"/>
      <c r="J168" s="203">
        <f>ROUND(I168*H168,2)</f>
        <v>0</v>
      </c>
      <c r="K168" s="199" t="s">
        <v>280</v>
      </c>
      <c r="L168" s="39"/>
      <c r="M168" s="204" t="s">
        <v>1</v>
      </c>
      <c r="N168" s="205" t="s">
        <v>46</v>
      </c>
      <c r="O168" s="77"/>
      <c r="P168" s="206">
        <f>O168*H168</f>
        <v>0</v>
      </c>
      <c r="Q168" s="206">
        <v>0</v>
      </c>
      <c r="R168" s="206">
        <f>Q168*H168</f>
        <v>0</v>
      </c>
      <c r="S168" s="206">
        <v>0</v>
      </c>
      <c r="T168" s="20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08" t="s">
        <v>243</v>
      </c>
      <c r="AT168" s="208" t="s">
        <v>169</v>
      </c>
      <c r="AU168" s="208" t="s">
        <v>90</v>
      </c>
      <c r="AY168" s="19" t="s">
        <v>166</v>
      </c>
      <c r="BE168" s="209">
        <f>IF(N168="základní",J168,0)</f>
        <v>0</v>
      </c>
      <c r="BF168" s="209">
        <f>IF(N168="snížená",J168,0)</f>
        <v>0</v>
      </c>
      <c r="BG168" s="209">
        <f>IF(N168="zákl. přenesená",J168,0)</f>
        <v>0</v>
      </c>
      <c r="BH168" s="209">
        <f>IF(N168="sníž. přenesená",J168,0)</f>
        <v>0</v>
      </c>
      <c r="BI168" s="209">
        <f>IF(N168="nulová",J168,0)</f>
        <v>0</v>
      </c>
      <c r="BJ168" s="19" t="s">
        <v>88</v>
      </c>
      <c r="BK168" s="209">
        <f>ROUND(I168*H168,2)</f>
        <v>0</v>
      </c>
      <c r="BL168" s="19" t="s">
        <v>243</v>
      </c>
      <c r="BM168" s="208" t="s">
        <v>2891</v>
      </c>
    </row>
    <row r="169" spans="1:65" s="2" customFormat="1" ht="16.5" customHeight="1">
      <c r="A169" s="38"/>
      <c r="B169" s="196"/>
      <c r="C169" s="242" t="s">
        <v>459</v>
      </c>
      <c r="D169" s="242" t="s">
        <v>806</v>
      </c>
      <c r="E169" s="243" t="s">
        <v>2892</v>
      </c>
      <c r="F169" s="244" t="s">
        <v>2893</v>
      </c>
      <c r="G169" s="245" t="s">
        <v>425</v>
      </c>
      <c r="H169" s="246">
        <v>650</v>
      </c>
      <c r="I169" s="247"/>
      <c r="J169" s="248">
        <f>ROUND(I169*H169,2)</f>
        <v>0</v>
      </c>
      <c r="K169" s="244" t="s">
        <v>280</v>
      </c>
      <c r="L169" s="249"/>
      <c r="M169" s="250" t="s">
        <v>1</v>
      </c>
      <c r="N169" s="251" t="s">
        <v>46</v>
      </c>
      <c r="O169" s="77"/>
      <c r="P169" s="206">
        <f>O169*H169</f>
        <v>0</v>
      </c>
      <c r="Q169" s="206">
        <v>0.00012</v>
      </c>
      <c r="R169" s="206">
        <f>Q169*H169</f>
        <v>0.078</v>
      </c>
      <c r="S169" s="206">
        <v>0</v>
      </c>
      <c r="T169" s="20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08" t="s">
        <v>522</v>
      </c>
      <c r="AT169" s="208" t="s">
        <v>806</v>
      </c>
      <c r="AU169" s="208" t="s">
        <v>90</v>
      </c>
      <c r="AY169" s="19" t="s">
        <v>166</v>
      </c>
      <c r="BE169" s="209">
        <f>IF(N169="základní",J169,0)</f>
        <v>0</v>
      </c>
      <c r="BF169" s="209">
        <f>IF(N169="snížená",J169,0)</f>
        <v>0</v>
      </c>
      <c r="BG169" s="209">
        <f>IF(N169="zákl. přenesená",J169,0)</f>
        <v>0</v>
      </c>
      <c r="BH169" s="209">
        <f>IF(N169="sníž. přenesená",J169,0)</f>
        <v>0</v>
      </c>
      <c r="BI169" s="209">
        <f>IF(N169="nulová",J169,0)</f>
        <v>0</v>
      </c>
      <c r="BJ169" s="19" t="s">
        <v>88</v>
      </c>
      <c r="BK169" s="209">
        <f>ROUND(I169*H169,2)</f>
        <v>0</v>
      </c>
      <c r="BL169" s="19" t="s">
        <v>243</v>
      </c>
      <c r="BM169" s="208" t="s">
        <v>2894</v>
      </c>
    </row>
    <row r="170" spans="1:51" s="14" customFormat="1" ht="12">
      <c r="A170" s="14"/>
      <c r="B170" s="226"/>
      <c r="C170" s="14"/>
      <c r="D170" s="210" t="s">
        <v>283</v>
      </c>
      <c r="E170" s="227" t="s">
        <v>1</v>
      </c>
      <c r="F170" s="228" t="s">
        <v>1661</v>
      </c>
      <c r="G170" s="14"/>
      <c r="H170" s="229">
        <v>140</v>
      </c>
      <c r="I170" s="230"/>
      <c r="J170" s="14"/>
      <c r="K170" s="14"/>
      <c r="L170" s="226"/>
      <c r="M170" s="231"/>
      <c r="N170" s="232"/>
      <c r="O170" s="232"/>
      <c r="P170" s="232"/>
      <c r="Q170" s="232"/>
      <c r="R170" s="232"/>
      <c r="S170" s="232"/>
      <c r="T170" s="23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27" t="s">
        <v>283</v>
      </c>
      <c r="AU170" s="227" t="s">
        <v>90</v>
      </c>
      <c r="AV170" s="14" t="s">
        <v>90</v>
      </c>
      <c r="AW170" s="14" t="s">
        <v>36</v>
      </c>
      <c r="AX170" s="14" t="s">
        <v>81</v>
      </c>
      <c r="AY170" s="227" t="s">
        <v>166</v>
      </c>
    </row>
    <row r="171" spans="1:51" s="14" customFormat="1" ht="12">
      <c r="A171" s="14"/>
      <c r="B171" s="226"/>
      <c r="C171" s="14"/>
      <c r="D171" s="210" t="s">
        <v>283</v>
      </c>
      <c r="E171" s="227" t="s">
        <v>1</v>
      </c>
      <c r="F171" s="228" t="s">
        <v>2895</v>
      </c>
      <c r="G171" s="14"/>
      <c r="H171" s="229">
        <v>50</v>
      </c>
      <c r="I171" s="230"/>
      <c r="J171" s="14"/>
      <c r="K171" s="14"/>
      <c r="L171" s="226"/>
      <c r="M171" s="231"/>
      <c r="N171" s="232"/>
      <c r="O171" s="232"/>
      <c r="P171" s="232"/>
      <c r="Q171" s="232"/>
      <c r="R171" s="232"/>
      <c r="S171" s="232"/>
      <c r="T171" s="23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27" t="s">
        <v>283</v>
      </c>
      <c r="AU171" s="227" t="s">
        <v>90</v>
      </c>
      <c r="AV171" s="14" t="s">
        <v>90</v>
      </c>
      <c r="AW171" s="14" t="s">
        <v>36</v>
      </c>
      <c r="AX171" s="14" t="s">
        <v>81</v>
      </c>
      <c r="AY171" s="227" t="s">
        <v>166</v>
      </c>
    </row>
    <row r="172" spans="1:51" s="14" customFormat="1" ht="12">
      <c r="A172" s="14"/>
      <c r="B172" s="226"/>
      <c r="C172" s="14"/>
      <c r="D172" s="210" t="s">
        <v>283</v>
      </c>
      <c r="E172" s="227" t="s">
        <v>1</v>
      </c>
      <c r="F172" s="228" t="s">
        <v>2896</v>
      </c>
      <c r="G172" s="14"/>
      <c r="H172" s="229">
        <v>115</v>
      </c>
      <c r="I172" s="230"/>
      <c r="J172" s="14"/>
      <c r="K172" s="14"/>
      <c r="L172" s="226"/>
      <c r="M172" s="231"/>
      <c r="N172" s="232"/>
      <c r="O172" s="232"/>
      <c r="P172" s="232"/>
      <c r="Q172" s="232"/>
      <c r="R172" s="232"/>
      <c r="S172" s="232"/>
      <c r="T172" s="23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27" t="s">
        <v>283</v>
      </c>
      <c r="AU172" s="227" t="s">
        <v>90</v>
      </c>
      <c r="AV172" s="14" t="s">
        <v>90</v>
      </c>
      <c r="AW172" s="14" t="s">
        <v>36</v>
      </c>
      <c r="AX172" s="14" t="s">
        <v>81</v>
      </c>
      <c r="AY172" s="227" t="s">
        <v>166</v>
      </c>
    </row>
    <row r="173" spans="1:51" s="14" customFormat="1" ht="12">
      <c r="A173" s="14"/>
      <c r="B173" s="226"/>
      <c r="C173" s="14"/>
      <c r="D173" s="210" t="s">
        <v>283</v>
      </c>
      <c r="E173" s="227" t="s">
        <v>1</v>
      </c>
      <c r="F173" s="228" t="s">
        <v>2897</v>
      </c>
      <c r="G173" s="14"/>
      <c r="H173" s="229">
        <v>200</v>
      </c>
      <c r="I173" s="230"/>
      <c r="J173" s="14"/>
      <c r="K173" s="14"/>
      <c r="L173" s="226"/>
      <c r="M173" s="231"/>
      <c r="N173" s="232"/>
      <c r="O173" s="232"/>
      <c r="P173" s="232"/>
      <c r="Q173" s="232"/>
      <c r="R173" s="232"/>
      <c r="S173" s="232"/>
      <c r="T173" s="23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27" t="s">
        <v>283</v>
      </c>
      <c r="AU173" s="227" t="s">
        <v>90</v>
      </c>
      <c r="AV173" s="14" t="s">
        <v>90</v>
      </c>
      <c r="AW173" s="14" t="s">
        <v>36</v>
      </c>
      <c r="AX173" s="14" t="s">
        <v>81</v>
      </c>
      <c r="AY173" s="227" t="s">
        <v>166</v>
      </c>
    </row>
    <row r="174" spans="1:51" s="14" customFormat="1" ht="12">
      <c r="A174" s="14"/>
      <c r="B174" s="226"/>
      <c r="C174" s="14"/>
      <c r="D174" s="210" t="s">
        <v>283</v>
      </c>
      <c r="E174" s="227" t="s">
        <v>1</v>
      </c>
      <c r="F174" s="228" t="s">
        <v>2898</v>
      </c>
      <c r="G174" s="14"/>
      <c r="H174" s="229">
        <v>145</v>
      </c>
      <c r="I174" s="230"/>
      <c r="J174" s="14"/>
      <c r="K174" s="14"/>
      <c r="L174" s="226"/>
      <c r="M174" s="231"/>
      <c r="N174" s="232"/>
      <c r="O174" s="232"/>
      <c r="P174" s="232"/>
      <c r="Q174" s="232"/>
      <c r="R174" s="232"/>
      <c r="S174" s="232"/>
      <c r="T174" s="23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27" t="s">
        <v>283</v>
      </c>
      <c r="AU174" s="227" t="s">
        <v>90</v>
      </c>
      <c r="AV174" s="14" t="s">
        <v>90</v>
      </c>
      <c r="AW174" s="14" t="s">
        <v>36</v>
      </c>
      <c r="AX174" s="14" t="s">
        <v>81</v>
      </c>
      <c r="AY174" s="227" t="s">
        <v>166</v>
      </c>
    </row>
    <row r="175" spans="1:51" s="15" customFormat="1" ht="12">
      <c r="A175" s="15"/>
      <c r="B175" s="234"/>
      <c r="C175" s="15"/>
      <c r="D175" s="210" t="s">
        <v>283</v>
      </c>
      <c r="E175" s="235" t="s">
        <v>1</v>
      </c>
      <c r="F175" s="236" t="s">
        <v>286</v>
      </c>
      <c r="G175" s="15"/>
      <c r="H175" s="237">
        <v>650</v>
      </c>
      <c r="I175" s="238"/>
      <c r="J175" s="15"/>
      <c r="K175" s="15"/>
      <c r="L175" s="234"/>
      <c r="M175" s="239"/>
      <c r="N175" s="240"/>
      <c r="O175" s="240"/>
      <c r="P175" s="240"/>
      <c r="Q175" s="240"/>
      <c r="R175" s="240"/>
      <c r="S175" s="240"/>
      <c r="T175" s="241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35" t="s">
        <v>283</v>
      </c>
      <c r="AU175" s="235" t="s">
        <v>90</v>
      </c>
      <c r="AV175" s="15" t="s">
        <v>165</v>
      </c>
      <c r="AW175" s="15" t="s">
        <v>36</v>
      </c>
      <c r="AX175" s="15" t="s">
        <v>88</v>
      </c>
      <c r="AY175" s="235" t="s">
        <v>166</v>
      </c>
    </row>
    <row r="176" spans="1:65" s="2" customFormat="1" ht="21.75" customHeight="1">
      <c r="A176" s="38"/>
      <c r="B176" s="196"/>
      <c r="C176" s="197" t="s">
        <v>469</v>
      </c>
      <c r="D176" s="197" t="s">
        <v>169</v>
      </c>
      <c r="E176" s="198" t="s">
        <v>2899</v>
      </c>
      <c r="F176" s="199" t="s">
        <v>2900</v>
      </c>
      <c r="G176" s="200" t="s">
        <v>425</v>
      </c>
      <c r="H176" s="201">
        <v>1100</v>
      </c>
      <c r="I176" s="202"/>
      <c r="J176" s="203">
        <f>ROUND(I176*H176,2)</f>
        <v>0</v>
      </c>
      <c r="K176" s="199" t="s">
        <v>280</v>
      </c>
      <c r="L176" s="39"/>
      <c r="M176" s="204" t="s">
        <v>1</v>
      </c>
      <c r="N176" s="205" t="s">
        <v>46</v>
      </c>
      <c r="O176" s="77"/>
      <c r="P176" s="206">
        <f>O176*H176</f>
        <v>0</v>
      </c>
      <c r="Q176" s="206">
        <v>0</v>
      </c>
      <c r="R176" s="206">
        <f>Q176*H176</f>
        <v>0</v>
      </c>
      <c r="S176" s="206">
        <v>0</v>
      </c>
      <c r="T176" s="20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08" t="s">
        <v>243</v>
      </c>
      <c r="AT176" s="208" t="s">
        <v>169</v>
      </c>
      <c r="AU176" s="208" t="s">
        <v>90</v>
      </c>
      <c r="AY176" s="19" t="s">
        <v>166</v>
      </c>
      <c r="BE176" s="209">
        <f>IF(N176="základní",J176,0)</f>
        <v>0</v>
      </c>
      <c r="BF176" s="209">
        <f>IF(N176="snížená",J176,0)</f>
        <v>0</v>
      </c>
      <c r="BG176" s="209">
        <f>IF(N176="zákl. přenesená",J176,0)</f>
        <v>0</v>
      </c>
      <c r="BH176" s="209">
        <f>IF(N176="sníž. přenesená",J176,0)</f>
        <v>0</v>
      </c>
      <c r="BI176" s="209">
        <f>IF(N176="nulová",J176,0)</f>
        <v>0</v>
      </c>
      <c r="BJ176" s="19" t="s">
        <v>88</v>
      </c>
      <c r="BK176" s="209">
        <f>ROUND(I176*H176,2)</f>
        <v>0</v>
      </c>
      <c r="BL176" s="19" t="s">
        <v>243</v>
      </c>
      <c r="BM176" s="208" t="s">
        <v>2901</v>
      </c>
    </row>
    <row r="177" spans="1:65" s="2" customFormat="1" ht="16.5" customHeight="1">
      <c r="A177" s="38"/>
      <c r="B177" s="196"/>
      <c r="C177" s="242" t="s">
        <v>475</v>
      </c>
      <c r="D177" s="242" t="s">
        <v>806</v>
      </c>
      <c r="E177" s="243" t="s">
        <v>2902</v>
      </c>
      <c r="F177" s="244" t="s">
        <v>2903</v>
      </c>
      <c r="G177" s="245" t="s">
        <v>425</v>
      </c>
      <c r="H177" s="246">
        <v>1100</v>
      </c>
      <c r="I177" s="247"/>
      <c r="J177" s="248">
        <f>ROUND(I177*H177,2)</f>
        <v>0</v>
      </c>
      <c r="K177" s="244" t="s">
        <v>280</v>
      </c>
      <c r="L177" s="249"/>
      <c r="M177" s="250" t="s">
        <v>1</v>
      </c>
      <c r="N177" s="251" t="s">
        <v>46</v>
      </c>
      <c r="O177" s="77"/>
      <c r="P177" s="206">
        <f>O177*H177</f>
        <v>0</v>
      </c>
      <c r="Q177" s="206">
        <v>0.00017</v>
      </c>
      <c r="R177" s="206">
        <f>Q177*H177</f>
        <v>0.187</v>
      </c>
      <c r="S177" s="206">
        <v>0</v>
      </c>
      <c r="T177" s="20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08" t="s">
        <v>522</v>
      </c>
      <c r="AT177" s="208" t="s">
        <v>806</v>
      </c>
      <c r="AU177" s="208" t="s">
        <v>90</v>
      </c>
      <c r="AY177" s="19" t="s">
        <v>166</v>
      </c>
      <c r="BE177" s="209">
        <f>IF(N177="základní",J177,0)</f>
        <v>0</v>
      </c>
      <c r="BF177" s="209">
        <f>IF(N177="snížená",J177,0)</f>
        <v>0</v>
      </c>
      <c r="BG177" s="209">
        <f>IF(N177="zákl. přenesená",J177,0)</f>
        <v>0</v>
      </c>
      <c r="BH177" s="209">
        <f>IF(N177="sníž. přenesená",J177,0)</f>
        <v>0</v>
      </c>
      <c r="BI177" s="209">
        <f>IF(N177="nulová",J177,0)</f>
        <v>0</v>
      </c>
      <c r="BJ177" s="19" t="s">
        <v>88</v>
      </c>
      <c r="BK177" s="209">
        <f>ROUND(I177*H177,2)</f>
        <v>0</v>
      </c>
      <c r="BL177" s="19" t="s">
        <v>243</v>
      </c>
      <c r="BM177" s="208" t="s">
        <v>2904</v>
      </c>
    </row>
    <row r="178" spans="1:51" s="14" customFormat="1" ht="12">
      <c r="A178" s="14"/>
      <c r="B178" s="226"/>
      <c r="C178" s="14"/>
      <c r="D178" s="210" t="s">
        <v>283</v>
      </c>
      <c r="E178" s="227" t="s">
        <v>1</v>
      </c>
      <c r="F178" s="228" t="s">
        <v>2905</v>
      </c>
      <c r="G178" s="14"/>
      <c r="H178" s="229">
        <v>240</v>
      </c>
      <c r="I178" s="230"/>
      <c r="J178" s="14"/>
      <c r="K178" s="14"/>
      <c r="L178" s="226"/>
      <c r="M178" s="231"/>
      <c r="N178" s="232"/>
      <c r="O178" s="232"/>
      <c r="P178" s="232"/>
      <c r="Q178" s="232"/>
      <c r="R178" s="232"/>
      <c r="S178" s="232"/>
      <c r="T178" s="23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27" t="s">
        <v>283</v>
      </c>
      <c r="AU178" s="227" t="s">
        <v>90</v>
      </c>
      <c r="AV178" s="14" t="s">
        <v>90</v>
      </c>
      <c r="AW178" s="14" t="s">
        <v>36</v>
      </c>
      <c r="AX178" s="14" t="s">
        <v>81</v>
      </c>
      <c r="AY178" s="227" t="s">
        <v>166</v>
      </c>
    </row>
    <row r="179" spans="1:51" s="14" customFormat="1" ht="12">
      <c r="A179" s="14"/>
      <c r="B179" s="226"/>
      <c r="C179" s="14"/>
      <c r="D179" s="210" t="s">
        <v>283</v>
      </c>
      <c r="E179" s="227" t="s">
        <v>1</v>
      </c>
      <c r="F179" s="228" t="s">
        <v>2906</v>
      </c>
      <c r="G179" s="14"/>
      <c r="H179" s="229">
        <v>60</v>
      </c>
      <c r="I179" s="230"/>
      <c r="J179" s="14"/>
      <c r="K179" s="14"/>
      <c r="L179" s="226"/>
      <c r="M179" s="231"/>
      <c r="N179" s="232"/>
      <c r="O179" s="232"/>
      <c r="P179" s="232"/>
      <c r="Q179" s="232"/>
      <c r="R179" s="232"/>
      <c r="S179" s="232"/>
      <c r="T179" s="23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27" t="s">
        <v>283</v>
      </c>
      <c r="AU179" s="227" t="s">
        <v>90</v>
      </c>
      <c r="AV179" s="14" t="s">
        <v>90</v>
      </c>
      <c r="AW179" s="14" t="s">
        <v>36</v>
      </c>
      <c r="AX179" s="14" t="s">
        <v>81</v>
      </c>
      <c r="AY179" s="227" t="s">
        <v>166</v>
      </c>
    </row>
    <row r="180" spans="1:51" s="14" customFormat="1" ht="12">
      <c r="A180" s="14"/>
      <c r="B180" s="226"/>
      <c r="C180" s="14"/>
      <c r="D180" s="210" t="s">
        <v>283</v>
      </c>
      <c r="E180" s="227" t="s">
        <v>1</v>
      </c>
      <c r="F180" s="228" t="s">
        <v>2907</v>
      </c>
      <c r="G180" s="14"/>
      <c r="H180" s="229">
        <v>55</v>
      </c>
      <c r="I180" s="230"/>
      <c r="J180" s="14"/>
      <c r="K180" s="14"/>
      <c r="L180" s="226"/>
      <c r="M180" s="231"/>
      <c r="N180" s="232"/>
      <c r="O180" s="232"/>
      <c r="P180" s="232"/>
      <c r="Q180" s="232"/>
      <c r="R180" s="232"/>
      <c r="S180" s="232"/>
      <c r="T180" s="23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27" t="s">
        <v>283</v>
      </c>
      <c r="AU180" s="227" t="s">
        <v>90</v>
      </c>
      <c r="AV180" s="14" t="s">
        <v>90</v>
      </c>
      <c r="AW180" s="14" t="s">
        <v>36</v>
      </c>
      <c r="AX180" s="14" t="s">
        <v>81</v>
      </c>
      <c r="AY180" s="227" t="s">
        <v>166</v>
      </c>
    </row>
    <row r="181" spans="1:51" s="14" customFormat="1" ht="12">
      <c r="A181" s="14"/>
      <c r="B181" s="226"/>
      <c r="C181" s="14"/>
      <c r="D181" s="210" t="s">
        <v>283</v>
      </c>
      <c r="E181" s="227" t="s">
        <v>1</v>
      </c>
      <c r="F181" s="228" t="s">
        <v>2908</v>
      </c>
      <c r="G181" s="14"/>
      <c r="H181" s="229">
        <v>330</v>
      </c>
      <c r="I181" s="230"/>
      <c r="J181" s="14"/>
      <c r="K181" s="14"/>
      <c r="L181" s="226"/>
      <c r="M181" s="231"/>
      <c r="N181" s="232"/>
      <c r="O181" s="232"/>
      <c r="P181" s="232"/>
      <c r="Q181" s="232"/>
      <c r="R181" s="232"/>
      <c r="S181" s="232"/>
      <c r="T181" s="23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27" t="s">
        <v>283</v>
      </c>
      <c r="AU181" s="227" t="s">
        <v>90</v>
      </c>
      <c r="AV181" s="14" t="s">
        <v>90</v>
      </c>
      <c r="AW181" s="14" t="s">
        <v>36</v>
      </c>
      <c r="AX181" s="14" t="s">
        <v>81</v>
      </c>
      <c r="AY181" s="227" t="s">
        <v>166</v>
      </c>
    </row>
    <row r="182" spans="1:51" s="14" customFormat="1" ht="12">
      <c r="A182" s="14"/>
      <c r="B182" s="226"/>
      <c r="C182" s="14"/>
      <c r="D182" s="210" t="s">
        <v>283</v>
      </c>
      <c r="E182" s="227" t="s">
        <v>1</v>
      </c>
      <c r="F182" s="228" t="s">
        <v>2909</v>
      </c>
      <c r="G182" s="14"/>
      <c r="H182" s="229">
        <v>100</v>
      </c>
      <c r="I182" s="230"/>
      <c r="J182" s="14"/>
      <c r="K182" s="14"/>
      <c r="L182" s="226"/>
      <c r="M182" s="231"/>
      <c r="N182" s="232"/>
      <c r="O182" s="232"/>
      <c r="P182" s="232"/>
      <c r="Q182" s="232"/>
      <c r="R182" s="232"/>
      <c r="S182" s="232"/>
      <c r="T182" s="23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27" t="s">
        <v>283</v>
      </c>
      <c r="AU182" s="227" t="s">
        <v>90</v>
      </c>
      <c r="AV182" s="14" t="s">
        <v>90</v>
      </c>
      <c r="AW182" s="14" t="s">
        <v>36</v>
      </c>
      <c r="AX182" s="14" t="s">
        <v>81</v>
      </c>
      <c r="AY182" s="227" t="s">
        <v>166</v>
      </c>
    </row>
    <row r="183" spans="1:51" s="14" customFormat="1" ht="12">
      <c r="A183" s="14"/>
      <c r="B183" s="226"/>
      <c r="C183" s="14"/>
      <c r="D183" s="210" t="s">
        <v>283</v>
      </c>
      <c r="E183" s="227" t="s">
        <v>1</v>
      </c>
      <c r="F183" s="228" t="s">
        <v>2910</v>
      </c>
      <c r="G183" s="14"/>
      <c r="H183" s="229">
        <v>90</v>
      </c>
      <c r="I183" s="230"/>
      <c r="J183" s="14"/>
      <c r="K183" s="14"/>
      <c r="L183" s="226"/>
      <c r="M183" s="231"/>
      <c r="N183" s="232"/>
      <c r="O183" s="232"/>
      <c r="P183" s="232"/>
      <c r="Q183" s="232"/>
      <c r="R183" s="232"/>
      <c r="S183" s="232"/>
      <c r="T183" s="23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27" t="s">
        <v>283</v>
      </c>
      <c r="AU183" s="227" t="s">
        <v>90</v>
      </c>
      <c r="AV183" s="14" t="s">
        <v>90</v>
      </c>
      <c r="AW183" s="14" t="s">
        <v>36</v>
      </c>
      <c r="AX183" s="14" t="s">
        <v>81</v>
      </c>
      <c r="AY183" s="227" t="s">
        <v>166</v>
      </c>
    </row>
    <row r="184" spans="1:51" s="14" customFormat="1" ht="12">
      <c r="A184" s="14"/>
      <c r="B184" s="226"/>
      <c r="C184" s="14"/>
      <c r="D184" s="210" t="s">
        <v>283</v>
      </c>
      <c r="E184" s="227" t="s">
        <v>1</v>
      </c>
      <c r="F184" s="228" t="s">
        <v>2911</v>
      </c>
      <c r="G184" s="14"/>
      <c r="H184" s="229">
        <v>225</v>
      </c>
      <c r="I184" s="230"/>
      <c r="J184" s="14"/>
      <c r="K184" s="14"/>
      <c r="L184" s="226"/>
      <c r="M184" s="231"/>
      <c r="N184" s="232"/>
      <c r="O184" s="232"/>
      <c r="P184" s="232"/>
      <c r="Q184" s="232"/>
      <c r="R184" s="232"/>
      <c r="S184" s="232"/>
      <c r="T184" s="23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27" t="s">
        <v>283</v>
      </c>
      <c r="AU184" s="227" t="s">
        <v>90</v>
      </c>
      <c r="AV184" s="14" t="s">
        <v>90</v>
      </c>
      <c r="AW184" s="14" t="s">
        <v>36</v>
      </c>
      <c r="AX184" s="14" t="s">
        <v>81</v>
      </c>
      <c r="AY184" s="227" t="s">
        <v>166</v>
      </c>
    </row>
    <row r="185" spans="1:51" s="15" customFormat="1" ht="12">
      <c r="A185" s="15"/>
      <c r="B185" s="234"/>
      <c r="C185" s="15"/>
      <c r="D185" s="210" t="s">
        <v>283</v>
      </c>
      <c r="E185" s="235" t="s">
        <v>1</v>
      </c>
      <c r="F185" s="236" t="s">
        <v>286</v>
      </c>
      <c r="G185" s="15"/>
      <c r="H185" s="237">
        <v>1100</v>
      </c>
      <c r="I185" s="238"/>
      <c r="J185" s="15"/>
      <c r="K185" s="15"/>
      <c r="L185" s="234"/>
      <c r="M185" s="239"/>
      <c r="N185" s="240"/>
      <c r="O185" s="240"/>
      <c r="P185" s="240"/>
      <c r="Q185" s="240"/>
      <c r="R185" s="240"/>
      <c r="S185" s="240"/>
      <c r="T185" s="241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35" t="s">
        <v>283</v>
      </c>
      <c r="AU185" s="235" t="s">
        <v>90</v>
      </c>
      <c r="AV185" s="15" t="s">
        <v>165</v>
      </c>
      <c r="AW185" s="15" t="s">
        <v>36</v>
      </c>
      <c r="AX185" s="15" t="s">
        <v>88</v>
      </c>
      <c r="AY185" s="235" t="s">
        <v>166</v>
      </c>
    </row>
    <row r="186" spans="1:65" s="2" customFormat="1" ht="21.75" customHeight="1">
      <c r="A186" s="38"/>
      <c r="B186" s="196"/>
      <c r="C186" s="197" t="s">
        <v>481</v>
      </c>
      <c r="D186" s="197" t="s">
        <v>169</v>
      </c>
      <c r="E186" s="198" t="s">
        <v>2912</v>
      </c>
      <c r="F186" s="199" t="s">
        <v>2913</v>
      </c>
      <c r="G186" s="200" t="s">
        <v>425</v>
      </c>
      <c r="H186" s="201">
        <v>260</v>
      </c>
      <c r="I186" s="202"/>
      <c r="J186" s="203">
        <f>ROUND(I186*H186,2)</f>
        <v>0</v>
      </c>
      <c r="K186" s="199" t="s">
        <v>280</v>
      </c>
      <c r="L186" s="39"/>
      <c r="M186" s="204" t="s">
        <v>1</v>
      </c>
      <c r="N186" s="205" t="s">
        <v>46</v>
      </c>
      <c r="O186" s="77"/>
      <c r="P186" s="206">
        <f>O186*H186</f>
        <v>0</v>
      </c>
      <c r="Q186" s="206">
        <v>0</v>
      </c>
      <c r="R186" s="206">
        <f>Q186*H186</f>
        <v>0</v>
      </c>
      <c r="S186" s="206">
        <v>0</v>
      </c>
      <c r="T186" s="20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08" t="s">
        <v>243</v>
      </c>
      <c r="AT186" s="208" t="s">
        <v>169</v>
      </c>
      <c r="AU186" s="208" t="s">
        <v>90</v>
      </c>
      <c r="AY186" s="19" t="s">
        <v>166</v>
      </c>
      <c r="BE186" s="209">
        <f>IF(N186="základní",J186,0)</f>
        <v>0</v>
      </c>
      <c r="BF186" s="209">
        <f>IF(N186="snížená",J186,0)</f>
        <v>0</v>
      </c>
      <c r="BG186" s="209">
        <f>IF(N186="zákl. přenesená",J186,0)</f>
        <v>0</v>
      </c>
      <c r="BH186" s="209">
        <f>IF(N186="sníž. přenesená",J186,0)</f>
        <v>0</v>
      </c>
      <c r="BI186" s="209">
        <f>IF(N186="nulová",J186,0)</f>
        <v>0</v>
      </c>
      <c r="BJ186" s="19" t="s">
        <v>88</v>
      </c>
      <c r="BK186" s="209">
        <f>ROUND(I186*H186,2)</f>
        <v>0</v>
      </c>
      <c r="BL186" s="19" t="s">
        <v>243</v>
      </c>
      <c r="BM186" s="208" t="s">
        <v>2914</v>
      </c>
    </row>
    <row r="187" spans="1:47" s="2" customFormat="1" ht="12">
      <c r="A187" s="38"/>
      <c r="B187" s="39"/>
      <c r="C187" s="38"/>
      <c r="D187" s="210" t="s">
        <v>174</v>
      </c>
      <c r="E187" s="38"/>
      <c r="F187" s="211" t="s">
        <v>2915</v>
      </c>
      <c r="G187" s="38"/>
      <c r="H187" s="38"/>
      <c r="I187" s="132"/>
      <c r="J187" s="38"/>
      <c r="K187" s="38"/>
      <c r="L187" s="39"/>
      <c r="M187" s="212"/>
      <c r="N187" s="213"/>
      <c r="O187" s="77"/>
      <c r="P187" s="77"/>
      <c r="Q187" s="77"/>
      <c r="R187" s="77"/>
      <c r="S187" s="77"/>
      <c r="T187" s="7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9" t="s">
        <v>174</v>
      </c>
      <c r="AU187" s="19" t="s">
        <v>90</v>
      </c>
    </row>
    <row r="188" spans="1:65" s="2" customFormat="1" ht="16.5" customHeight="1">
      <c r="A188" s="38"/>
      <c r="B188" s="196"/>
      <c r="C188" s="242" t="s">
        <v>487</v>
      </c>
      <c r="D188" s="242" t="s">
        <v>806</v>
      </c>
      <c r="E188" s="243" t="s">
        <v>2916</v>
      </c>
      <c r="F188" s="244" t="s">
        <v>2917</v>
      </c>
      <c r="G188" s="245" t="s">
        <v>425</v>
      </c>
      <c r="H188" s="246">
        <v>260</v>
      </c>
      <c r="I188" s="247"/>
      <c r="J188" s="248">
        <f>ROUND(I188*H188,2)</f>
        <v>0</v>
      </c>
      <c r="K188" s="244" t="s">
        <v>280</v>
      </c>
      <c r="L188" s="249"/>
      <c r="M188" s="250" t="s">
        <v>1</v>
      </c>
      <c r="N188" s="251" t="s">
        <v>46</v>
      </c>
      <c r="O188" s="77"/>
      <c r="P188" s="206">
        <f>O188*H188</f>
        <v>0</v>
      </c>
      <c r="Q188" s="206">
        <v>0.00016</v>
      </c>
      <c r="R188" s="206">
        <f>Q188*H188</f>
        <v>0.041600000000000005</v>
      </c>
      <c r="S188" s="206">
        <v>0</v>
      </c>
      <c r="T188" s="20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08" t="s">
        <v>522</v>
      </c>
      <c r="AT188" s="208" t="s">
        <v>806</v>
      </c>
      <c r="AU188" s="208" t="s">
        <v>90</v>
      </c>
      <c r="AY188" s="19" t="s">
        <v>166</v>
      </c>
      <c r="BE188" s="209">
        <f>IF(N188="základní",J188,0)</f>
        <v>0</v>
      </c>
      <c r="BF188" s="209">
        <f>IF(N188="snížená",J188,0)</f>
        <v>0</v>
      </c>
      <c r="BG188" s="209">
        <f>IF(N188="zákl. přenesená",J188,0)</f>
        <v>0</v>
      </c>
      <c r="BH188" s="209">
        <f>IF(N188="sníž. přenesená",J188,0)</f>
        <v>0</v>
      </c>
      <c r="BI188" s="209">
        <f>IF(N188="nulová",J188,0)</f>
        <v>0</v>
      </c>
      <c r="BJ188" s="19" t="s">
        <v>88</v>
      </c>
      <c r="BK188" s="209">
        <f>ROUND(I188*H188,2)</f>
        <v>0</v>
      </c>
      <c r="BL188" s="19" t="s">
        <v>243</v>
      </c>
      <c r="BM188" s="208" t="s">
        <v>2918</v>
      </c>
    </row>
    <row r="189" spans="1:47" s="2" customFormat="1" ht="12">
      <c r="A189" s="38"/>
      <c r="B189" s="39"/>
      <c r="C189" s="38"/>
      <c r="D189" s="210" t="s">
        <v>174</v>
      </c>
      <c r="E189" s="38"/>
      <c r="F189" s="211" t="s">
        <v>2919</v>
      </c>
      <c r="G189" s="38"/>
      <c r="H189" s="38"/>
      <c r="I189" s="132"/>
      <c r="J189" s="38"/>
      <c r="K189" s="38"/>
      <c r="L189" s="39"/>
      <c r="M189" s="212"/>
      <c r="N189" s="213"/>
      <c r="O189" s="77"/>
      <c r="P189" s="77"/>
      <c r="Q189" s="77"/>
      <c r="R189" s="77"/>
      <c r="S189" s="77"/>
      <c r="T189" s="7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9" t="s">
        <v>174</v>
      </c>
      <c r="AU189" s="19" t="s">
        <v>90</v>
      </c>
    </row>
    <row r="190" spans="1:51" s="14" customFormat="1" ht="12">
      <c r="A190" s="14"/>
      <c r="B190" s="226"/>
      <c r="C190" s="14"/>
      <c r="D190" s="210" t="s">
        <v>283</v>
      </c>
      <c r="E190" s="227" t="s">
        <v>1</v>
      </c>
      <c r="F190" s="228" t="s">
        <v>2920</v>
      </c>
      <c r="G190" s="14"/>
      <c r="H190" s="229">
        <v>260</v>
      </c>
      <c r="I190" s="230"/>
      <c r="J190" s="14"/>
      <c r="K190" s="14"/>
      <c r="L190" s="226"/>
      <c r="M190" s="231"/>
      <c r="N190" s="232"/>
      <c r="O190" s="232"/>
      <c r="P190" s="232"/>
      <c r="Q190" s="232"/>
      <c r="R190" s="232"/>
      <c r="S190" s="232"/>
      <c r="T190" s="23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27" t="s">
        <v>283</v>
      </c>
      <c r="AU190" s="227" t="s">
        <v>90</v>
      </c>
      <c r="AV190" s="14" t="s">
        <v>90</v>
      </c>
      <c r="AW190" s="14" t="s">
        <v>36</v>
      </c>
      <c r="AX190" s="14" t="s">
        <v>88</v>
      </c>
      <c r="AY190" s="227" t="s">
        <v>166</v>
      </c>
    </row>
    <row r="191" spans="1:65" s="2" customFormat="1" ht="21.75" customHeight="1">
      <c r="A191" s="38"/>
      <c r="B191" s="196"/>
      <c r="C191" s="197" t="s">
        <v>494</v>
      </c>
      <c r="D191" s="197" t="s">
        <v>169</v>
      </c>
      <c r="E191" s="198" t="s">
        <v>2921</v>
      </c>
      <c r="F191" s="199" t="s">
        <v>2922</v>
      </c>
      <c r="G191" s="200" t="s">
        <v>425</v>
      </c>
      <c r="H191" s="201">
        <v>20</v>
      </c>
      <c r="I191" s="202"/>
      <c r="J191" s="203">
        <f>ROUND(I191*H191,2)</f>
        <v>0</v>
      </c>
      <c r="K191" s="199" t="s">
        <v>280</v>
      </c>
      <c r="L191" s="39"/>
      <c r="M191" s="204" t="s">
        <v>1</v>
      </c>
      <c r="N191" s="205" t="s">
        <v>46</v>
      </c>
      <c r="O191" s="77"/>
      <c r="P191" s="206">
        <f>O191*H191</f>
        <v>0</v>
      </c>
      <c r="Q191" s="206">
        <v>0</v>
      </c>
      <c r="R191" s="206">
        <f>Q191*H191</f>
        <v>0</v>
      </c>
      <c r="S191" s="206">
        <v>0</v>
      </c>
      <c r="T191" s="20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08" t="s">
        <v>243</v>
      </c>
      <c r="AT191" s="208" t="s">
        <v>169</v>
      </c>
      <c r="AU191" s="208" t="s">
        <v>90</v>
      </c>
      <c r="AY191" s="19" t="s">
        <v>166</v>
      </c>
      <c r="BE191" s="209">
        <f>IF(N191="základní",J191,0)</f>
        <v>0</v>
      </c>
      <c r="BF191" s="209">
        <f>IF(N191="snížená",J191,0)</f>
        <v>0</v>
      </c>
      <c r="BG191" s="209">
        <f>IF(N191="zákl. přenesená",J191,0)</f>
        <v>0</v>
      </c>
      <c r="BH191" s="209">
        <f>IF(N191="sníž. přenesená",J191,0)</f>
        <v>0</v>
      </c>
      <c r="BI191" s="209">
        <f>IF(N191="nulová",J191,0)</f>
        <v>0</v>
      </c>
      <c r="BJ191" s="19" t="s">
        <v>88</v>
      </c>
      <c r="BK191" s="209">
        <f>ROUND(I191*H191,2)</f>
        <v>0</v>
      </c>
      <c r="BL191" s="19" t="s">
        <v>243</v>
      </c>
      <c r="BM191" s="208" t="s">
        <v>2923</v>
      </c>
    </row>
    <row r="192" spans="1:47" s="2" customFormat="1" ht="12">
      <c r="A192" s="38"/>
      <c r="B192" s="39"/>
      <c r="C192" s="38"/>
      <c r="D192" s="210" t="s">
        <v>174</v>
      </c>
      <c r="E192" s="38"/>
      <c r="F192" s="211" t="s">
        <v>2924</v>
      </c>
      <c r="G192" s="38"/>
      <c r="H192" s="38"/>
      <c r="I192" s="132"/>
      <c r="J192" s="38"/>
      <c r="K192" s="38"/>
      <c r="L192" s="39"/>
      <c r="M192" s="212"/>
      <c r="N192" s="213"/>
      <c r="O192" s="77"/>
      <c r="P192" s="77"/>
      <c r="Q192" s="77"/>
      <c r="R192" s="77"/>
      <c r="S192" s="77"/>
      <c r="T192" s="7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9" t="s">
        <v>174</v>
      </c>
      <c r="AU192" s="19" t="s">
        <v>90</v>
      </c>
    </row>
    <row r="193" spans="1:65" s="2" customFormat="1" ht="16.5" customHeight="1">
      <c r="A193" s="38"/>
      <c r="B193" s="196"/>
      <c r="C193" s="242" t="s">
        <v>505</v>
      </c>
      <c r="D193" s="242" t="s">
        <v>806</v>
      </c>
      <c r="E193" s="243" t="s">
        <v>2925</v>
      </c>
      <c r="F193" s="244" t="s">
        <v>2926</v>
      </c>
      <c r="G193" s="245" t="s">
        <v>425</v>
      </c>
      <c r="H193" s="246">
        <v>20</v>
      </c>
      <c r="I193" s="247"/>
      <c r="J193" s="248">
        <f>ROUND(I193*H193,2)</f>
        <v>0</v>
      </c>
      <c r="K193" s="244" t="s">
        <v>280</v>
      </c>
      <c r="L193" s="249"/>
      <c r="M193" s="250" t="s">
        <v>1</v>
      </c>
      <c r="N193" s="251" t="s">
        <v>46</v>
      </c>
      <c r="O193" s="77"/>
      <c r="P193" s="206">
        <f>O193*H193</f>
        <v>0</v>
      </c>
      <c r="Q193" s="206">
        <v>0.00053</v>
      </c>
      <c r="R193" s="206">
        <f>Q193*H193</f>
        <v>0.0106</v>
      </c>
      <c r="S193" s="206">
        <v>0</v>
      </c>
      <c r="T193" s="20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08" t="s">
        <v>522</v>
      </c>
      <c r="AT193" s="208" t="s">
        <v>806</v>
      </c>
      <c r="AU193" s="208" t="s">
        <v>90</v>
      </c>
      <c r="AY193" s="19" t="s">
        <v>166</v>
      </c>
      <c r="BE193" s="209">
        <f>IF(N193="základní",J193,0)</f>
        <v>0</v>
      </c>
      <c r="BF193" s="209">
        <f>IF(N193="snížená",J193,0)</f>
        <v>0</v>
      </c>
      <c r="BG193" s="209">
        <f>IF(N193="zákl. přenesená",J193,0)</f>
        <v>0</v>
      </c>
      <c r="BH193" s="209">
        <f>IF(N193="sníž. přenesená",J193,0)</f>
        <v>0</v>
      </c>
      <c r="BI193" s="209">
        <f>IF(N193="nulová",J193,0)</f>
        <v>0</v>
      </c>
      <c r="BJ193" s="19" t="s">
        <v>88</v>
      </c>
      <c r="BK193" s="209">
        <f>ROUND(I193*H193,2)</f>
        <v>0</v>
      </c>
      <c r="BL193" s="19" t="s">
        <v>243</v>
      </c>
      <c r="BM193" s="208" t="s">
        <v>2927</v>
      </c>
    </row>
    <row r="194" spans="1:47" s="2" customFormat="1" ht="12">
      <c r="A194" s="38"/>
      <c r="B194" s="39"/>
      <c r="C194" s="38"/>
      <c r="D194" s="210" t="s">
        <v>174</v>
      </c>
      <c r="E194" s="38"/>
      <c r="F194" s="211" t="s">
        <v>2928</v>
      </c>
      <c r="G194" s="38"/>
      <c r="H194" s="38"/>
      <c r="I194" s="132"/>
      <c r="J194" s="38"/>
      <c r="K194" s="38"/>
      <c r="L194" s="39"/>
      <c r="M194" s="212"/>
      <c r="N194" s="213"/>
      <c r="O194" s="77"/>
      <c r="P194" s="77"/>
      <c r="Q194" s="77"/>
      <c r="R194" s="77"/>
      <c r="S194" s="77"/>
      <c r="T194" s="7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9" t="s">
        <v>174</v>
      </c>
      <c r="AU194" s="19" t="s">
        <v>90</v>
      </c>
    </row>
    <row r="195" spans="1:51" s="14" customFormat="1" ht="12">
      <c r="A195" s="14"/>
      <c r="B195" s="226"/>
      <c r="C195" s="14"/>
      <c r="D195" s="210" t="s">
        <v>283</v>
      </c>
      <c r="E195" s="227" t="s">
        <v>1</v>
      </c>
      <c r="F195" s="228" t="s">
        <v>438</v>
      </c>
      <c r="G195" s="14"/>
      <c r="H195" s="229">
        <v>20</v>
      </c>
      <c r="I195" s="230"/>
      <c r="J195" s="14"/>
      <c r="K195" s="14"/>
      <c r="L195" s="226"/>
      <c r="M195" s="231"/>
      <c r="N195" s="232"/>
      <c r="O195" s="232"/>
      <c r="P195" s="232"/>
      <c r="Q195" s="232"/>
      <c r="R195" s="232"/>
      <c r="S195" s="232"/>
      <c r="T195" s="23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27" t="s">
        <v>283</v>
      </c>
      <c r="AU195" s="227" t="s">
        <v>90</v>
      </c>
      <c r="AV195" s="14" t="s">
        <v>90</v>
      </c>
      <c r="AW195" s="14" t="s">
        <v>36</v>
      </c>
      <c r="AX195" s="14" t="s">
        <v>88</v>
      </c>
      <c r="AY195" s="227" t="s">
        <v>166</v>
      </c>
    </row>
    <row r="196" spans="1:65" s="2" customFormat="1" ht="21.75" customHeight="1">
      <c r="A196" s="38"/>
      <c r="B196" s="196"/>
      <c r="C196" s="197" t="s">
        <v>510</v>
      </c>
      <c r="D196" s="197" t="s">
        <v>169</v>
      </c>
      <c r="E196" s="198" t="s">
        <v>2929</v>
      </c>
      <c r="F196" s="199" t="s">
        <v>2930</v>
      </c>
      <c r="G196" s="200" t="s">
        <v>425</v>
      </c>
      <c r="H196" s="201">
        <v>50</v>
      </c>
      <c r="I196" s="202"/>
      <c r="J196" s="203">
        <f>ROUND(I196*H196,2)</f>
        <v>0</v>
      </c>
      <c r="K196" s="199" t="s">
        <v>2931</v>
      </c>
      <c r="L196" s="39"/>
      <c r="M196" s="204" t="s">
        <v>1</v>
      </c>
      <c r="N196" s="205" t="s">
        <v>46</v>
      </c>
      <c r="O196" s="77"/>
      <c r="P196" s="206">
        <f>O196*H196</f>
        <v>0</v>
      </c>
      <c r="Q196" s="206">
        <v>0</v>
      </c>
      <c r="R196" s="206">
        <f>Q196*H196</f>
        <v>0</v>
      </c>
      <c r="S196" s="206">
        <v>0</v>
      </c>
      <c r="T196" s="207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08" t="s">
        <v>243</v>
      </c>
      <c r="AT196" s="208" t="s">
        <v>169</v>
      </c>
      <c r="AU196" s="208" t="s">
        <v>90</v>
      </c>
      <c r="AY196" s="19" t="s">
        <v>166</v>
      </c>
      <c r="BE196" s="209">
        <f>IF(N196="základní",J196,0)</f>
        <v>0</v>
      </c>
      <c r="BF196" s="209">
        <f>IF(N196="snížená",J196,0)</f>
        <v>0</v>
      </c>
      <c r="BG196" s="209">
        <f>IF(N196="zákl. přenesená",J196,0)</f>
        <v>0</v>
      </c>
      <c r="BH196" s="209">
        <f>IF(N196="sníž. přenesená",J196,0)</f>
        <v>0</v>
      </c>
      <c r="BI196" s="209">
        <f>IF(N196="nulová",J196,0)</f>
        <v>0</v>
      </c>
      <c r="BJ196" s="19" t="s">
        <v>88</v>
      </c>
      <c r="BK196" s="209">
        <f>ROUND(I196*H196,2)</f>
        <v>0</v>
      </c>
      <c r="BL196" s="19" t="s">
        <v>243</v>
      </c>
      <c r="BM196" s="208" t="s">
        <v>2932</v>
      </c>
    </row>
    <row r="197" spans="1:47" s="2" customFormat="1" ht="12">
      <c r="A197" s="38"/>
      <c r="B197" s="39"/>
      <c r="C197" s="38"/>
      <c r="D197" s="210" t="s">
        <v>174</v>
      </c>
      <c r="E197" s="38"/>
      <c r="F197" s="211" t="s">
        <v>2933</v>
      </c>
      <c r="G197" s="38"/>
      <c r="H197" s="38"/>
      <c r="I197" s="132"/>
      <c r="J197" s="38"/>
      <c r="K197" s="38"/>
      <c r="L197" s="39"/>
      <c r="M197" s="212"/>
      <c r="N197" s="213"/>
      <c r="O197" s="77"/>
      <c r="P197" s="77"/>
      <c r="Q197" s="77"/>
      <c r="R197" s="77"/>
      <c r="S197" s="77"/>
      <c r="T197" s="7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9" t="s">
        <v>174</v>
      </c>
      <c r="AU197" s="19" t="s">
        <v>90</v>
      </c>
    </row>
    <row r="198" spans="1:65" s="2" customFormat="1" ht="16.5" customHeight="1">
      <c r="A198" s="38"/>
      <c r="B198" s="196"/>
      <c r="C198" s="242" t="s">
        <v>516</v>
      </c>
      <c r="D198" s="242" t="s">
        <v>806</v>
      </c>
      <c r="E198" s="243" t="s">
        <v>2934</v>
      </c>
      <c r="F198" s="244" t="s">
        <v>2935</v>
      </c>
      <c r="G198" s="245" t="s">
        <v>425</v>
      </c>
      <c r="H198" s="246">
        <v>50</v>
      </c>
      <c r="I198" s="247"/>
      <c r="J198" s="248">
        <f>ROUND(I198*H198,2)</f>
        <v>0</v>
      </c>
      <c r="K198" s="244" t="s">
        <v>1</v>
      </c>
      <c r="L198" s="249"/>
      <c r="M198" s="250" t="s">
        <v>1</v>
      </c>
      <c r="N198" s="251" t="s">
        <v>46</v>
      </c>
      <c r="O198" s="77"/>
      <c r="P198" s="206">
        <f>O198*H198</f>
        <v>0</v>
      </c>
      <c r="Q198" s="206">
        <v>0.00053</v>
      </c>
      <c r="R198" s="206">
        <f>Q198*H198</f>
        <v>0.0265</v>
      </c>
      <c r="S198" s="206">
        <v>0</v>
      </c>
      <c r="T198" s="20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08" t="s">
        <v>522</v>
      </c>
      <c r="AT198" s="208" t="s">
        <v>806</v>
      </c>
      <c r="AU198" s="208" t="s">
        <v>90</v>
      </c>
      <c r="AY198" s="19" t="s">
        <v>166</v>
      </c>
      <c r="BE198" s="209">
        <f>IF(N198="základní",J198,0)</f>
        <v>0</v>
      </c>
      <c r="BF198" s="209">
        <f>IF(N198="snížená",J198,0)</f>
        <v>0</v>
      </c>
      <c r="BG198" s="209">
        <f>IF(N198="zákl. přenesená",J198,0)</f>
        <v>0</v>
      </c>
      <c r="BH198" s="209">
        <f>IF(N198="sníž. přenesená",J198,0)</f>
        <v>0</v>
      </c>
      <c r="BI198" s="209">
        <f>IF(N198="nulová",J198,0)</f>
        <v>0</v>
      </c>
      <c r="BJ198" s="19" t="s">
        <v>88</v>
      </c>
      <c r="BK198" s="209">
        <f>ROUND(I198*H198,2)</f>
        <v>0</v>
      </c>
      <c r="BL198" s="19" t="s">
        <v>243</v>
      </c>
      <c r="BM198" s="208" t="s">
        <v>2936</v>
      </c>
    </row>
    <row r="199" spans="1:47" s="2" customFormat="1" ht="12">
      <c r="A199" s="38"/>
      <c r="B199" s="39"/>
      <c r="C199" s="38"/>
      <c r="D199" s="210" t="s">
        <v>174</v>
      </c>
      <c r="E199" s="38"/>
      <c r="F199" s="211" t="s">
        <v>2928</v>
      </c>
      <c r="G199" s="38"/>
      <c r="H199" s="38"/>
      <c r="I199" s="132"/>
      <c r="J199" s="38"/>
      <c r="K199" s="38"/>
      <c r="L199" s="39"/>
      <c r="M199" s="212"/>
      <c r="N199" s="213"/>
      <c r="O199" s="77"/>
      <c r="P199" s="77"/>
      <c r="Q199" s="77"/>
      <c r="R199" s="77"/>
      <c r="S199" s="77"/>
      <c r="T199" s="7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9" t="s">
        <v>174</v>
      </c>
      <c r="AU199" s="19" t="s">
        <v>90</v>
      </c>
    </row>
    <row r="200" spans="1:51" s="14" customFormat="1" ht="12">
      <c r="A200" s="14"/>
      <c r="B200" s="226"/>
      <c r="C200" s="14"/>
      <c r="D200" s="210" t="s">
        <v>283</v>
      </c>
      <c r="E200" s="227" t="s">
        <v>1</v>
      </c>
      <c r="F200" s="228" t="s">
        <v>668</v>
      </c>
      <c r="G200" s="14"/>
      <c r="H200" s="229">
        <v>50</v>
      </c>
      <c r="I200" s="230"/>
      <c r="J200" s="14"/>
      <c r="K200" s="14"/>
      <c r="L200" s="226"/>
      <c r="M200" s="231"/>
      <c r="N200" s="232"/>
      <c r="O200" s="232"/>
      <c r="P200" s="232"/>
      <c r="Q200" s="232"/>
      <c r="R200" s="232"/>
      <c r="S200" s="232"/>
      <c r="T200" s="23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27" t="s">
        <v>283</v>
      </c>
      <c r="AU200" s="227" t="s">
        <v>90</v>
      </c>
      <c r="AV200" s="14" t="s">
        <v>90</v>
      </c>
      <c r="AW200" s="14" t="s">
        <v>36</v>
      </c>
      <c r="AX200" s="14" t="s">
        <v>88</v>
      </c>
      <c r="AY200" s="227" t="s">
        <v>166</v>
      </c>
    </row>
    <row r="201" spans="1:65" s="2" customFormat="1" ht="21.75" customHeight="1">
      <c r="A201" s="38"/>
      <c r="B201" s="196"/>
      <c r="C201" s="197" t="s">
        <v>522</v>
      </c>
      <c r="D201" s="197" t="s">
        <v>169</v>
      </c>
      <c r="E201" s="198" t="s">
        <v>2937</v>
      </c>
      <c r="F201" s="199" t="s">
        <v>2938</v>
      </c>
      <c r="G201" s="200" t="s">
        <v>425</v>
      </c>
      <c r="H201" s="201">
        <v>200</v>
      </c>
      <c r="I201" s="202"/>
      <c r="J201" s="203">
        <f>ROUND(I201*H201,2)</f>
        <v>0</v>
      </c>
      <c r="K201" s="199" t="s">
        <v>280</v>
      </c>
      <c r="L201" s="39"/>
      <c r="M201" s="204" t="s">
        <v>1</v>
      </c>
      <c r="N201" s="205" t="s">
        <v>46</v>
      </c>
      <c r="O201" s="77"/>
      <c r="P201" s="206">
        <f>O201*H201</f>
        <v>0</v>
      </c>
      <c r="Q201" s="206">
        <v>0</v>
      </c>
      <c r="R201" s="206">
        <f>Q201*H201</f>
        <v>0</v>
      </c>
      <c r="S201" s="206">
        <v>0</v>
      </c>
      <c r="T201" s="20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08" t="s">
        <v>243</v>
      </c>
      <c r="AT201" s="208" t="s">
        <v>169</v>
      </c>
      <c r="AU201" s="208" t="s">
        <v>90</v>
      </c>
      <c r="AY201" s="19" t="s">
        <v>166</v>
      </c>
      <c r="BE201" s="209">
        <f>IF(N201="základní",J201,0)</f>
        <v>0</v>
      </c>
      <c r="BF201" s="209">
        <f>IF(N201="snížená",J201,0)</f>
        <v>0</v>
      </c>
      <c r="BG201" s="209">
        <f>IF(N201="zákl. přenesená",J201,0)</f>
        <v>0</v>
      </c>
      <c r="BH201" s="209">
        <f>IF(N201="sníž. přenesená",J201,0)</f>
        <v>0</v>
      </c>
      <c r="BI201" s="209">
        <f>IF(N201="nulová",J201,0)</f>
        <v>0</v>
      </c>
      <c r="BJ201" s="19" t="s">
        <v>88</v>
      </c>
      <c r="BK201" s="209">
        <f>ROUND(I201*H201,2)</f>
        <v>0</v>
      </c>
      <c r="BL201" s="19" t="s">
        <v>243</v>
      </c>
      <c r="BM201" s="208" t="s">
        <v>2939</v>
      </c>
    </row>
    <row r="202" spans="1:47" s="2" customFormat="1" ht="12">
      <c r="A202" s="38"/>
      <c r="B202" s="39"/>
      <c r="C202" s="38"/>
      <c r="D202" s="210" t="s">
        <v>174</v>
      </c>
      <c r="E202" s="38"/>
      <c r="F202" s="211" t="s">
        <v>2940</v>
      </c>
      <c r="G202" s="38"/>
      <c r="H202" s="38"/>
      <c r="I202" s="132"/>
      <c r="J202" s="38"/>
      <c r="K202" s="38"/>
      <c r="L202" s="39"/>
      <c r="M202" s="212"/>
      <c r="N202" s="213"/>
      <c r="O202" s="77"/>
      <c r="P202" s="77"/>
      <c r="Q202" s="77"/>
      <c r="R202" s="77"/>
      <c r="S202" s="77"/>
      <c r="T202" s="7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9" t="s">
        <v>174</v>
      </c>
      <c r="AU202" s="19" t="s">
        <v>90</v>
      </c>
    </row>
    <row r="203" spans="1:65" s="2" customFormat="1" ht="16.5" customHeight="1">
      <c r="A203" s="38"/>
      <c r="B203" s="196"/>
      <c r="C203" s="242" t="s">
        <v>529</v>
      </c>
      <c r="D203" s="242" t="s">
        <v>806</v>
      </c>
      <c r="E203" s="243" t="s">
        <v>2941</v>
      </c>
      <c r="F203" s="244" t="s">
        <v>2942</v>
      </c>
      <c r="G203" s="245" t="s">
        <v>425</v>
      </c>
      <c r="H203" s="246">
        <v>200</v>
      </c>
      <c r="I203" s="247"/>
      <c r="J203" s="248">
        <f>ROUND(I203*H203,2)</f>
        <v>0</v>
      </c>
      <c r="K203" s="244" t="s">
        <v>280</v>
      </c>
      <c r="L203" s="249"/>
      <c r="M203" s="250" t="s">
        <v>1</v>
      </c>
      <c r="N203" s="251" t="s">
        <v>46</v>
      </c>
      <c r="O203" s="77"/>
      <c r="P203" s="206">
        <f>O203*H203</f>
        <v>0</v>
      </c>
      <c r="Q203" s="206">
        <v>0.00021</v>
      </c>
      <c r="R203" s="206">
        <f>Q203*H203</f>
        <v>0.042</v>
      </c>
      <c r="S203" s="206">
        <v>0</v>
      </c>
      <c r="T203" s="20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08" t="s">
        <v>522</v>
      </c>
      <c r="AT203" s="208" t="s">
        <v>806</v>
      </c>
      <c r="AU203" s="208" t="s">
        <v>90</v>
      </c>
      <c r="AY203" s="19" t="s">
        <v>166</v>
      </c>
      <c r="BE203" s="209">
        <f>IF(N203="základní",J203,0)</f>
        <v>0</v>
      </c>
      <c r="BF203" s="209">
        <f>IF(N203="snížená",J203,0)</f>
        <v>0</v>
      </c>
      <c r="BG203" s="209">
        <f>IF(N203="zákl. přenesená",J203,0)</f>
        <v>0</v>
      </c>
      <c r="BH203" s="209">
        <f>IF(N203="sníž. přenesená",J203,0)</f>
        <v>0</v>
      </c>
      <c r="BI203" s="209">
        <f>IF(N203="nulová",J203,0)</f>
        <v>0</v>
      </c>
      <c r="BJ203" s="19" t="s">
        <v>88</v>
      </c>
      <c r="BK203" s="209">
        <f>ROUND(I203*H203,2)</f>
        <v>0</v>
      </c>
      <c r="BL203" s="19" t="s">
        <v>243</v>
      </c>
      <c r="BM203" s="208" t="s">
        <v>2943</v>
      </c>
    </row>
    <row r="204" spans="1:47" s="2" customFormat="1" ht="12">
      <c r="A204" s="38"/>
      <c r="B204" s="39"/>
      <c r="C204" s="38"/>
      <c r="D204" s="210" t="s">
        <v>174</v>
      </c>
      <c r="E204" s="38"/>
      <c r="F204" s="211" t="s">
        <v>2944</v>
      </c>
      <c r="G204" s="38"/>
      <c r="H204" s="38"/>
      <c r="I204" s="132"/>
      <c r="J204" s="38"/>
      <c r="K204" s="38"/>
      <c r="L204" s="39"/>
      <c r="M204" s="212"/>
      <c r="N204" s="213"/>
      <c r="O204" s="77"/>
      <c r="P204" s="77"/>
      <c r="Q204" s="77"/>
      <c r="R204" s="77"/>
      <c r="S204" s="77"/>
      <c r="T204" s="7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9" t="s">
        <v>174</v>
      </c>
      <c r="AU204" s="19" t="s">
        <v>90</v>
      </c>
    </row>
    <row r="205" spans="1:51" s="14" customFormat="1" ht="12">
      <c r="A205" s="14"/>
      <c r="B205" s="226"/>
      <c r="C205" s="14"/>
      <c r="D205" s="210" t="s">
        <v>283</v>
      </c>
      <c r="E205" s="227" t="s">
        <v>1</v>
      </c>
      <c r="F205" s="228" t="s">
        <v>2945</v>
      </c>
      <c r="G205" s="14"/>
      <c r="H205" s="229">
        <v>200</v>
      </c>
      <c r="I205" s="230"/>
      <c r="J205" s="14"/>
      <c r="K205" s="14"/>
      <c r="L205" s="226"/>
      <c r="M205" s="231"/>
      <c r="N205" s="232"/>
      <c r="O205" s="232"/>
      <c r="P205" s="232"/>
      <c r="Q205" s="232"/>
      <c r="R205" s="232"/>
      <c r="S205" s="232"/>
      <c r="T205" s="23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27" t="s">
        <v>283</v>
      </c>
      <c r="AU205" s="227" t="s">
        <v>90</v>
      </c>
      <c r="AV205" s="14" t="s">
        <v>90</v>
      </c>
      <c r="AW205" s="14" t="s">
        <v>36</v>
      </c>
      <c r="AX205" s="14" t="s">
        <v>88</v>
      </c>
      <c r="AY205" s="227" t="s">
        <v>166</v>
      </c>
    </row>
    <row r="206" spans="1:65" s="2" customFormat="1" ht="21.75" customHeight="1">
      <c r="A206" s="38"/>
      <c r="B206" s="196"/>
      <c r="C206" s="197" t="s">
        <v>538</v>
      </c>
      <c r="D206" s="197" t="s">
        <v>169</v>
      </c>
      <c r="E206" s="198" t="s">
        <v>2946</v>
      </c>
      <c r="F206" s="199" t="s">
        <v>2947</v>
      </c>
      <c r="G206" s="200" t="s">
        <v>425</v>
      </c>
      <c r="H206" s="201">
        <v>25</v>
      </c>
      <c r="I206" s="202"/>
      <c r="J206" s="203">
        <f>ROUND(I206*H206,2)</f>
        <v>0</v>
      </c>
      <c r="K206" s="199" t="s">
        <v>280</v>
      </c>
      <c r="L206" s="39"/>
      <c r="M206" s="204" t="s">
        <v>1</v>
      </c>
      <c r="N206" s="205" t="s">
        <v>46</v>
      </c>
      <c r="O206" s="77"/>
      <c r="P206" s="206">
        <f>O206*H206</f>
        <v>0</v>
      </c>
      <c r="Q206" s="206">
        <v>0</v>
      </c>
      <c r="R206" s="206">
        <f>Q206*H206</f>
        <v>0</v>
      </c>
      <c r="S206" s="206">
        <v>0</v>
      </c>
      <c r="T206" s="207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08" t="s">
        <v>243</v>
      </c>
      <c r="AT206" s="208" t="s">
        <v>169</v>
      </c>
      <c r="AU206" s="208" t="s">
        <v>90</v>
      </c>
      <c r="AY206" s="19" t="s">
        <v>166</v>
      </c>
      <c r="BE206" s="209">
        <f>IF(N206="základní",J206,0)</f>
        <v>0</v>
      </c>
      <c r="BF206" s="209">
        <f>IF(N206="snížená",J206,0)</f>
        <v>0</v>
      </c>
      <c r="BG206" s="209">
        <f>IF(N206="zákl. přenesená",J206,0)</f>
        <v>0</v>
      </c>
      <c r="BH206" s="209">
        <f>IF(N206="sníž. přenesená",J206,0)</f>
        <v>0</v>
      </c>
      <c r="BI206" s="209">
        <f>IF(N206="nulová",J206,0)</f>
        <v>0</v>
      </c>
      <c r="BJ206" s="19" t="s">
        <v>88</v>
      </c>
      <c r="BK206" s="209">
        <f>ROUND(I206*H206,2)</f>
        <v>0</v>
      </c>
      <c r="BL206" s="19" t="s">
        <v>243</v>
      </c>
      <c r="BM206" s="208" t="s">
        <v>2948</v>
      </c>
    </row>
    <row r="207" spans="1:47" s="2" customFormat="1" ht="12">
      <c r="A207" s="38"/>
      <c r="B207" s="39"/>
      <c r="C207" s="38"/>
      <c r="D207" s="210" t="s">
        <v>174</v>
      </c>
      <c r="E207" s="38"/>
      <c r="F207" s="211" t="s">
        <v>2949</v>
      </c>
      <c r="G207" s="38"/>
      <c r="H207" s="38"/>
      <c r="I207" s="132"/>
      <c r="J207" s="38"/>
      <c r="K207" s="38"/>
      <c r="L207" s="39"/>
      <c r="M207" s="212"/>
      <c r="N207" s="213"/>
      <c r="O207" s="77"/>
      <c r="P207" s="77"/>
      <c r="Q207" s="77"/>
      <c r="R207" s="77"/>
      <c r="S207" s="77"/>
      <c r="T207" s="7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9" t="s">
        <v>174</v>
      </c>
      <c r="AU207" s="19" t="s">
        <v>90</v>
      </c>
    </row>
    <row r="208" spans="1:65" s="2" customFormat="1" ht="16.5" customHeight="1">
      <c r="A208" s="38"/>
      <c r="B208" s="196"/>
      <c r="C208" s="242" t="s">
        <v>543</v>
      </c>
      <c r="D208" s="242" t="s">
        <v>806</v>
      </c>
      <c r="E208" s="243" t="s">
        <v>2950</v>
      </c>
      <c r="F208" s="244" t="s">
        <v>2951</v>
      </c>
      <c r="G208" s="245" t="s">
        <v>425</v>
      </c>
      <c r="H208" s="246">
        <v>25</v>
      </c>
      <c r="I208" s="247"/>
      <c r="J208" s="248">
        <f>ROUND(I208*H208,2)</f>
        <v>0</v>
      </c>
      <c r="K208" s="244" t="s">
        <v>280</v>
      </c>
      <c r="L208" s="249"/>
      <c r="M208" s="250" t="s">
        <v>1</v>
      </c>
      <c r="N208" s="251" t="s">
        <v>46</v>
      </c>
      <c r="O208" s="77"/>
      <c r="P208" s="206">
        <f>O208*H208</f>
        <v>0</v>
      </c>
      <c r="Q208" s="206">
        <v>0.00014</v>
      </c>
      <c r="R208" s="206">
        <f>Q208*H208</f>
        <v>0.0034999999999999996</v>
      </c>
      <c r="S208" s="206">
        <v>0</v>
      </c>
      <c r="T208" s="207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08" t="s">
        <v>522</v>
      </c>
      <c r="AT208" s="208" t="s">
        <v>806</v>
      </c>
      <c r="AU208" s="208" t="s">
        <v>90</v>
      </c>
      <c r="AY208" s="19" t="s">
        <v>166</v>
      </c>
      <c r="BE208" s="209">
        <f>IF(N208="základní",J208,0)</f>
        <v>0</v>
      </c>
      <c r="BF208" s="209">
        <f>IF(N208="snížená",J208,0)</f>
        <v>0</v>
      </c>
      <c r="BG208" s="209">
        <f>IF(N208="zákl. přenesená",J208,0)</f>
        <v>0</v>
      </c>
      <c r="BH208" s="209">
        <f>IF(N208="sníž. přenesená",J208,0)</f>
        <v>0</v>
      </c>
      <c r="BI208" s="209">
        <f>IF(N208="nulová",J208,0)</f>
        <v>0</v>
      </c>
      <c r="BJ208" s="19" t="s">
        <v>88</v>
      </c>
      <c r="BK208" s="209">
        <f>ROUND(I208*H208,2)</f>
        <v>0</v>
      </c>
      <c r="BL208" s="19" t="s">
        <v>243</v>
      </c>
      <c r="BM208" s="208" t="s">
        <v>2952</v>
      </c>
    </row>
    <row r="209" spans="1:51" s="14" customFormat="1" ht="12">
      <c r="A209" s="14"/>
      <c r="B209" s="226"/>
      <c r="C209" s="14"/>
      <c r="D209" s="210" t="s">
        <v>283</v>
      </c>
      <c r="E209" s="227" t="s">
        <v>1</v>
      </c>
      <c r="F209" s="228" t="s">
        <v>475</v>
      </c>
      <c r="G209" s="14"/>
      <c r="H209" s="229">
        <v>25</v>
      </c>
      <c r="I209" s="230"/>
      <c r="J209" s="14"/>
      <c r="K209" s="14"/>
      <c r="L209" s="226"/>
      <c r="M209" s="231"/>
      <c r="N209" s="232"/>
      <c r="O209" s="232"/>
      <c r="P209" s="232"/>
      <c r="Q209" s="232"/>
      <c r="R209" s="232"/>
      <c r="S209" s="232"/>
      <c r="T209" s="23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27" t="s">
        <v>283</v>
      </c>
      <c r="AU209" s="227" t="s">
        <v>90</v>
      </c>
      <c r="AV209" s="14" t="s">
        <v>90</v>
      </c>
      <c r="AW209" s="14" t="s">
        <v>36</v>
      </c>
      <c r="AX209" s="14" t="s">
        <v>88</v>
      </c>
      <c r="AY209" s="227" t="s">
        <v>166</v>
      </c>
    </row>
    <row r="210" spans="1:65" s="2" customFormat="1" ht="21.75" customHeight="1">
      <c r="A210" s="38"/>
      <c r="B210" s="196"/>
      <c r="C210" s="197" t="s">
        <v>550</v>
      </c>
      <c r="D210" s="197" t="s">
        <v>169</v>
      </c>
      <c r="E210" s="198" t="s">
        <v>2953</v>
      </c>
      <c r="F210" s="199" t="s">
        <v>2954</v>
      </c>
      <c r="G210" s="200" t="s">
        <v>346</v>
      </c>
      <c r="H210" s="201">
        <v>80</v>
      </c>
      <c r="I210" s="202"/>
      <c r="J210" s="203">
        <f>ROUND(I210*H210,2)</f>
        <v>0</v>
      </c>
      <c r="K210" s="199" t="s">
        <v>280</v>
      </c>
      <c r="L210" s="39"/>
      <c r="M210" s="204" t="s">
        <v>1</v>
      </c>
      <c r="N210" s="205" t="s">
        <v>46</v>
      </c>
      <c r="O210" s="77"/>
      <c r="P210" s="206">
        <f>O210*H210</f>
        <v>0</v>
      </c>
      <c r="Q210" s="206">
        <v>0</v>
      </c>
      <c r="R210" s="206">
        <f>Q210*H210</f>
        <v>0</v>
      </c>
      <c r="S210" s="206">
        <v>0</v>
      </c>
      <c r="T210" s="207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08" t="s">
        <v>243</v>
      </c>
      <c r="AT210" s="208" t="s">
        <v>169</v>
      </c>
      <c r="AU210" s="208" t="s">
        <v>90</v>
      </c>
      <c r="AY210" s="19" t="s">
        <v>166</v>
      </c>
      <c r="BE210" s="209">
        <f>IF(N210="základní",J210,0)</f>
        <v>0</v>
      </c>
      <c r="BF210" s="209">
        <f>IF(N210="snížená",J210,0)</f>
        <v>0</v>
      </c>
      <c r="BG210" s="209">
        <f>IF(N210="zákl. přenesená",J210,0)</f>
        <v>0</v>
      </c>
      <c r="BH210" s="209">
        <f>IF(N210="sníž. přenesená",J210,0)</f>
        <v>0</v>
      </c>
      <c r="BI210" s="209">
        <f>IF(N210="nulová",J210,0)</f>
        <v>0</v>
      </c>
      <c r="BJ210" s="19" t="s">
        <v>88</v>
      </c>
      <c r="BK210" s="209">
        <f>ROUND(I210*H210,2)</f>
        <v>0</v>
      </c>
      <c r="BL210" s="19" t="s">
        <v>243</v>
      </c>
      <c r="BM210" s="208" t="s">
        <v>2955</v>
      </c>
    </row>
    <row r="211" spans="1:51" s="14" customFormat="1" ht="12">
      <c r="A211" s="14"/>
      <c r="B211" s="226"/>
      <c r="C211" s="14"/>
      <c r="D211" s="210" t="s">
        <v>283</v>
      </c>
      <c r="E211" s="227" t="s">
        <v>1</v>
      </c>
      <c r="F211" s="228" t="s">
        <v>2956</v>
      </c>
      <c r="G211" s="14"/>
      <c r="H211" s="229">
        <v>80</v>
      </c>
      <c r="I211" s="230"/>
      <c r="J211" s="14"/>
      <c r="K211" s="14"/>
      <c r="L211" s="226"/>
      <c r="M211" s="231"/>
      <c r="N211" s="232"/>
      <c r="O211" s="232"/>
      <c r="P211" s="232"/>
      <c r="Q211" s="232"/>
      <c r="R211" s="232"/>
      <c r="S211" s="232"/>
      <c r="T211" s="23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27" t="s">
        <v>283</v>
      </c>
      <c r="AU211" s="227" t="s">
        <v>90</v>
      </c>
      <c r="AV211" s="14" t="s">
        <v>90</v>
      </c>
      <c r="AW211" s="14" t="s">
        <v>36</v>
      </c>
      <c r="AX211" s="14" t="s">
        <v>88</v>
      </c>
      <c r="AY211" s="227" t="s">
        <v>166</v>
      </c>
    </row>
    <row r="212" spans="1:65" s="2" customFormat="1" ht="21.75" customHeight="1">
      <c r="A212" s="38"/>
      <c r="B212" s="196"/>
      <c r="C212" s="197" t="s">
        <v>556</v>
      </c>
      <c r="D212" s="197" t="s">
        <v>169</v>
      </c>
      <c r="E212" s="198" t="s">
        <v>2957</v>
      </c>
      <c r="F212" s="199" t="s">
        <v>2958</v>
      </c>
      <c r="G212" s="200" t="s">
        <v>346</v>
      </c>
      <c r="H212" s="201">
        <v>2</v>
      </c>
      <c r="I212" s="202"/>
      <c r="J212" s="203">
        <f>ROUND(I212*H212,2)</f>
        <v>0</v>
      </c>
      <c r="K212" s="199" t="s">
        <v>280</v>
      </c>
      <c r="L212" s="39"/>
      <c r="M212" s="204" t="s">
        <v>1</v>
      </c>
      <c r="N212" s="205" t="s">
        <v>46</v>
      </c>
      <c r="O212" s="77"/>
      <c r="P212" s="206">
        <f>O212*H212</f>
        <v>0</v>
      </c>
      <c r="Q212" s="206">
        <v>0</v>
      </c>
      <c r="R212" s="206">
        <f>Q212*H212</f>
        <v>0</v>
      </c>
      <c r="S212" s="206">
        <v>0</v>
      </c>
      <c r="T212" s="207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08" t="s">
        <v>243</v>
      </c>
      <c r="AT212" s="208" t="s">
        <v>169</v>
      </c>
      <c r="AU212" s="208" t="s">
        <v>90</v>
      </c>
      <c r="AY212" s="19" t="s">
        <v>166</v>
      </c>
      <c r="BE212" s="209">
        <f>IF(N212="základní",J212,0)</f>
        <v>0</v>
      </c>
      <c r="BF212" s="209">
        <f>IF(N212="snížená",J212,0)</f>
        <v>0</v>
      </c>
      <c r="BG212" s="209">
        <f>IF(N212="zákl. přenesená",J212,0)</f>
        <v>0</v>
      </c>
      <c r="BH212" s="209">
        <f>IF(N212="sníž. přenesená",J212,0)</f>
        <v>0</v>
      </c>
      <c r="BI212" s="209">
        <f>IF(N212="nulová",J212,0)</f>
        <v>0</v>
      </c>
      <c r="BJ212" s="19" t="s">
        <v>88</v>
      </c>
      <c r="BK212" s="209">
        <f>ROUND(I212*H212,2)</f>
        <v>0</v>
      </c>
      <c r="BL212" s="19" t="s">
        <v>243</v>
      </c>
      <c r="BM212" s="208" t="s">
        <v>2959</v>
      </c>
    </row>
    <row r="213" spans="1:51" s="14" customFormat="1" ht="12">
      <c r="A213" s="14"/>
      <c r="B213" s="226"/>
      <c r="C213" s="14"/>
      <c r="D213" s="210" t="s">
        <v>283</v>
      </c>
      <c r="E213" s="227" t="s">
        <v>1</v>
      </c>
      <c r="F213" s="228" t="s">
        <v>90</v>
      </c>
      <c r="G213" s="14"/>
      <c r="H213" s="229">
        <v>2</v>
      </c>
      <c r="I213" s="230"/>
      <c r="J213" s="14"/>
      <c r="K213" s="14"/>
      <c r="L213" s="226"/>
      <c r="M213" s="231"/>
      <c r="N213" s="232"/>
      <c r="O213" s="232"/>
      <c r="P213" s="232"/>
      <c r="Q213" s="232"/>
      <c r="R213" s="232"/>
      <c r="S213" s="232"/>
      <c r="T213" s="23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27" t="s">
        <v>283</v>
      </c>
      <c r="AU213" s="227" t="s">
        <v>90</v>
      </c>
      <c r="AV213" s="14" t="s">
        <v>90</v>
      </c>
      <c r="AW213" s="14" t="s">
        <v>36</v>
      </c>
      <c r="AX213" s="14" t="s">
        <v>88</v>
      </c>
      <c r="AY213" s="227" t="s">
        <v>166</v>
      </c>
    </row>
    <row r="214" spans="1:65" s="2" customFormat="1" ht="21.75" customHeight="1">
      <c r="A214" s="38"/>
      <c r="B214" s="196"/>
      <c r="C214" s="197" t="s">
        <v>562</v>
      </c>
      <c r="D214" s="197" t="s">
        <v>169</v>
      </c>
      <c r="E214" s="198" t="s">
        <v>2960</v>
      </c>
      <c r="F214" s="199" t="s">
        <v>2961</v>
      </c>
      <c r="G214" s="200" t="s">
        <v>346</v>
      </c>
      <c r="H214" s="201">
        <v>2</v>
      </c>
      <c r="I214" s="202"/>
      <c r="J214" s="203">
        <f>ROUND(I214*H214,2)</f>
        <v>0</v>
      </c>
      <c r="K214" s="199" t="s">
        <v>280</v>
      </c>
      <c r="L214" s="39"/>
      <c r="M214" s="204" t="s">
        <v>1</v>
      </c>
      <c r="N214" s="205" t="s">
        <v>46</v>
      </c>
      <c r="O214" s="77"/>
      <c r="P214" s="206">
        <f>O214*H214</f>
        <v>0</v>
      </c>
      <c r="Q214" s="206">
        <v>0</v>
      </c>
      <c r="R214" s="206">
        <f>Q214*H214</f>
        <v>0</v>
      </c>
      <c r="S214" s="206">
        <v>0</v>
      </c>
      <c r="T214" s="207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08" t="s">
        <v>243</v>
      </c>
      <c r="AT214" s="208" t="s">
        <v>169</v>
      </c>
      <c r="AU214" s="208" t="s">
        <v>90</v>
      </c>
      <c r="AY214" s="19" t="s">
        <v>166</v>
      </c>
      <c r="BE214" s="209">
        <f>IF(N214="základní",J214,0)</f>
        <v>0</v>
      </c>
      <c r="BF214" s="209">
        <f>IF(N214="snížená",J214,0)</f>
        <v>0</v>
      </c>
      <c r="BG214" s="209">
        <f>IF(N214="zákl. přenesená",J214,0)</f>
        <v>0</v>
      </c>
      <c r="BH214" s="209">
        <f>IF(N214="sníž. přenesená",J214,0)</f>
        <v>0</v>
      </c>
      <c r="BI214" s="209">
        <f>IF(N214="nulová",J214,0)</f>
        <v>0</v>
      </c>
      <c r="BJ214" s="19" t="s">
        <v>88</v>
      </c>
      <c r="BK214" s="209">
        <f>ROUND(I214*H214,2)</f>
        <v>0</v>
      </c>
      <c r="BL214" s="19" t="s">
        <v>243</v>
      </c>
      <c r="BM214" s="208" t="s">
        <v>2962</v>
      </c>
    </row>
    <row r="215" spans="1:65" s="2" customFormat="1" ht="16.5" customHeight="1">
      <c r="A215" s="38"/>
      <c r="B215" s="196"/>
      <c r="C215" s="242" t="s">
        <v>569</v>
      </c>
      <c r="D215" s="242" t="s">
        <v>806</v>
      </c>
      <c r="E215" s="243" t="s">
        <v>2963</v>
      </c>
      <c r="F215" s="244" t="s">
        <v>2964</v>
      </c>
      <c r="G215" s="245" t="s">
        <v>346</v>
      </c>
      <c r="H215" s="246">
        <v>1</v>
      </c>
      <c r="I215" s="247"/>
      <c r="J215" s="248">
        <f>ROUND(I215*H215,2)</f>
        <v>0</v>
      </c>
      <c r="K215" s="244" t="s">
        <v>1</v>
      </c>
      <c r="L215" s="249"/>
      <c r="M215" s="250" t="s">
        <v>1</v>
      </c>
      <c r="N215" s="251" t="s">
        <v>46</v>
      </c>
      <c r="O215" s="77"/>
      <c r="P215" s="206">
        <f>O215*H215</f>
        <v>0</v>
      </c>
      <c r="Q215" s="206">
        <v>0</v>
      </c>
      <c r="R215" s="206">
        <f>Q215*H215</f>
        <v>0</v>
      </c>
      <c r="S215" s="206">
        <v>0</v>
      </c>
      <c r="T215" s="207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08" t="s">
        <v>522</v>
      </c>
      <c r="AT215" s="208" t="s">
        <v>806</v>
      </c>
      <c r="AU215" s="208" t="s">
        <v>90</v>
      </c>
      <c r="AY215" s="19" t="s">
        <v>166</v>
      </c>
      <c r="BE215" s="209">
        <f>IF(N215="základní",J215,0)</f>
        <v>0</v>
      </c>
      <c r="BF215" s="209">
        <f>IF(N215="snížená",J215,0)</f>
        <v>0</v>
      </c>
      <c r="BG215" s="209">
        <f>IF(N215="zákl. přenesená",J215,0)</f>
        <v>0</v>
      </c>
      <c r="BH215" s="209">
        <f>IF(N215="sníž. přenesená",J215,0)</f>
        <v>0</v>
      </c>
      <c r="BI215" s="209">
        <f>IF(N215="nulová",J215,0)</f>
        <v>0</v>
      </c>
      <c r="BJ215" s="19" t="s">
        <v>88</v>
      </c>
      <c r="BK215" s="209">
        <f>ROUND(I215*H215,2)</f>
        <v>0</v>
      </c>
      <c r="BL215" s="19" t="s">
        <v>243</v>
      </c>
      <c r="BM215" s="208" t="s">
        <v>2965</v>
      </c>
    </row>
    <row r="216" spans="1:47" s="2" customFormat="1" ht="12">
      <c r="A216" s="38"/>
      <c r="B216" s="39"/>
      <c r="C216" s="38"/>
      <c r="D216" s="210" t="s">
        <v>174</v>
      </c>
      <c r="E216" s="38"/>
      <c r="F216" s="211" t="s">
        <v>2966</v>
      </c>
      <c r="G216" s="38"/>
      <c r="H216" s="38"/>
      <c r="I216" s="132"/>
      <c r="J216" s="38"/>
      <c r="K216" s="38"/>
      <c r="L216" s="39"/>
      <c r="M216" s="212"/>
      <c r="N216" s="213"/>
      <c r="O216" s="77"/>
      <c r="P216" s="77"/>
      <c r="Q216" s="77"/>
      <c r="R216" s="77"/>
      <c r="S216" s="77"/>
      <c r="T216" s="7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9" t="s">
        <v>174</v>
      </c>
      <c r="AU216" s="19" t="s">
        <v>90</v>
      </c>
    </row>
    <row r="217" spans="1:65" s="2" customFormat="1" ht="16.5" customHeight="1">
      <c r="A217" s="38"/>
      <c r="B217" s="196"/>
      <c r="C217" s="242" t="s">
        <v>576</v>
      </c>
      <c r="D217" s="242" t="s">
        <v>806</v>
      </c>
      <c r="E217" s="243" t="s">
        <v>2967</v>
      </c>
      <c r="F217" s="244" t="s">
        <v>2968</v>
      </c>
      <c r="G217" s="245" t="s">
        <v>346</v>
      </c>
      <c r="H217" s="246">
        <v>1</v>
      </c>
      <c r="I217" s="247"/>
      <c r="J217" s="248">
        <f>ROUND(I217*H217,2)</f>
        <v>0</v>
      </c>
      <c r="K217" s="244" t="s">
        <v>1</v>
      </c>
      <c r="L217" s="249"/>
      <c r="M217" s="250" t="s">
        <v>1</v>
      </c>
      <c r="N217" s="251" t="s">
        <v>46</v>
      </c>
      <c r="O217" s="77"/>
      <c r="P217" s="206">
        <f>O217*H217</f>
        <v>0</v>
      </c>
      <c r="Q217" s="206">
        <v>0</v>
      </c>
      <c r="R217" s="206">
        <f>Q217*H217</f>
        <v>0</v>
      </c>
      <c r="S217" s="206">
        <v>0</v>
      </c>
      <c r="T217" s="207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08" t="s">
        <v>522</v>
      </c>
      <c r="AT217" s="208" t="s">
        <v>806</v>
      </c>
      <c r="AU217" s="208" t="s">
        <v>90</v>
      </c>
      <c r="AY217" s="19" t="s">
        <v>166</v>
      </c>
      <c r="BE217" s="209">
        <f>IF(N217="základní",J217,0)</f>
        <v>0</v>
      </c>
      <c r="BF217" s="209">
        <f>IF(N217="snížená",J217,0)</f>
        <v>0</v>
      </c>
      <c r="BG217" s="209">
        <f>IF(N217="zákl. přenesená",J217,0)</f>
        <v>0</v>
      </c>
      <c r="BH217" s="209">
        <f>IF(N217="sníž. přenesená",J217,0)</f>
        <v>0</v>
      </c>
      <c r="BI217" s="209">
        <f>IF(N217="nulová",J217,0)</f>
        <v>0</v>
      </c>
      <c r="BJ217" s="19" t="s">
        <v>88</v>
      </c>
      <c r="BK217" s="209">
        <f>ROUND(I217*H217,2)</f>
        <v>0</v>
      </c>
      <c r="BL217" s="19" t="s">
        <v>243</v>
      </c>
      <c r="BM217" s="208" t="s">
        <v>2969</v>
      </c>
    </row>
    <row r="218" spans="1:47" s="2" customFormat="1" ht="12">
      <c r="A218" s="38"/>
      <c r="B218" s="39"/>
      <c r="C218" s="38"/>
      <c r="D218" s="210" t="s">
        <v>174</v>
      </c>
      <c r="E218" s="38"/>
      <c r="F218" s="211" t="s">
        <v>2966</v>
      </c>
      <c r="G218" s="38"/>
      <c r="H218" s="38"/>
      <c r="I218" s="132"/>
      <c r="J218" s="38"/>
      <c r="K218" s="38"/>
      <c r="L218" s="39"/>
      <c r="M218" s="212"/>
      <c r="N218" s="213"/>
      <c r="O218" s="77"/>
      <c r="P218" s="77"/>
      <c r="Q218" s="77"/>
      <c r="R218" s="77"/>
      <c r="S218" s="77"/>
      <c r="T218" s="7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9" t="s">
        <v>174</v>
      </c>
      <c r="AU218" s="19" t="s">
        <v>90</v>
      </c>
    </row>
    <row r="219" spans="1:65" s="2" customFormat="1" ht="16.5" customHeight="1">
      <c r="A219" s="38"/>
      <c r="B219" s="196"/>
      <c r="C219" s="197" t="s">
        <v>582</v>
      </c>
      <c r="D219" s="197" t="s">
        <v>169</v>
      </c>
      <c r="E219" s="198" t="s">
        <v>2970</v>
      </c>
      <c r="F219" s="199" t="s">
        <v>2971</v>
      </c>
      <c r="G219" s="200" t="s">
        <v>346</v>
      </c>
      <c r="H219" s="201">
        <v>11</v>
      </c>
      <c r="I219" s="202"/>
      <c r="J219" s="203">
        <f>ROUND(I219*H219,2)</f>
        <v>0</v>
      </c>
      <c r="K219" s="199" t="s">
        <v>280</v>
      </c>
      <c r="L219" s="39"/>
      <c r="M219" s="204" t="s">
        <v>1</v>
      </c>
      <c r="N219" s="205" t="s">
        <v>46</v>
      </c>
      <c r="O219" s="77"/>
      <c r="P219" s="206">
        <f>O219*H219</f>
        <v>0</v>
      </c>
      <c r="Q219" s="206">
        <v>0</v>
      </c>
      <c r="R219" s="206">
        <f>Q219*H219</f>
        <v>0</v>
      </c>
      <c r="S219" s="206">
        <v>0</v>
      </c>
      <c r="T219" s="207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08" t="s">
        <v>243</v>
      </c>
      <c r="AT219" s="208" t="s">
        <v>169</v>
      </c>
      <c r="AU219" s="208" t="s">
        <v>90</v>
      </c>
      <c r="AY219" s="19" t="s">
        <v>166</v>
      </c>
      <c r="BE219" s="209">
        <f>IF(N219="základní",J219,0)</f>
        <v>0</v>
      </c>
      <c r="BF219" s="209">
        <f>IF(N219="snížená",J219,0)</f>
        <v>0</v>
      </c>
      <c r="BG219" s="209">
        <f>IF(N219="zákl. přenesená",J219,0)</f>
        <v>0</v>
      </c>
      <c r="BH219" s="209">
        <f>IF(N219="sníž. přenesená",J219,0)</f>
        <v>0</v>
      </c>
      <c r="BI219" s="209">
        <f>IF(N219="nulová",J219,0)</f>
        <v>0</v>
      </c>
      <c r="BJ219" s="19" t="s">
        <v>88</v>
      </c>
      <c r="BK219" s="209">
        <f>ROUND(I219*H219,2)</f>
        <v>0</v>
      </c>
      <c r="BL219" s="19" t="s">
        <v>243</v>
      </c>
      <c r="BM219" s="208" t="s">
        <v>2972</v>
      </c>
    </row>
    <row r="220" spans="1:47" s="2" customFormat="1" ht="12">
      <c r="A220" s="38"/>
      <c r="B220" s="39"/>
      <c r="C220" s="38"/>
      <c r="D220" s="210" t="s">
        <v>174</v>
      </c>
      <c r="E220" s="38"/>
      <c r="F220" s="211" t="s">
        <v>2973</v>
      </c>
      <c r="G220" s="38"/>
      <c r="H220" s="38"/>
      <c r="I220" s="132"/>
      <c r="J220" s="38"/>
      <c r="K220" s="38"/>
      <c r="L220" s="39"/>
      <c r="M220" s="212"/>
      <c r="N220" s="213"/>
      <c r="O220" s="77"/>
      <c r="P220" s="77"/>
      <c r="Q220" s="77"/>
      <c r="R220" s="77"/>
      <c r="S220" s="77"/>
      <c r="T220" s="7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9" t="s">
        <v>174</v>
      </c>
      <c r="AU220" s="19" t="s">
        <v>90</v>
      </c>
    </row>
    <row r="221" spans="1:51" s="14" customFormat="1" ht="12">
      <c r="A221" s="14"/>
      <c r="B221" s="226"/>
      <c r="C221" s="14"/>
      <c r="D221" s="210" t="s">
        <v>283</v>
      </c>
      <c r="E221" s="227" t="s">
        <v>1</v>
      </c>
      <c r="F221" s="228" t="s">
        <v>2974</v>
      </c>
      <c r="G221" s="14"/>
      <c r="H221" s="229">
        <v>11</v>
      </c>
      <c r="I221" s="230"/>
      <c r="J221" s="14"/>
      <c r="K221" s="14"/>
      <c r="L221" s="226"/>
      <c r="M221" s="231"/>
      <c r="N221" s="232"/>
      <c r="O221" s="232"/>
      <c r="P221" s="232"/>
      <c r="Q221" s="232"/>
      <c r="R221" s="232"/>
      <c r="S221" s="232"/>
      <c r="T221" s="23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27" t="s">
        <v>283</v>
      </c>
      <c r="AU221" s="227" t="s">
        <v>90</v>
      </c>
      <c r="AV221" s="14" t="s">
        <v>90</v>
      </c>
      <c r="AW221" s="14" t="s">
        <v>36</v>
      </c>
      <c r="AX221" s="14" t="s">
        <v>88</v>
      </c>
      <c r="AY221" s="227" t="s">
        <v>166</v>
      </c>
    </row>
    <row r="222" spans="1:65" s="2" customFormat="1" ht="16.5" customHeight="1">
      <c r="A222" s="38"/>
      <c r="B222" s="196"/>
      <c r="C222" s="242" t="s">
        <v>596</v>
      </c>
      <c r="D222" s="242" t="s">
        <v>806</v>
      </c>
      <c r="E222" s="243" t="s">
        <v>2975</v>
      </c>
      <c r="F222" s="244" t="s">
        <v>2976</v>
      </c>
      <c r="G222" s="245" t="s">
        <v>346</v>
      </c>
      <c r="H222" s="246">
        <v>4</v>
      </c>
      <c r="I222" s="247"/>
      <c r="J222" s="248">
        <f>ROUND(I222*H222,2)</f>
        <v>0</v>
      </c>
      <c r="K222" s="244" t="s">
        <v>1</v>
      </c>
      <c r="L222" s="249"/>
      <c r="M222" s="250" t="s">
        <v>1</v>
      </c>
      <c r="N222" s="251" t="s">
        <v>46</v>
      </c>
      <c r="O222" s="77"/>
      <c r="P222" s="206">
        <f>O222*H222</f>
        <v>0</v>
      </c>
      <c r="Q222" s="206">
        <v>0.0005</v>
      </c>
      <c r="R222" s="206">
        <f>Q222*H222</f>
        <v>0.002</v>
      </c>
      <c r="S222" s="206">
        <v>0</v>
      </c>
      <c r="T222" s="207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08" t="s">
        <v>522</v>
      </c>
      <c r="AT222" s="208" t="s">
        <v>806</v>
      </c>
      <c r="AU222" s="208" t="s">
        <v>90</v>
      </c>
      <c r="AY222" s="19" t="s">
        <v>166</v>
      </c>
      <c r="BE222" s="209">
        <f>IF(N222="základní",J222,0)</f>
        <v>0</v>
      </c>
      <c r="BF222" s="209">
        <f>IF(N222="snížená",J222,0)</f>
        <v>0</v>
      </c>
      <c r="BG222" s="209">
        <f>IF(N222="zákl. přenesená",J222,0)</f>
        <v>0</v>
      </c>
      <c r="BH222" s="209">
        <f>IF(N222="sníž. přenesená",J222,0)</f>
        <v>0</v>
      </c>
      <c r="BI222" s="209">
        <f>IF(N222="nulová",J222,0)</f>
        <v>0</v>
      </c>
      <c r="BJ222" s="19" t="s">
        <v>88</v>
      </c>
      <c r="BK222" s="209">
        <f>ROUND(I222*H222,2)</f>
        <v>0</v>
      </c>
      <c r="BL222" s="19" t="s">
        <v>243</v>
      </c>
      <c r="BM222" s="208" t="s">
        <v>2977</v>
      </c>
    </row>
    <row r="223" spans="1:47" s="2" customFormat="1" ht="12">
      <c r="A223" s="38"/>
      <c r="B223" s="39"/>
      <c r="C223" s="38"/>
      <c r="D223" s="210" t="s">
        <v>174</v>
      </c>
      <c r="E223" s="38"/>
      <c r="F223" s="211" t="s">
        <v>2978</v>
      </c>
      <c r="G223" s="38"/>
      <c r="H223" s="38"/>
      <c r="I223" s="132"/>
      <c r="J223" s="38"/>
      <c r="K223" s="38"/>
      <c r="L223" s="39"/>
      <c r="M223" s="212"/>
      <c r="N223" s="213"/>
      <c r="O223" s="77"/>
      <c r="P223" s="77"/>
      <c r="Q223" s="77"/>
      <c r="R223" s="77"/>
      <c r="S223" s="77"/>
      <c r="T223" s="7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9" t="s">
        <v>174</v>
      </c>
      <c r="AU223" s="19" t="s">
        <v>90</v>
      </c>
    </row>
    <row r="224" spans="1:65" s="2" customFormat="1" ht="16.5" customHeight="1">
      <c r="A224" s="38"/>
      <c r="B224" s="196"/>
      <c r="C224" s="242" t="s">
        <v>619</v>
      </c>
      <c r="D224" s="242" t="s">
        <v>806</v>
      </c>
      <c r="E224" s="243" t="s">
        <v>2979</v>
      </c>
      <c r="F224" s="244" t="s">
        <v>2980</v>
      </c>
      <c r="G224" s="245" t="s">
        <v>346</v>
      </c>
      <c r="H224" s="246">
        <v>7</v>
      </c>
      <c r="I224" s="247"/>
      <c r="J224" s="248">
        <f>ROUND(I224*H224,2)</f>
        <v>0</v>
      </c>
      <c r="K224" s="244" t="s">
        <v>1</v>
      </c>
      <c r="L224" s="249"/>
      <c r="M224" s="250" t="s">
        <v>1</v>
      </c>
      <c r="N224" s="251" t="s">
        <v>46</v>
      </c>
      <c r="O224" s="77"/>
      <c r="P224" s="206">
        <f>O224*H224</f>
        <v>0</v>
      </c>
      <c r="Q224" s="206">
        <v>0.0005</v>
      </c>
      <c r="R224" s="206">
        <f>Q224*H224</f>
        <v>0.0035</v>
      </c>
      <c r="S224" s="206">
        <v>0</v>
      </c>
      <c r="T224" s="207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08" t="s">
        <v>522</v>
      </c>
      <c r="AT224" s="208" t="s">
        <v>806</v>
      </c>
      <c r="AU224" s="208" t="s">
        <v>90</v>
      </c>
      <c r="AY224" s="19" t="s">
        <v>166</v>
      </c>
      <c r="BE224" s="209">
        <f>IF(N224="základní",J224,0)</f>
        <v>0</v>
      </c>
      <c r="BF224" s="209">
        <f>IF(N224="snížená",J224,0)</f>
        <v>0</v>
      </c>
      <c r="BG224" s="209">
        <f>IF(N224="zákl. přenesená",J224,0)</f>
        <v>0</v>
      </c>
      <c r="BH224" s="209">
        <f>IF(N224="sníž. přenesená",J224,0)</f>
        <v>0</v>
      </c>
      <c r="BI224" s="209">
        <f>IF(N224="nulová",J224,0)</f>
        <v>0</v>
      </c>
      <c r="BJ224" s="19" t="s">
        <v>88</v>
      </c>
      <c r="BK224" s="209">
        <f>ROUND(I224*H224,2)</f>
        <v>0</v>
      </c>
      <c r="BL224" s="19" t="s">
        <v>243</v>
      </c>
      <c r="BM224" s="208" t="s">
        <v>2981</v>
      </c>
    </row>
    <row r="225" spans="1:47" s="2" customFormat="1" ht="12">
      <c r="A225" s="38"/>
      <c r="B225" s="39"/>
      <c r="C225" s="38"/>
      <c r="D225" s="210" t="s">
        <v>174</v>
      </c>
      <c r="E225" s="38"/>
      <c r="F225" s="211" t="s">
        <v>2978</v>
      </c>
      <c r="G225" s="38"/>
      <c r="H225" s="38"/>
      <c r="I225" s="132"/>
      <c r="J225" s="38"/>
      <c r="K225" s="38"/>
      <c r="L225" s="39"/>
      <c r="M225" s="212"/>
      <c r="N225" s="213"/>
      <c r="O225" s="77"/>
      <c r="P225" s="77"/>
      <c r="Q225" s="77"/>
      <c r="R225" s="77"/>
      <c r="S225" s="77"/>
      <c r="T225" s="7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9" t="s">
        <v>174</v>
      </c>
      <c r="AU225" s="19" t="s">
        <v>90</v>
      </c>
    </row>
    <row r="226" spans="1:65" s="2" customFormat="1" ht="21.75" customHeight="1">
      <c r="A226" s="38"/>
      <c r="B226" s="196"/>
      <c r="C226" s="197" t="s">
        <v>626</v>
      </c>
      <c r="D226" s="197" t="s">
        <v>169</v>
      </c>
      <c r="E226" s="198" t="s">
        <v>2982</v>
      </c>
      <c r="F226" s="199" t="s">
        <v>2983</v>
      </c>
      <c r="G226" s="200" t="s">
        <v>346</v>
      </c>
      <c r="H226" s="201">
        <v>2</v>
      </c>
      <c r="I226" s="202"/>
      <c r="J226" s="203">
        <f>ROUND(I226*H226,2)</f>
        <v>0</v>
      </c>
      <c r="K226" s="199" t="s">
        <v>280</v>
      </c>
      <c r="L226" s="39"/>
      <c r="M226" s="204" t="s">
        <v>1</v>
      </c>
      <c r="N226" s="205" t="s">
        <v>46</v>
      </c>
      <c r="O226" s="77"/>
      <c r="P226" s="206">
        <f>O226*H226</f>
        <v>0</v>
      </c>
      <c r="Q226" s="206">
        <v>0</v>
      </c>
      <c r="R226" s="206">
        <f>Q226*H226</f>
        <v>0</v>
      </c>
      <c r="S226" s="206">
        <v>0</v>
      </c>
      <c r="T226" s="207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08" t="s">
        <v>243</v>
      </c>
      <c r="AT226" s="208" t="s">
        <v>169</v>
      </c>
      <c r="AU226" s="208" t="s">
        <v>90</v>
      </c>
      <c r="AY226" s="19" t="s">
        <v>166</v>
      </c>
      <c r="BE226" s="209">
        <f>IF(N226="základní",J226,0)</f>
        <v>0</v>
      </c>
      <c r="BF226" s="209">
        <f>IF(N226="snížená",J226,0)</f>
        <v>0</v>
      </c>
      <c r="BG226" s="209">
        <f>IF(N226="zákl. přenesená",J226,0)</f>
        <v>0</v>
      </c>
      <c r="BH226" s="209">
        <f>IF(N226="sníž. přenesená",J226,0)</f>
        <v>0</v>
      </c>
      <c r="BI226" s="209">
        <f>IF(N226="nulová",J226,0)</f>
        <v>0</v>
      </c>
      <c r="BJ226" s="19" t="s">
        <v>88</v>
      </c>
      <c r="BK226" s="209">
        <f>ROUND(I226*H226,2)</f>
        <v>0</v>
      </c>
      <c r="BL226" s="19" t="s">
        <v>243</v>
      </c>
      <c r="BM226" s="208" t="s">
        <v>2984</v>
      </c>
    </row>
    <row r="227" spans="1:65" s="2" customFormat="1" ht="16.5" customHeight="1">
      <c r="A227" s="38"/>
      <c r="B227" s="196"/>
      <c r="C227" s="242" t="s">
        <v>637</v>
      </c>
      <c r="D227" s="242" t="s">
        <v>806</v>
      </c>
      <c r="E227" s="243" t="s">
        <v>2985</v>
      </c>
      <c r="F227" s="244" t="s">
        <v>2986</v>
      </c>
      <c r="G227" s="245" t="s">
        <v>346</v>
      </c>
      <c r="H227" s="246">
        <v>2</v>
      </c>
      <c r="I227" s="247"/>
      <c r="J227" s="248">
        <f>ROUND(I227*H227,2)</f>
        <v>0</v>
      </c>
      <c r="K227" s="244" t="s">
        <v>1</v>
      </c>
      <c r="L227" s="249"/>
      <c r="M227" s="250" t="s">
        <v>1</v>
      </c>
      <c r="N227" s="251" t="s">
        <v>46</v>
      </c>
      <c r="O227" s="77"/>
      <c r="P227" s="206">
        <f>O227*H227</f>
        <v>0</v>
      </c>
      <c r="Q227" s="206">
        <v>0.0003</v>
      </c>
      <c r="R227" s="206">
        <f>Q227*H227</f>
        <v>0.0006</v>
      </c>
      <c r="S227" s="206">
        <v>0</v>
      </c>
      <c r="T227" s="207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08" t="s">
        <v>522</v>
      </c>
      <c r="AT227" s="208" t="s">
        <v>806</v>
      </c>
      <c r="AU227" s="208" t="s">
        <v>90</v>
      </c>
      <c r="AY227" s="19" t="s">
        <v>166</v>
      </c>
      <c r="BE227" s="209">
        <f>IF(N227="základní",J227,0)</f>
        <v>0</v>
      </c>
      <c r="BF227" s="209">
        <f>IF(N227="snížená",J227,0)</f>
        <v>0</v>
      </c>
      <c r="BG227" s="209">
        <f>IF(N227="zákl. přenesená",J227,0)</f>
        <v>0</v>
      </c>
      <c r="BH227" s="209">
        <f>IF(N227="sníž. přenesená",J227,0)</f>
        <v>0</v>
      </c>
      <c r="BI227" s="209">
        <f>IF(N227="nulová",J227,0)</f>
        <v>0</v>
      </c>
      <c r="BJ227" s="19" t="s">
        <v>88</v>
      </c>
      <c r="BK227" s="209">
        <f>ROUND(I227*H227,2)</f>
        <v>0</v>
      </c>
      <c r="BL227" s="19" t="s">
        <v>243</v>
      </c>
      <c r="BM227" s="208" t="s">
        <v>2987</v>
      </c>
    </row>
    <row r="228" spans="1:65" s="2" customFormat="1" ht="21.75" customHeight="1">
      <c r="A228" s="38"/>
      <c r="B228" s="196"/>
      <c r="C228" s="197" t="s">
        <v>642</v>
      </c>
      <c r="D228" s="197" t="s">
        <v>169</v>
      </c>
      <c r="E228" s="198" t="s">
        <v>2988</v>
      </c>
      <c r="F228" s="199" t="s">
        <v>2989</v>
      </c>
      <c r="G228" s="200" t="s">
        <v>346</v>
      </c>
      <c r="H228" s="201">
        <v>37</v>
      </c>
      <c r="I228" s="202"/>
      <c r="J228" s="203">
        <f>ROUND(I228*H228,2)</f>
        <v>0</v>
      </c>
      <c r="K228" s="199" t="s">
        <v>280</v>
      </c>
      <c r="L228" s="39"/>
      <c r="M228" s="204" t="s">
        <v>1</v>
      </c>
      <c r="N228" s="205" t="s">
        <v>46</v>
      </c>
      <c r="O228" s="77"/>
      <c r="P228" s="206">
        <f>O228*H228</f>
        <v>0</v>
      </c>
      <c r="Q228" s="206">
        <v>0</v>
      </c>
      <c r="R228" s="206">
        <f>Q228*H228</f>
        <v>0</v>
      </c>
      <c r="S228" s="206">
        <v>0</v>
      </c>
      <c r="T228" s="207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08" t="s">
        <v>243</v>
      </c>
      <c r="AT228" s="208" t="s">
        <v>169</v>
      </c>
      <c r="AU228" s="208" t="s">
        <v>90</v>
      </c>
      <c r="AY228" s="19" t="s">
        <v>166</v>
      </c>
      <c r="BE228" s="209">
        <f>IF(N228="základní",J228,0)</f>
        <v>0</v>
      </c>
      <c r="BF228" s="209">
        <f>IF(N228="snížená",J228,0)</f>
        <v>0</v>
      </c>
      <c r="BG228" s="209">
        <f>IF(N228="zákl. přenesená",J228,0)</f>
        <v>0</v>
      </c>
      <c r="BH228" s="209">
        <f>IF(N228="sníž. přenesená",J228,0)</f>
        <v>0</v>
      </c>
      <c r="BI228" s="209">
        <f>IF(N228="nulová",J228,0)</f>
        <v>0</v>
      </c>
      <c r="BJ228" s="19" t="s">
        <v>88</v>
      </c>
      <c r="BK228" s="209">
        <f>ROUND(I228*H228,2)</f>
        <v>0</v>
      </c>
      <c r="BL228" s="19" t="s">
        <v>243</v>
      </c>
      <c r="BM228" s="208" t="s">
        <v>2990</v>
      </c>
    </row>
    <row r="229" spans="1:47" s="2" customFormat="1" ht="12">
      <c r="A229" s="38"/>
      <c r="B229" s="39"/>
      <c r="C229" s="38"/>
      <c r="D229" s="210" t="s">
        <v>174</v>
      </c>
      <c r="E229" s="38"/>
      <c r="F229" s="211" t="s">
        <v>2991</v>
      </c>
      <c r="G229" s="38"/>
      <c r="H229" s="38"/>
      <c r="I229" s="132"/>
      <c r="J229" s="38"/>
      <c r="K229" s="38"/>
      <c r="L229" s="39"/>
      <c r="M229" s="212"/>
      <c r="N229" s="213"/>
      <c r="O229" s="77"/>
      <c r="P229" s="77"/>
      <c r="Q229" s="77"/>
      <c r="R229" s="77"/>
      <c r="S229" s="77"/>
      <c r="T229" s="7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9" t="s">
        <v>174</v>
      </c>
      <c r="AU229" s="19" t="s">
        <v>90</v>
      </c>
    </row>
    <row r="230" spans="1:51" s="14" customFormat="1" ht="12">
      <c r="A230" s="14"/>
      <c r="B230" s="226"/>
      <c r="C230" s="14"/>
      <c r="D230" s="210" t="s">
        <v>283</v>
      </c>
      <c r="E230" s="227" t="s">
        <v>1</v>
      </c>
      <c r="F230" s="228" t="s">
        <v>2992</v>
      </c>
      <c r="G230" s="14"/>
      <c r="H230" s="229">
        <v>37</v>
      </c>
      <c r="I230" s="230"/>
      <c r="J230" s="14"/>
      <c r="K230" s="14"/>
      <c r="L230" s="226"/>
      <c r="M230" s="231"/>
      <c r="N230" s="232"/>
      <c r="O230" s="232"/>
      <c r="P230" s="232"/>
      <c r="Q230" s="232"/>
      <c r="R230" s="232"/>
      <c r="S230" s="232"/>
      <c r="T230" s="23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27" t="s">
        <v>283</v>
      </c>
      <c r="AU230" s="227" t="s">
        <v>90</v>
      </c>
      <c r="AV230" s="14" t="s">
        <v>90</v>
      </c>
      <c r="AW230" s="14" t="s">
        <v>36</v>
      </c>
      <c r="AX230" s="14" t="s">
        <v>88</v>
      </c>
      <c r="AY230" s="227" t="s">
        <v>166</v>
      </c>
    </row>
    <row r="231" spans="1:65" s="2" customFormat="1" ht="21.75" customHeight="1">
      <c r="A231" s="38"/>
      <c r="B231" s="196"/>
      <c r="C231" s="242" t="s">
        <v>647</v>
      </c>
      <c r="D231" s="242" t="s">
        <v>806</v>
      </c>
      <c r="E231" s="243" t="s">
        <v>2993</v>
      </c>
      <c r="F231" s="244" t="s">
        <v>2994</v>
      </c>
      <c r="G231" s="245" t="s">
        <v>346</v>
      </c>
      <c r="H231" s="246">
        <v>7</v>
      </c>
      <c r="I231" s="247"/>
      <c r="J231" s="248">
        <f>ROUND(I231*H231,2)</f>
        <v>0</v>
      </c>
      <c r="K231" s="244" t="s">
        <v>1</v>
      </c>
      <c r="L231" s="249"/>
      <c r="M231" s="250" t="s">
        <v>1</v>
      </c>
      <c r="N231" s="251" t="s">
        <v>46</v>
      </c>
      <c r="O231" s="77"/>
      <c r="P231" s="206">
        <f>O231*H231</f>
        <v>0</v>
      </c>
      <c r="Q231" s="206">
        <v>0.0111</v>
      </c>
      <c r="R231" s="206">
        <f>Q231*H231</f>
        <v>0.0777</v>
      </c>
      <c r="S231" s="206">
        <v>0</v>
      </c>
      <c r="T231" s="207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08" t="s">
        <v>522</v>
      </c>
      <c r="AT231" s="208" t="s">
        <v>806</v>
      </c>
      <c r="AU231" s="208" t="s">
        <v>90</v>
      </c>
      <c r="AY231" s="19" t="s">
        <v>166</v>
      </c>
      <c r="BE231" s="209">
        <f>IF(N231="základní",J231,0)</f>
        <v>0</v>
      </c>
      <c r="BF231" s="209">
        <f>IF(N231="snížená",J231,0)</f>
        <v>0</v>
      </c>
      <c r="BG231" s="209">
        <f>IF(N231="zákl. přenesená",J231,0)</f>
        <v>0</v>
      </c>
      <c r="BH231" s="209">
        <f>IF(N231="sníž. přenesená",J231,0)</f>
        <v>0</v>
      </c>
      <c r="BI231" s="209">
        <f>IF(N231="nulová",J231,0)</f>
        <v>0</v>
      </c>
      <c r="BJ231" s="19" t="s">
        <v>88</v>
      </c>
      <c r="BK231" s="209">
        <f>ROUND(I231*H231,2)</f>
        <v>0</v>
      </c>
      <c r="BL231" s="19" t="s">
        <v>243</v>
      </c>
      <c r="BM231" s="208" t="s">
        <v>2995</v>
      </c>
    </row>
    <row r="232" spans="1:47" s="2" customFormat="1" ht="12">
      <c r="A232" s="38"/>
      <c r="B232" s="39"/>
      <c r="C232" s="38"/>
      <c r="D232" s="210" t="s">
        <v>174</v>
      </c>
      <c r="E232" s="38"/>
      <c r="F232" s="211" t="s">
        <v>2996</v>
      </c>
      <c r="G232" s="38"/>
      <c r="H232" s="38"/>
      <c r="I232" s="132"/>
      <c r="J232" s="38"/>
      <c r="K232" s="38"/>
      <c r="L232" s="39"/>
      <c r="M232" s="212"/>
      <c r="N232" s="213"/>
      <c r="O232" s="77"/>
      <c r="P232" s="77"/>
      <c r="Q232" s="77"/>
      <c r="R232" s="77"/>
      <c r="S232" s="77"/>
      <c r="T232" s="7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9" t="s">
        <v>174</v>
      </c>
      <c r="AU232" s="19" t="s">
        <v>90</v>
      </c>
    </row>
    <row r="233" spans="1:65" s="2" customFormat="1" ht="21.75" customHeight="1">
      <c r="A233" s="38"/>
      <c r="B233" s="196"/>
      <c r="C233" s="242" t="s">
        <v>652</v>
      </c>
      <c r="D233" s="242" t="s">
        <v>806</v>
      </c>
      <c r="E233" s="243" t="s">
        <v>2997</v>
      </c>
      <c r="F233" s="244" t="s">
        <v>2998</v>
      </c>
      <c r="G233" s="245" t="s">
        <v>346</v>
      </c>
      <c r="H233" s="246">
        <v>4</v>
      </c>
      <c r="I233" s="247"/>
      <c r="J233" s="248">
        <f>ROUND(I233*H233,2)</f>
        <v>0</v>
      </c>
      <c r="K233" s="244" t="s">
        <v>280</v>
      </c>
      <c r="L233" s="249"/>
      <c r="M233" s="250" t="s">
        <v>1</v>
      </c>
      <c r="N233" s="251" t="s">
        <v>46</v>
      </c>
      <c r="O233" s="77"/>
      <c r="P233" s="206">
        <f>O233*H233</f>
        <v>0</v>
      </c>
      <c r="Q233" s="206">
        <v>0.0081</v>
      </c>
      <c r="R233" s="206">
        <f>Q233*H233</f>
        <v>0.0324</v>
      </c>
      <c r="S233" s="206">
        <v>0</v>
      </c>
      <c r="T233" s="207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08" t="s">
        <v>522</v>
      </c>
      <c r="AT233" s="208" t="s">
        <v>806</v>
      </c>
      <c r="AU233" s="208" t="s">
        <v>90</v>
      </c>
      <c r="AY233" s="19" t="s">
        <v>166</v>
      </c>
      <c r="BE233" s="209">
        <f>IF(N233="základní",J233,0)</f>
        <v>0</v>
      </c>
      <c r="BF233" s="209">
        <f>IF(N233="snížená",J233,0)</f>
        <v>0</v>
      </c>
      <c r="BG233" s="209">
        <f>IF(N233="zákl. přenesená",J233,0)</f>
        <v>0</v>
      </c>
      <c r="BH233" s="209">
        <f>IF(N233="sníž. přenesená",J233,0)</f>
        <v>0</v>
      </c>
      <c r="BI233" s="209">
        <f>IF(N233="nulová",J233,0)</f>
        <v>0</v>
      </c>
      <c r="BJ233" s="19" t="s">
        <v>88</v>
      </c>
      <c r="BK233" s="209">
        <f>ROUND(I233*H233,2)</f>
        <v>0</v>
      </c>
      <c r="BL233" s="19" t="s">
        <v>243</v>
      </c>
      <c r="BM233" s="208" t="s">
        <v>2999</v>
      </c>
    </row>
    <row r="234" spans="1:47" s="2" customFormat="1" ht="12">
      <c r="A234" s="38"/>
      <c r="B234" s="39"/>
      <c r="C234" s="38"/>
      <c r="D234" s="210" t="s">
        <v>174</v>
      </c>
      <c r="E234" s="38"/>
      <c r="F234" s="211" t="s">
        <v>3000</v>
      </c>
      <c r="G234" s="38"/>
      <c r="H234" s="38"/>
      <c r="I234" s="132"/>
      <c r="J234" s="38"/>
      <c r="K234" s="38"/>
      <c r="L234" s="39"/>
      <c r="M234" s="212"/>
      <c r="N234" s="213"/>
      <c r="O234" s="77"/>
      <c r="P234" s="77"/>
      <c r="Q234" s="77"/>
      <c r="R234" s="77"/>
      <c r="S234" s="77"/>
      <c r="T234" s="7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9" t="s">
        <v>174</v>
      </c>
      <c r="AU234" s="19" t="s">
        <v>90</v>
      </c>
    </row>
    <row r="235" spans="1:65" s="2" customFormat="1" ht="21.75" customHeight="1">
      <c r="A235" s="38"/>
      <c r="B235" s="196"/>
      <c r="C235" s="242" t="s">
        <v>658</v>
      </c>
      <c r="D235" s="242" t="s">
        <v>806</v>
      </c>
      <c r="E235" s="243" t="s">
        <v>3001</v>
      </c>
      <c r="F235" s="244" t="s">
        <v>3002</v>
      </c>
      <c r="G235" s="245" t="s">
        <v>346</v>
      </c>
      <c r="H235" s="246">
        <v>6</v>
      </c>
      <c r="I235" s="247"/>
      <c r="J235" s="248">
        <f>ROUND(I235*H235,2)</f>
        <v>0</v>
      </c>
      <c r="K235" s="244" t="s">
        <v>1</v>
      </c>
      <c r="L235" s="249"/>
      <c r="M235" s="250" t="s">
        <v>1</v>
      </c>
      <c r="N235" s="251" t="s">
        <v>46</v>
      </c>
      <c r="O235" s="77"/>
      <c r="P235" s="206">
        <f>O235*H235</f>
        <v>0</v>
      </c>
      <c r="Q235" s="206">
        <v>0.0111</v>
      </c>
      <c r="R235" s="206">
        <f>Q235*H235</f>
        <v>0.0666</v>
      </c>
      <c r="S235" s="206">
        <v>0</v>
      </c>
      <c r="T235" s="207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08" t="s">
        <v>522</v>
      </c>
      <c r="AT235" s="208" t="s">
        <v>806</v>
      </c>
      <c r="AU235" s="208" t="s">
        <v>90</v>
      </c>
      <c r="AY235" s="19" t="s">
        <v>166</v>
      </c>
      <c r="BE235" s="209">
        <f>IF(N235="základní",J235,0)</f>
        <v>0</v>
      </c>
      <c r="BF235" s="209">
        <f>IF(N235="snížená",J235,0)</f>
        <v>0</v>
      </c>
      <c r="BG235" s="209">
        <f>IF(N235="zákl. přenesená",J235,0)</f>
        <v>0</v>
      </c>
      <c r="BH235" s="209">
        <f>IF(N235="sníž. přenesená",J235,0)</f>
        <v>0</v>
      </c>
      <c r="BI235" s="209">
        <f>IF(N235="nulová",J235,0)</f>
        <v>0</v>
      </c>
      <c r="BJ235" s="19" t="s">
        <v>88</v>
      </c>
      <c r="BK235" s="209">
        <f>ROUND(I235*H235,2)</f>
        <v>0</v>
      </c>
      <c r="BL235" s="19" t="s">
        <v>243</v>
      </c>
      <c r="BM235" s="208" t="s">
        <v>3003</v>
      </c>
    </row>
    <row r="236" spans="1:47" s="2" customFormat="1" ht="12">
      <c r="A236" s="38"/>
      <c r="B236" s="39"/>
      <c r="C236" s="38"/>
      <c r="D236" s="210" t="s">
        <v>174</v>
      </c>
      <c r="E236" s="38"/>
      <c r="F236" s="211" t="s">
        <v>2996</v>
      </c>
      <c r="G236" s="38"/>
      <c r="H236" s="38"/>
      <c r="I236" s="132"/>
      <c r="J236" s="38"/>
      <c r="K236" s="38"/>
      <c r="L236" s="39"/>
      <c r="M236" s="212"/>
      <c r="N236" s="213"/>
      <c r="O236" s="77"/>
      <c r="P236" s="77"/>
      <c r="Q236" s="77"/>
      <c r="R236" s="77"/>
      <c r="S236" s="77"/>
      <c r="T236" s="7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9" t="s">
        <v>174</v>
      </c>
      <c r="AU236" s="19" t="s">
        <v>90</v>
      </c>
    </row>
    <row r="237" spans="1:65" s="2" customFormat="1" ht="21.75" customHeight="1">
      <c r="A237" s="38"/>
      <c r="B237" s="196"/>
      <c r="C237" s="242" t="s">
        <v>668</v>
      </c>
      <c r="D237" s="242" t="s">
        <v>806</v>
      </c>
      <c r="E237" s="243" t="s">
        <v>3004</v>
      </c>
      <c r="F237" s="244" t="s">
        <v>3005</v>
      </c>
      <c r="G237" s="245" t="s">
        <v>346</v>
      </c>
      <c r="H237" s="246">
        <v>7</v>
      </c>
      <c r="I237" s="247"/>
      <c r="J237" s="248">
        <f>ROUND(I237*H237,2)</f>
        <v>0</v>
      </c>
      <c r="K237" s="244" t="s">
        <v>1</v>
      </c>
      <c r="L237" s="249"/>
      <c r="M237" s="250" t="s">
        <v>1</v>
      </c>
      <c r="N237" s="251" t="s">
        <v>46</v>
      </c>
      <c r="O237" s="77"/>
      <c r="P237" s="206">
        <f>O237*H237</f>
        <v>0</v>
      </c>
      <c r="Q237" s="206">
        <v>0.0111</v>
      </c>
      <c r="R237" s="206">
        <f>Q237*H237</f>
        <v>0.0777</v>
      </c>
      <c r="S237" s="206">
        <v>0</v>
      </c>
      <c r="T237" s="207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08" t="s">
        <v>522</v>
      </c>
      <c r="AT237" s="208" t="s">
        <v>806</v>
      </c>
      <c r="AU237" s="208" t="s">
        <v>90</v>
      </c>
      <c r="AY237" s="19" t="s">
        <v>166</v>
      </c>
      <c r="BE237" s="209">
        <f>IF(N237="základní",J237,0)</f>
        <v>0</v>
      </c>
      <c r="BF237" s="209">
        <f>IF(N237="snížená",J237,0)</f>
        <v>0</v>
      </c>
      <c r="BG237" s="209">
        <f>IF(N237="zákl. přenesená",J237,0)</f>
        <v>0</v>
      </c>
      <c r="BH237" s="209">
        <f>IF(N237="sníž. přenesená",J237,0)</f>
        <v>0</v>
      </c>
      <c r="BI237" s="209">
        <f>IF(N237="nulová",J237,0)</f>
        <v>0</v>
      </c>
      <c r="BJ237" s="19" t="s">
        <v>88</v>
      </c>
      <c r="BK237" s="209">
        <f>ROUND(I237*H237,2)</f>
        <v>0</v>
      </c>
      <c r="BL237" s="19" t="s">
        <v>243</v>
      </c>
      <c r="BM237" s="208" t="s">
        <v>3006</v>
      </c>
    </row>
    <row r="238" spans="1:47" s="2" customFormat="1" ht="12">
      <c r="A238" s="38"/>
      <c r="B238" s="39"/>
      <c r="C238" s="38"/>
      <c r="D238" s="210" t="s">
        <v>174</v>
      </c>
      <c r="E238" s="38"/>
      <c r="F238" s="211" t="s">
        <v>2996</v>
      </c>
      <c r="G238" s="38"/>
      <c r="H238" s="38"/>
      <c r="I238" s="132"/>
      <c r="J238" s="38"/>
      <c r="K238" s="38"/>
      <c r="L238" s="39"/>
      <c r="M238" s="212"/>
      <c r="N238" s="213"/>
      <c r="O238" s="77"/>
      <c r="P238" s="77"/>
      <c r="Q238" s="77"/>
      <c r="R238" s="77"/>
      <c r="S238" s="77"/>
      <c r="T238" s="7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9" t="s">
        <v>174</v>
      </c>
      <c r="AU238" s="19" t="s">
        <v>90</v>
      </c>
    </row>
    <row r="239" spans="1:65" s="2" customFormat="1" ht="33" customHeight="1">
      <c r="A239" s="38"/>
      <c r="B239" s="196"/>
      <c r="C239" s="242" t="s">
        <v>675</v>
      </c>
      <c r="D239" s="242" t="s">
        <v>806</v>
      </c>
      <c r="E239" s="243" t="s">
        <v>3007</v>
      </c>
      <c r="F239" s="244" t="s">
        <v>3008</v>
      </c>
      <c r="G239" s="245" t="s">
        <v>346</v>
      </c>
      <c r="H239" s="246">
        <v>12</v>
      </c>
      <c r="I239" s="247"/>
      <c r="J239" s="248">
        <f>ROUND(I239*H239,2)</f>
        <v>0</v>
      </c>
      <c r="K239" s="244" t="s">
        <v>1</v>
      </c>
      <c r="L239" s="249"/>
      <c r="M239" s="250" t="s">
        <v>1</v>
      </c>
      <c r="N239" s="251" t="s">
        <v>46</v>
      </c>
      <c r="O239" s="77"/>
      <c r="P239" s="206">
        <f>O239*H239</f>
        <v>0</v>
      </c>
      <c r="Q239" s="206">
        <v>0.0111</v>
      </c>
      <c r="R239" s="206">
        <f>Q239*H239</f>
        <v>0.1332</v>
      </c>
      <c r="S239" s="206">
        <v>0</v>
      </c>
      <c r="T239" s="207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08" t="s">
        <v>522</v>
      </c>
      <c r="AT239" s="208" t="s">
        <v>806</v>
      </c>
      <c r="AU239" s="208" t="s">
        <v>90</v>
      </c>
      <c r="AY239" s="19" t="s">
        <v>166</v>
      </c>
      <c r="BE239" s="209">
        <f>IF(N239="základní",J239,0)</f>
        <v>0</v>
      </c>
      <c r="BF239" s="209">
        <f>IF(N239="snížená",J239,0)</f>
        <v>0</v>
      </c>
      <c r="BG239" s="209">
        <f>IF(N239="zákl. přenesená",J239,0)</f>
        <v>0</v>
      </c>
      <c r="BH239" s="209">
        <f>IF(N239="sníž. přenesená",J239,0)</f>
        <v>0</v>
      </c>
      <c r="BI239" s="209">
        <f>IF(N239="nulová",J239,0)</f>
        <v>0</v>
      </c>
      <c r="BJ239" s="19" t="s">
        <v>88</v>
      </c>
      <c r="BK239" s="209">
        <f>ROUND(I239*H239,2)</f>
        <v>0</v>
      </c>
      <c r="BL239" s="19" t="s">
        <v>243</v>
      </c>
      <c r="BM239" s="208" t="s">
        <v>3009</v>
      </c>
    </row>
    <row r="240" spans="1:47" s="2" customFormat="1" ht="12">
      <c r="A240" s="38"/>
      <c r="B240" s="39"/>
      <c r="C240" s="38"/>
      <c r="D240" s="210" t="s">
        <v>174</v>
      </c>
      <c r="E240" s="38"/>
      <c r="F240" s="211" t="s">
        <v>2996</v>
      </c>
      <c r="G240" s="38"/>
      <c r="H240" s="38"/>
      <c r="I240" s="132"/>
      <c r="J240" s="38"/>
      <c r="K240" s="38"/>
      <c r="L240" s="39"/>
      <c r="M240" s="212"/>
      <c r="N240" s="213"/>
      <c r="O240" s="77"/>
      <c r="P240" s="77"/>
      <c r="Q240" s="77"/>
      <c r="R240" s="77"/>
      <c r="S240" s="77"/>
      <c r="T240" s="7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9" t="s">
        <v>174</v>
      </c>
      <c r="AU240" s="19" t="s">
        <v>90</v>
      </c>
    </row>
    <row r="241" spans="1:51" s="14" customFormat="1" ht="12">
      <c r="A241" s="14"/>
      <c r="B241" s="226"/>
      <c r="C241" s="14"/>
      <c r="D241" s="210" t="s">
        <v>283</v>
      </c>
      <c r="E241" s="227" t="s">
        <v>1</v>
      </c>
      <c r="F241" s="228" t="s">
        <v>224</v>
      </c>
      <c r="G241" s="14"/>
      <c r="H241" s="229">
        <v>12</v>
      </c>
      <c r="I241" s="230"/>
      <c r="J241" s="14"/>
      <c r="K241" s="14"/>
      <c r="L241" s="226"/>
      <c r="M241" s="231"/>
      <c r="N241" s="232"/>
      <c r="O241" s="232"/>
      <c r="P241" s="232"/>
      <c r="Q241" s="232"/>
      <c r="R241" s="232"/>
      <c r="S241" s="232"/>
      <c r="T241" s="23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27" t="s">
        <v>283</v>
      </c>
      <c r="AU241" s="227" t="s">
        <v>90</v>
      </c>
      <c r="AV241" s="14" t="s">
        <v>90</v>
      </c>
      <c r="AW241" s="14" t="s">
        <v>36</v>
      </c>
      <c r="AX241" s="14" t="s">
        <v>88</v>
      </c>
      <c r="AY241" s="227" t="s">
        <v>166</v>
      </c>
    </row>
    <row r="242" spans="1:65" s="2" customFormat="1" ht="16.5" customHeight="1">
      <c r="A242" s="38"/>
      <c r="B242" s="196"/>
      <c r="C242" s="242" t="s">
        <v>682</v>
      </c>
      <c r="D242" s="242" t="s">
        <v>806</v>
      </c>
      <c r="E242" s="243" t="s">
        <v>3010</v>
      </c>
      <c r="F242" s="244" t="s">
        <v>3011</v>
      </c>
      <c r="G242" s="245" t="s">
        <v>346</v>
      </c>
      <c r="H242" s="246">
        <v>1</v>
      </c>
      <c r="I242" s="247"/>
      <c r="J242" s="248">
        <f>ROUND(I242*H242,2)</f>
        <v>0</v>
      </c>
      <c r="K242" s="244" t="s">
        <v>1</v>
      </c>
      <c r="L242" s="249"/>
      <c r="M242" s="250" t="s">
        <v>1</v>
      </c>
      <c r="N242" s="251" t="s">
        <v>46</v>
      </c>
      <c r="O242" s="77"/>
      <c r="P242" s="206">
        <f>O242*H242</f>
        <v>0</v>
      </c>
      <c r="Q242" s="206">
        <v>0.0111</v>
      </c>
      <c r="R242" s="206">
        <f>Q242*H242</f>
        <v>0.0111</v>
      </c>
      <c r="S242" s="206">
        <v>0</v>
      </c>
      <c r="T242" s="207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08" t="s">
        <v>522</v>
      </c>
      <c r="AT242" s="208" t="s">
        <v>806</v>
      </c>
      <c r="AU242" s="208" t="s">
        <v>90</v>
      </c>
      <c r="AY242" s="19" t="s">
        <v>166</v>
      </c>
      <c r="BE242" s="209">
        <f>IF(N242="základní",J242,0)</f>
        <v>0</v>
      </c>
      <c r="BF242" s="209">
        <f>IF(N242="snížená",J242,0)</f>
        <v>0</v>
      </c>
      <c r="BG242" s="209">
        <f>IF(N242="zákl. přenesená",J242,0)</f>
        <v>0</v>
      </c>
      <c r="BH242" s="209">
        <f>IF(N242="sníž. přenesená",J242,0)</f>
        <v>0</v>
      </c>
      <c r="BI242" s="209">
        <f>IF(N242="nulová",J242,0)</f>
        <v>0</v>
      </c>
      <c r="BJ242" s="19" t="s">
        <v>88</v>
      </c>
      <c r="BK242" s="209">
        <f>ROUND(I242*H242,2)</f>
        <v>0</v>
      </c>
      <c r="BL242" s="19" t="s">
        <v>243</v>
      </c>
      <c r="BM242" s="208" t="s">
        <v>3012</v>
      </c>
    </row>
    <row r="243" spans="1:47" s="2" customFormat="1" ht="12">
      <c r="A243" s="38"/>
      <c r="B243" s="39"/>
      <c r="C243" s="38"/>
      <c r="D243" s="210" t="s">
        <v>174</v>
      </c>
      <c r="E243" s="38"/>
      <c r="F243" s="211" t="s">
        <v>2996</v>
      </c>
      <c r="G243" s="38"/>
      <c r="H243" s="38"/>
      <c r="I243" s="132"/>
      <c r="J243" s="38"/>
      <c r="K243" s="38"/>
      <c r="L243" s="39"/>
      <c r="M243" s="212"/>
      <c r="N243" s="213"/>
      <c r="O243" s="77"/>
      <c r="P243" s="77"/>
      <c r="Q243" s="77"/>
      <c r="R243" s="77"/>
      <c r="S243" s="77"/>
      <c r="T243" s="7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9" t="s">
        <v>174</v>
      </c>
      <c r="AU243" s="19" t="s">
        <v>90</v>
      </c>
    </row>
    <row r="244" spans="1:65" s="2" customFormat="1" ht="21.75" customHeight="1">
      <c r="A244" s="38"/>
      <c r="B244" s="196"/>
      <c r="C244" s="197" t="s">
        <v>689</v>
      </c>
      <c r="D244" s="197" t="s">
        <v>169</v>
      </c>
      <c r="E244" s="198" t="s">
        <v>3013</v>
      </c>
      <c r="F244" s="199" t="s">
        <v>3014</v>
      </c>
      <c r="G244" s="200" t="s">
        <v>346</v>
      </c>
      <c r="H244" s="201">
        <v>38</v>
      </c>
      <c r="I244" s="202"/>
      <c r="J244" s="203">
        <f>ROUND(I244*H244,2)</f>
        <v>0</v>
      </c>
      <c r="K244" s="199" t="s">
        <v>280</v>
      </c>
      <c r="L244" s="39"/>
      <c r="M244" s="204" t="s">
        <v>1</v>
      </c>
      <c r="N244" s="205" t="s">
        <v>46</v>
      </c>
      <c r="O244" s="77"/>
      <c r="P244" s="206">
        <f>O244*H244</f>
        <v>0</v>
      </c>
      <c r="Q244" s="206">
        <v>0</v>
      </c>
      <c r="R244" s="206">
        <f>Q244*H244</f>
        <v>0</v>
      </c>
      <c r="S244" s="206">
        <v>0</v>
      </c>
      <c r="T244" s="207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08" t="s">
        <v>243</v>
      </c>
      <c r="AT244" s="208" t="s">
        <v>169</v>
      </c>
      <c r="AU244" s="208" t="s">
        <v>90</v>
      </c>
      <c r="AY244" s="19" t="s">
        <v>166</v>
      </c>
      <c r="BE244" s="209">
        <f>IF(N244="základní",J244,0)</f>
        <v>0</v>
      </c>
      <c r="BF244" s="209">
        <f>IF(N244="snížená",J244,0)</f>
        <v>0</v>
      </c>
      <c r="BG244" s="209">
        <f>IF(N244="zákl. přenesená",J244,0)</f>
        <v>0</v>
      </c>
      <c r="BH244" s="209">
        <f>IF(N244="sníž. přenesená",J244,0)</f>
        <v>0</v>
      </c>
      <c r="BI244" s="209">
        <f>IF(N244="nulová",J244,0)</f>
        <v>0</v>
      </c>
      <c r="BJ244" s="19" t="s">
        <v>88</v>
      </c>
      <c r="BK244" s="209">
        <f>ROUND(I244*H244,2)</f>
        <v>0</v>
      </c>
      <c r="BL244" s="19" t="s">
        <v>243</v>
      </c>
      <c r="BM244" s="208" t="s">
        <v>3015</v>
      </c>
    </row>
    <row r="245" spans="1:47" s="2" customFormat="1" ht="12">
      <c r="A245" s="38"/>
      <c r="B245" s="39"/>
      <c r="C245" s="38"/>
      <c r="D245" s="210" t="s">
        <v>174</v>
      </c>
      <c r="E245" s="38"/>
      <c r="F245" s="211" t="s">
        <v>3016</v>
      </c>
      <c r="G245" s="38"/>
      <c r="H245" s="38"/>
      <c r="I245" s="132"/>
      <c r="J245" s="38"/>
      <c r="K245" s="38"/>
      <c r="L245" s="39"/>
      <c r="M245" s="212"/>
      <c r="N245" s="213"/>
      <c r="O245" s="77"/>
      <c r="P245" s="77"/>
      <c r="Q245" s="77"/>
      <c r="R245" s="77"/>
      <c r="S245" s="77"/>
      <c r="T245" s="7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9" t="s">
        <v>174</v>
      </c>
      <c r="AU245" s="19" t="s">
        <v>90</v>
      </c>
    </row>
    <row r="246" spans="1:51" s="14" customFormat="1" ht="12">
      <c r="A246" s="14"/>
      <c r="B246" s="226"/>
      <c r="C246" s="14"/>
      <c r="D246" s="210" t="s">
        <v>283</v>
      </c>
      <c r="E246" s="227" t="s">
        <v>1</v>
      </c>
      <c r="F246" s="228" t="s">
        <v>3017</v>
      </c>
      <c r="G246" s="14"/>
      <c r="H246" s="229">
        <v>38</v>
      </c>
      <c r="I246" s="230"/>
      <c r="J246" s="14"/>
      <c r="K246" s="14"/>
      <c r="L246" s="226"/>
      <c r="M246" s="231"/>
      <c r="N246" s="232"/>
      <c r="O246" s="232"/>
      <c r="P246" s="232"/>
      <c r="Q246" s="232"/>
      <c r="R246" s="232"/>
      <c r="S246" s="232"/>
      <c r="T246" s="23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27" t="s">
        <v>283</v>
      </c>
      <c r="AU246" s="227" t="s">
        <v>90</v>
      </c>
      <c r="AV246" s="14" t="s">
        <v>90</v>
      </c>
      <c r="AW246" s="14" t="s">
        <v>36</v>
      </c>
      <c r="AX246" s="14" t="s">
        <v>88</v>
      </c>
      <c r="AY246" s="227" t="s">
        <v>166</v>
      </c>
    </row>
    <row r="247" spans="1:65" s="2" customFormat="1" ht="33" customHeight="1">
      <c r="A247" s="38"/>
      <c r="B247" s="196"/>
      <c r="C247" s="242" t="s">
        <v>698</v>
      </c>
      <c r="D247" s="242" t="s">
        <v>806</v>
      </c>
      <c r="E247" s="243" t="s">
        <v>3018</v>
      </c>
      <c r="F247" s="244" t="s">
        <v>3019</v>
      </c>
      <c r="G247" s="245" t="s">
        <v>346</v>
      </c>
      <c r="H247" s="246">
        <v>20</v>
      </c>
      <c r="I247" s="247"/>
      <c r="J247" s="248">
        <f>ROUND(I247*H247,2)</f>
        <v>0</v>
      </c>
      <c r="K247" s="244" t="s">
        <v>1</v>
      </c>
      <c r="L247" s="249"/>
      <c r="M247" s="250" t="s">
        <v>1</v>
      </c>
      <c r="N247" s="251" t="s">
        <v>46</v>
      </c>
      <c r="O247" s="77"/>
      <c r="P247" s="206">
        <f>O247*H247</f>
        <v>0</v>
      </c>
      <c r="Q247" s="206">
        <v>0.0111</v>
      </c>
      <c r="R247" s="206">
        <f>Q247*H247</f>
        <v>0.222</v>
      </c>
      <c r="S247" s="206">
        <v>0</v>
      </c>
      <c r="T247" s="207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08" t="s">
        <v>522</v>
      </c>
      <c r="AT247" s="208" t="s">
        <v>806</v>
      </c>
      <c r="AU247" s="208" t="s">
        <v>90</v>
      </c>
      <c r="AY247" s="19" t="s">
        <v>166</v>
      </c>
      <c r="BE247" s="209">
        <f>IF(N247="základní",J247,0)</f>
        <v>0</v>
      </c>
      <c r="BF247" s="209">
        <f>IF(N247="snížená",J247,0)</f>
        <v>0</v>
      </c>
      <c r="BG247" s="209">
        <f>IF(N247="zákl. přenesená",J247,0)</f>
        <v>0</v>
      </c>
      <c r="BH247" s="209">
        <f>IF(N247="sníž. přenesená",J247,0)</f>
        <v>0</v>
      </c>
      <c r="BI247" s="209">
        <f>IF(N247="nulová",J247,0)</f>
        <v>0</v>
      </c>
      <c r="BJ247" s="19" t="s">
        <v>88</v>
      </c>
      <c r="BK247" s="209">
        <f>ROUND(I247*H247,2)</f>
        <v>0</v>
      </c>
      <c r="BL247" s="19" t="s">
        <v>243</v>
      </c>
      <c r="BM247" s="208" t="s">
        <v>3020</v>
      </c>
    </row>
    <row r="248" spans="1:47" s="2" customFormat="1" ht="12">
      <c r="A248" s="38"/>
      <c r="B248" s="39"/>
      <c r="C248" s="38"/>
      <c r="D248" s="210" t="s">
        <v>174</v>
      </c>
      <c r="E248" s="38"/>
      <c r="F248" s="211" t="s">
        <v>3021</v>
      </c>
      <c r="G248" s="38"/>
      <c r="H248" s="38"/>
      <c r="I248" s="132"/>
      <c r="J248" s="38"/>
      <c r="K248" s="38"/>
      <c r="L248" s="39"/>
      <c r="M248" s="212"/>
      <c r="N248" s="213"/>
      <c r="O248" s="77"/>
      <c r="P248" s="77"/>
      <c r="Q248" s="77"/>
      <c r="R248" s="77"/>
      <c r="S248" s="77"/>
      <c r="T248" s="7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9" t="s">
        <v>174</v>
      </c>
      <c r="AU248" s="19" t="s">
        <v>90</v>
      </c>
    </row>
    <row r="249" spans="1:65" s="2" customFormat="1" ht="33" customHeight="1">
      <c r="A249" s="38"/>
      <c r="B249" s="196"/>
      <c r="C249" s="242" t="s">
        <v>707</v>
      </c>
      <c r="D249" s="242" t="s">
        <v>806</v>
      </c>
      <c r="E249" s="243" t="s">
        <v>3022</v>
      </c>
      <c r="F249" s="244" t="s">
        <v>3023</v>
      </c>
      <c r="G249" s="245" t="s">
        <v>346</v>
      </c>
      <c r="H249" s="246">
        <v>7</v>
      </c>
      <c r="I249" s="247"/>
      <c r="J249" s="248">
        <f>ROUND(I249*H249,2)</f>
        <v>0</v>
      </c>
      <c r="K249" s="244" t="s">
        <v>1</v>
      </c>
      <c r="L249" s="249"/>
      <c r="M249" s="250" t="s">
        <v>1</v>
      </c>
      <c r="N249" s="251" t="s">
        <v>46</v>
      </c>
      <c r="O249" s="77"/>
      <c r="P249" s="206">
        <f>O249*H249</f>
        <v>0</v>
      </c>
      <c r="Q249" s="206">
        <v>0.0111</v>
      </c>
      <c r="R249" s="206">
        <f>Q249*H249</f>
        <v>0.0777</v>
      </c>
      <c r="S249" s="206">
        <v>0</v>
      </c>
      <c r="T249" s="207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08" t="s">
        <v>522</v>
      </c>
      <c r="AT249" s="208" t="s">
        <v>806</v>
      </c>
      <c r="AU249" s="208" t="s">
        <v>90</v>
      </c>
      <c r="AY249" s="19" t="s">
        <v>166</v>
      </c>
      <c r="BE249" s="209">
        <f>IF(N249="základní",J249,0)</f>
        <v>0</v>
      </c>
      <c r="BF249" s="209">
        <f>IF(N249="snížená",J249,0)</f>
        <v>0</v>
      </c>
      <c r="BG249" s="209">
        <f>IF(N249="zákl. přenesená",J249,0)</f>
        <v>0</v>
      </c>
      <c r="BH249" s="209">
        <f>IF(N249="sníž. přenesená",J249,0)</f>
        <v>0</v>
      </c>
      <c r="BI249" s="209">
        <f>IF(N249="nulová",J249,0)</f>
        <v>0</v>
      </c>
      <c r="BJ249" s="19" t="s">
        <v>88</v>
      </c>
      <c r="BK249" s="209">
        <f>ROUND(I249*H249,2)</f>
        <v>0</v>
      </c>
      <c r="BL249" s="19" t="s">
        <v>243</v>
      </c>
      <c r="BM249" s="208" t="s">
        <v>3024</v>
      </c>
    </row>
    <row r="250" spans="1:47" s="2" customFormat="1" ht="12">
      <c r="A250" s="38"/>
      <c r="B250" s="39"/>
      <c r="C250" s="38"/>
      <c r="D250" s="210" t="s">
        <v>174</v>
      </c>
      <c r="E250" s="38"/>
      <c r="F250" s="211" t="s">
        <v>2996</v>
      </c>
      <c r="G250" s="38"/>
      <c r="H250" s="38"/>
      <c r="I250" s="132"/>
      <c r="J250" s="38"/>
      <c r="K250" s="38"/>
      <c r="L250" s="39"/>
      <c r="M250" s="212"/>
      <c r="N250" s="213"/>
      <c r="O250" s="77"/>
      <c r="P250" s="77"/>
      <c r="Q250" s="77"/>
      <c r="R250" s="77"/>
      <c r="S250" s="77"/>
      <c r="T250" s="7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9" t="s">
        <v>174</v>
      </c>
      <c r="AU250" s="19" t="s">
        <v>90</v>
      </c>
    </row>
    <row r="251" spans="1:65" s="2" customFormat="1" ht="33" customHeight="1">
      <c r="A251" s="38"/>
      <c r="B251" s="196"/>
      <c r="C251" s="242" t="s">
        <v>716</v>
      </c>
      <c r="D251" s="242" t="s">
        <v>806</v>
      </c>
      <c r="E251" s="243" t="s">
        <v>3025</v>
      </c>
      <c r="F251" s="244" t="s">
        <v>3026</v>
      </c>
      <c r="G251" s="245" t="s">
        <v>346</v>
      </c>
      <c r="H251" s="246">
        <v>8</v>
      </c>
      <c r="I251" s="247"/>
      <c r="J251" s="248">
        <f>ROUND(I251*H251,2)</f>
        <v>0</v>
      </c>
      <c r="K251" s="244" t="s">
        <v>1</v>
      </c>
      <c r="L251" s="249"/>
      <c r="M251" s="250" t="s">
        <v>1</v>
      </c>
      <c r="N251" s="251" t="s">
        <v>46</v>
      </c>
      <c r="O251" s="77"/>
      <c r="P251" s="206">
        <f>O251*H251</f>
        <v>0</v>
      </c>
      <c r="Q251" s="206">
        <v>0.0111</v>
      </c>
      <c r="R251" s="206">
        <f>Q251*H251</f>
        <v>0.0888</v>
      </c>
      <c r="S251" s="206">
        <v>0</v>
      </c>
      <c r="T251" s="207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08" t="s">
        <v>522</v>
      </c>
      <c r="AT251" s="208" t="s">
        <v>806</v>
      </c>
      <c r="AU251" s="208" t="s">
        <v>90</v>
      </c>
      <c r="AY251" s="19" t="s">
        <v>166</v>
      </c>
      <c r="BE251" s="209">
        <f>IF(N251="základní",J251,0)</f>
        <v>0</v>
      </c>
      <c r="BF251" s="209">
        <f>IF(N251="snížená",J251,0)</f>
        <v>0</v>
      </c>
      <c r="BG251" s="209">
        <f>IF(N251="zákl. přenesená",J251,0)</f>
        <v>0</v>
      </c>
      <c r="BH251" s="209">
        <f>IF(N251="sníž. přenesená",J251,0)</f>
        <v>0</v>
      </c>
      <c r="BI251" s="209">
        <f>IF(N251="nulová",J251,0)</f>
        <v>0</v>
      </c>
      <c r="BJ251" s="19" t="s">
        <v>88</v>
      </c>
      <c r="BK251" s="209">
        <f>ROUND(I251*H251,2)</f>
        <v>0</v>
      </c>
      <c r="BL251" s="19" t="s">
        <v>243</v>
      </c>
      <c r="BM251" s="208" t="s">
        <v>3027</v>
      </c>
    </row>
    <row r="252" spans="1:47" s="2" customFormat="1" ht="12">
      <c r="A252" s="38"/>
      <c r="B252" s="39"/>
      <c r="C252" s="38"/>
      <c r="D252" s="210" t="s">
        <v>174</v>
      </c>
      <c r="E252" s="38"/>
      <c r="F252" s="211" t="s">
        <v>2996</v>
      </c>
      <c r="G252" s="38"/>
      <c r="H252" s="38"/>
      <c r="I252" s="132"/>
      <c r="J252" s="38"/>
      <c r="K252" s="38"/>
      <c r="L252" s="39"/>
      <c r="M252" s="212"/>
      <c r="N252" s="213"/>
      <c r="O252" s="77"/>
      <c r="P252" s="77"/>
      <c r="Q252" s="77"/>
      <c r="R252" s="77"/>
      <c r="S252" s="77"/>
      <c r="T252" s="7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9" t="s">
        <v>174</v>
      </c>
      <c r="AU252" s="19" t="s">
        <v>90</v>
      </c>
    </row>
    <row r="253" spans="1:65" s="2" customFormat="1" ht="33" customHeight="1">
      <c r="A253" s="38"/>
      <c r="B253" s="196"/>
      <c r="C253" s="242" t="s">
        <v>721</v>
      </c>
      <c r="D253" s="242" t="s">
        <v>806</v>
      </c>
      <c r="E253" s="243" t="s">
        <v>3028</v>
      </c>
      <c r="F253" s="244" t="s">
        <v>3029</v>
      </c>
      <c r="G253" s="245" t="s">
        <v>346</v>
      </c>
      <c r="H253" s="246">
        <v>3</v>
      </c>
      <c r="I253" s="247"/>
      <c r="J253" s="248">
        <f>ROUND(I253*H253,2)</f>
        <v>0</v>
      </c>
      <c r="K253" s="244" t="s">
        <v>1</v>
      </c>
      <c r="L253" s="249"/>
      <c r="M253" s="250" t="s">
        <v>1</v>
      </c>
      <c r="N253" s="251" t="s">
        <v>46</v>
      </c>
      <c r="O253" s="77"/>
      <c r="P253" s="206">
        <f>O253*H253</f>
        <v>0</v>
      </c>
      <c r="Q253" s="206">
        <v>0.0111</v>
      </c>
      <c r="R253" s="206">
        <f>Q253*H253</f>
        <v>0.0333</v>
      </c>
      <c r="S253" s="206">
        <v>0</v>
      </c>
      <c r="T253" s="207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08" t="s">
        <v>522</v>
      </c>
      <c r="AT253" s="208" t="s">
        <v>806</v>
      </c>
      <c r="AU253" s="208" t="s">
        <v>90</v>
      </c>
      <c r="AY253" s="19" t="s">
        <v>166</v>
      </c>
      <c r="BE253" s="209">
        <f>IF(N253="základní",J253,0)</f>
        <v>0</v>
      </c>
      <c r="BF253" s="209">
        <f>IF(N253="snížená",J253,0)</f>
        <v>0</v>
      </c>
      <c r="BG253" s="209">
        <f>IF(N253="zákl. přenesená",J253,0)</f>
        <v>0</v>
      </c>
      <c r="BH253" s="209">
        <f>IF(N253="sníž. přenesená",J253,0)</f>
        <v>0</v>
      </c>
      <c r="BI253" s="209">
        <f>IF(N253="nulová",J253,0)</f>
        <v>0</v>
      </c>
      <c r="BJ253" s="19" t="s">
        <v>88</v>
      </c>
      <c r="BK253" s="209">
        <f>ROUND(I253*H253,2)</f>
        <v>0</v>
      </c>
      <c r="BL253" s="19" t="s">
        <v>243</v>
      </c>
      <c r="BM253" s="208" t="s">
        <v>3030</v>
      </c>
    </row>
    <row r="254" spans="1:47" s="2" customFormat="1" ht="12">
      <c r="A254" s="38"/>
      <c r="B254" s="39"/>
      <c r="C254" s="38"/>
      <c r="D254" s="210" t="s">
        <v>174</v>
      </c>
      <c r="E254" s="38"/>
      <c r="F254" s="211" t="s">
        <v>2996</v>
      </c>
      <c r="G254" s="38"/>
      <c r="H254" s="38"/>
      <c r="I254" s="132"/>
      <c r="J254" s="38"/>
      <c r="K254" s="38"/>
      <c r="L254" s="39"/>
      <c r="M254" s="212"/>
      <c r="N254" s="213"/>
      <c r="O254" s="77"/>
      <c r="P254" s="77"/>
      <c r="Q254" s="77"/>
      <c r="R254" s="77"/>
      <c r="S254" s="77"/>
      <c r="T254" s="7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9" t="s">
        <v>174</v>
      </c>
      <c r="AU254" s="19" t="s">
        <v>90</v>
      </c>
    </row>
    <row r="255" spans="1:65" s="2" customFormat="1" ht="21.75" customHeight="1">
      <c r="A255" s="38"/>
      <c r="B255" s="196"/>
      <c r="C255" s="197" t="s">
        <v>726</v>
      </c>
      <c r="D255" s="197" t="s">
        <v>169</v>
      </c>
      <c r="E255" s="198" t="s">
        <v>3031</v>
      </c>
      <c r="F255" s="199" t="s">
        <v>3032</v>
      </c>
      <c r="G255" s="200" t="s">
        <v>346</v>
      </c>
      <c r="H255" s="201">
        <v>4</v>
      </c>
      <c r="I255" s="202"/>
      <c r="J255" s="203">
        <f>ROUND(I255*H255,2)</f>
        <v>0</v>
      </c>
      <c r="K255" s="199" t="s">
        <v>280</v>
      </c>
      <c r="L255" s="39"/>
      <c r="M255" s="204" t="s">
        <v>1</v>
      </c>
      <c r="N255" s="205" t="s">
        <v>46</v>
      </c>
      <c r="O255" s="77"/>
      <c r="P255" s="206">
        <f>O255*H255</f>
        <v>0</v>
      </c>
      <c r="Q255" s="206">
        <v>0</v>
      </c>
      <c r="R255" s="206">
        <f>Q255*H255</f>
        <v>0</v>
      </c>
      <c r="S255" s="206">
        <v>0</v>
      </c>
      <c r="T255" s="207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08" t="s">
        <v>243</v>
      </c>
      <c r="AT255" s="208" t="s">
        <v>169</v>
      </c>
      <c r="AU255" s="208" t="s">
        <v>90</v>
      </c>
      <c r="AY255" s="19" t="s">
        <v>166</v>
      </c>
      <c r="BE255" s="209">
        <f>IF(N255="základní",J255,0)</f>
        <v>0</v>
      </c>
      <c r="BF255" s="209">
        <f>IF(N255="snížená",J255,0)</f>
        <v>0</v>
      </c>
      <c r="BG255" s="209">
        <f>IF(N255="zákl. přenesená",J255,0)</f>
        <v>0</v>
      </c>
      <c r="BH255" s="209">
        <f>IF(N255="sníž. přenesená",J255,0)</f>
        <v>0</v>
      </c>
      <c r="BI255" s="209">
        <f>IF(N255="nulová",J255,0)</f>
        <v>0</v>
      </c>
      <c r="BJ255" s="19" t="s">
        <v>88</v>
      </c>
      <c r="BK255" s="209">
        <f>ROUND(I255*H255,2)</f>
        <v>0</v>
      </c>
      <c r="BL255" s="19" t="s">
        <v>243</v>
      </c>
      <c r="BM255" s="208" t="s">
        <v>3033</v>
      </c>
    </row>
    <row r="256" spans="1:65" s="2" customFormat="1" ht="16.5" customHeight="1">
      <c r="A256" s="38"/>
      <c r="B256" s="196"/>
      <c r="C256" s="242" t="s">
        <v>733</v>
      </c>
      <c r="D256" s="242" t="s">
        <v>806</v>
      </c>
      <c r="E256" s="243" t="s">
        <v>3034</v>
      </c>
      <c r="F256" s="244" t="s">
        <v>3035</v>
      </c>
      <c r="G256" s="245" t="s">
        <v>346</v>
      </c>
      <c r="H256" s="246">
        <v>4</v>
      </c>
      <c r="I256" s="247"/>
      <c r="J256" s="248">
        <f>ROUND(I256*H256,2)</f>
        <v>0</v>
      </c>
      <c r="K256" s="244" t="s">
        <v>1</v>
      </c>
      <c r="L256" s="249"/>
      <c r="M256" s="250" t="s">
        <v>1</v>
      </c>
      <c r="N256" s="251" t="s">
        <v>46</v>
      </c>
      <c r="O256" s="77"/>
      <c r="P256" s="206">
        <f>O256*H256</f>
        <v>0</v>
      </c>
      <c r="Q256" s="206">
        <v>8E-05</v>
      </c>
      <c r="R256" s="206">
        <f>Q256*H256</f>
        <v>0.00032</v>
      </c>
      <c r="S256" s="206">
        <v>0</v>
      </c>
      <c r="T256" s="207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08" t="s">
        <v>522</v>
      </c>
      <c r="AT256" s="208" t="s">
        <v>806</v>
      </c>
      <c r="AU256" s="208" t="s">
        <v>90</v>
      </c>
      <c r="AY256" s="19" t="s">
        <v>166</v>
      </c>
      <c r="BE256" s="209">
        <f>IF(N256="základní",J256,0)</f>
        <v>0</v>
      </c>
      <c r="BF256" s="209">
        <f>IF(N256="snížená",J256,0)</f>
        <v>0</v>
      </c>
      <c r="BG256" s="209">
        <f>IF(N256="zákl. přenesená",J256,0)</f>
        <v>0</v>
      </c>
      <c r="BH256" s="209">
        <f>IF(N256="sníž. přenesená",J256,0)</f>
        <v>0</v>
      </c>
      <c r="BI256" s="209">
        <f>IF(N256="nulová",J256,0)</f>
        <v>0</v>
      </c>
      <c r="BJ256" s="19" t="s">
        <v>88</v>
      </c>
      <c r="BK256" s="209">
        <f>ROUND(I256*H256,2)</f>
        <v>0</v>
      </c>
      <c r="BL256" s="19" t="s">
        <v>243</v>
      </c>
      <c r="BM256" s="208" t="s">
        <v>3036</v>
      </c>
    </row>
    <row r="257" spans="1:65" s="2" customFormat="1" ht="21.75" customHeight="1">
      <c r="A257" s="38"/>
      <c r="B257" s="196"/>
      <c r="C257" s="197" t="s">
        <v>740</v>
      </c>
      <c r="D257" s="197" t="s">
        <v>169</v>
      </c>
      <c r="E257" s="198" t="s">
        <v>3037</v>
      </c>
      <c r="F257" s="199" t="s">
        <v>3038</v>
      </c>
      <c r="G257" s="200" t="s">
        <v>346</v>
      </c>
      <c r="H257" s="201">
        <v>1</v>
      </c>
      <c r="I257" s="202"/>
      <c r="J257" s="203">
        <f>ROUND(I257*H257,2)</f>
        <v>0</v>
      </c>
      <c r="K257" s="199" t="s">
        <v>2931</v>
      </c>
      <c r="L257" s="39"/>
      <c r="M257" s="204" t="s">
        <v>1</v>
      </c>
      <c r="N257" s="205" t="s">
        <v>46</v>
      </c>
      <c r="O257" s="77"/>
      <c r="P257" s="206">
        <f>O257*H257</f>
        <v>0</v>
      </c>
      <c r="Q257" s="206">
        <v>0</v>
      </c>
      <c r="R257" s="206">
        <f>Q257*H257</f>
        <v>0</v>
      </c>
      <c r="S257" s="206">
        <v>0</v>
      </c>
      <c r="T257" s="207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08" t="s">
        <v>243</v>
      </c>
      <c r="AT257" s="208" t="s">
        <v>169</v>
      </c>
      <c r="AU257" s="208" t="s">
        <v>90</v>
      </c>
      <c r="AY257" s="19" t="s">
        <v>166</v>
      </c>
      <c r="BE257" s="209">
        <f>IF(N257="základní",J257,0)</f>
        <v>0</v>
      </c>
      <c r="BF257" s="209">
        <f>IF(N257="snížená",J257,0)</f>
        <v>0</v>
      </c>
      <c r="BG257" s="209">
        <f>IF(N257="zákl. přenesená",J257,0)</f>
        <v>0</v>
      </c>
      <c r="BH257" s="209">
        <f>IF(N257="sníž. přenesená",J257,0)</f>
        <v>0</v>
      </c>
      <c r="BI257" s="209">
        <f>IF(N257="nulová",J257,0)</f>
        <v>0</v>
      </c>
      <c r="BJ257" s="19" t="s">
        <v>88</v>
      </c>
      <c r="BK257" s="209">
        <f>ROUND(I257*H257,2)</f>
        <v>0</v>
      </c>
      <c r="BL257" s="19" t="s">
        <v>243</v>
      </c>
      <c r="BM257" s="208" t="s">
        <v>3039</v>
      </c>
    </row>
    <row r="258" spans="1:47" s="2" customFormat="1" ht="12">
      <c r="A258" s="38"/>
      <c r="B258" s="39"/>
      <c r="C258" s="38"/>
      <c r="D258" s="210" t="s">
        <v>174</v>
      </c>
      <c r="E258" s="38"/>
      <c r="F258" s="211" t="s">
        <v>3040</v>
      </c>
      <c r="G258" s="38"/>
      <c r="H258" s="38"/>
      <c r="I258" s="132"/>
      <c r="J258" s="38"/>
      <c r="K258" s="38"/>
      <c r="L258" s="39"/>
      <c r="M258" s="212"/>
      <c r="N258" s="213"/>
      <c r="O258" s="77"/>
      <c r="P258" s="77"/>
      <c r="Q258" s="77"/>
      <c r="R258" s="77"/>
      <c r="S258" s="77"/>
      <c r="T258" s="7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9" t="s">
        <v>174</v>
      </c>
      <c r="AU258" s="19" t="s">
        <v>90</v>
      </c>
    </row>
    <row r="259" spans="1:65" s="2" customFormat="1" ht="21.75" customHeight="1">
      <c r="A259" s="38"/>
      <c r="B259" s="196"/>
      <c r="C259" s="197" t="s">
        <v>747</v>
      </c>
      <c r="D259" s="197" t="s">
        <v>169</v>
      </c>
      <c r="E259" s="198" t="s">
        <v>3041</v>
      </c>
      <c r="F259" s="199" t="s">
        <v>3042</v>
      </c>
      <c r="G259" s="200" t="s">
        <v>289</v>
      </c>
      <c r="H259" s="201">
        <v>1.303</v>
      </c>
      <c r="I259" s="202"/>
      <c r="J259" s="203">
        <f>ROUND(I259*H259,2)</f>
        <v>0</v>
      </c>
      <c r="K259" s="199" t="s">
        <v>280</v>
      </c>
      <c r="L259" s="39"/>
      <c r="M259" s="204" t="s">
        <v>1</v>
      </c>
      <c r="N259" s="205" t="s">
        <v>46</v>
      </c>
      <c r="O259" s="77"/>
      <c r="P259" s="206">
        <f>O259*H259</f>
        <v>0</v>
      </c>
      <c r="Q259" s="206">
        <v>0</v>
      </c>
      <c r="R259" s="206">
        <f>Q259*H259</f>
        <v>0</v>
      </c>
      <c r="S259" s="206">
        <v>0</v>
      </c>
      <c r="T259" s="207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08" t="s">
        <v>243</v>
      </c>
      <c r="AT259" s="208" t="s">
        <v>169</v>
      </c>
      <c r="AU259" s="208" t="s">
        <v>90</v>
      </c>
      <c r="AY259" s="19" t="s">
        <v>166</v>
      </c>
      <c r="BE259" s="209">
        <f>IF(N259="základní",J259,0)</f>
        <v>0</v>
      </c>
      <c r="BF259" s="209">
        <f>IF(N259="snížená",J259,0)</f>
        <v>0</v>
      </c>
      <c r="BG259" s="209">
        <f>IF(N259="zákl. přenesená",J259,0)</f>
        <v>0</v>
      </c>
      <c r="BH259" s="209">
        <f>IF(N259="sníž. přenesená",J259,0)</f>
        <v>0</v>
      </c>
      <c r="BI259" s="209">
        <f>IF(N259="nulová",J259,0)</f>
        <v>0</v>
      </c>
      <c r="BJ259" s="19" t="s">
        <v>88</v>
      </c>
      <c r="BK259" s="209">
        <f>ROUND(I259*H259,2)</f>
        <v>0</v>
      </c>
      <c r="BL259" s="19" t="s">
        <v>243</v>
      </c>
      <c r="BM259" s="208" t="s">
        <v>3043</v>
      </c>
    </row>
    <row r="260" spans="1:47" s="2" customFormat="1" ht="12">
      <c r="A260" s="38"/>
      <c r="B260" s="39"/>
      <c r="C260" s="38"/>
      <c r="D260" s="210" t="s">
        <v>174</v>
      </c>
      <c r="E260" s="38"/>
      <c r="F260" s="211" t="s">
        <v>3044</v>
      </c>
      <c r="G260" s="38"/>
      <c r="H260" s="38"/>
      <c r="I260" s="132"/>
      <c r="J260" s="38"/>
      <c r="K260" s="38"/>
      <c r="L260" s="39"/>
      <c r="M260" s="212"/>
      <c r="N260" s="213"/>
      <c r="O260" s="77"/>
      <c r="P260" s="77"/>
      <c r="Q260" s="77"/>
      <c r="R260" s="77"/>
      <c r="S260" s="77"/>
      <c r="T260" s="7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9" t="s">
        <v>174</v>
      </c>
      <c r="AU260" s="19" t="s">
        <v>90</v>
      </c>
    </row>
    <row r="261" spans="1:65" s="2" customFormat="1" ht="16.5" customHeight="1">
      <c r="A261" s="38"/>
      <c r="B261" s="196"/>
      <c r="C261" s="197" t="s">
        <v>752</v>
      </c>
      <c r="D261" s="197" t="s">
        <v>169</v>
      </c>
      <c r="E261" s="198" t="s">
        <v>3045</v>
      </c>
      <c r="F261" s="199" t="s">
        <v>3046</v>
      </c>
      <c r="G261" s="200" t="s">
        <v>246</v>
      </c>
      <c r="H261" s="201">
        <v>2</v>
      </c>
      <c r="I261" s="202"/>
      <c r="J261" s="203">
        <f>ROUND(I261*H261,2)</f>
        <v>0</v>
      </c>
      <c r="K261" s="199" t="s">
        <v>1</v>
      </c>
      <c r="L261" s="39"/>
      <c r="M261" s="204" t="s">
        <v>1</v>
      </c>
      <c r="N261" s="205" t="s">
        <v>46</v>
      </c>
      <c r="O261" s="77"/>
      <c r="P261" s="206">
        <f>O261*H261</f>
        <v>0</v>
      </c>
      <c r="Q261" s="206">
        <v>0</v>
      </c>
      <c r="R261" s="206">
        <f>Q261*H261</f>
        <v>0</v>
      </c>
      <c r="S261" s="206">
        <v>0</v>
      </c>
      <c r="T261" s="207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08" t="s">
        <v>243</v>
      </c>
      <c r="AT261" s="208" t="s">
        <v>169</v>
      </c>
      <c r="AU261" s="208" t="s">
        <v>90</v>
      </c>
      <c r="AY261" s="19" t="s">
        <v>166</v>
      </c>
      <c r="BE261" s="209">
        <f>IF(N261="základní",J261,0)</f>
        <v>0</v>
      </c>
      <c r="BF261" s="209">
        <f>IF(N261="snížená",J261,0)</f>
        <v>0</v>
      </c>
      <c r="BG261" s="209">
        <f>IF(N261="zákl. přenesená",J261,0)</f>
        <v>0</v>
      </c>
      <c r="BH261" s="209">
        <f>IF(N261="sníž. přenesená",J261,0)</f>
        <v>0</v>
      </c>
      <c r="BI261" s="209">
        <f>IF(N261="nulová",J261,0)</f>
        <v>0</v>
      </c>
      <c r="BJ261" s="19" t="s">
        <v>88</v>
      </c>
      <c r="BK261" s="209">
        <f>ROUND(I261*H261,2)</f>
        <v>0</v>
      </c>
      <c r="BL261" s="19" t="s">
        <v>243</v>
      </c>
      <c r="BM261" s="208" t="s">
        <v>3047</v>
      </c>
    </row>
    <row r="262" spans="1:47" s="2" customFormat="1" ht="12">
      <c r="A262" s="38"/>
      <c r="B262" s="39"/>
      <c r="C262" s="38"/>
      <c r="D262" s="210" t="s">
        <v>174</v>
      </c>
      <c r="E262" s="38"/>
      <c r="F262" s="211" t="s">
        <v>3048</v>
      </c>
      <c r="G262" s="38"/>
      <c r="H262" s="38"/>
      <c r="I262" s="132"/>
      <c r="J262" s="38"/>
      <c r="K262" s="38"/>
      <c r="L262" s="39"/>
      <c r="M262" s="212"/>
      <c r="N262" s="213"/>
      <c r="O262" s="77"/>
      <c r="P262" s="77"/>
      <c r="Q262" s="77"/>
      <c r="R262" s="77"/>
      <c r="S262" s="77"/>
      <c r="T262" s="7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9" t="s">
        <v>174</v>
      </c>
      <c r="AU262" s="19" t="s">
        <v>90</v>
      </c>
    </row>
    <row r="263" spans="1:65" s="2" customFormat="1" ht="16.5" customHeight="1">
      <c r="A263" s="38"/>
      <c r="B263" s="196"/>
      <c r="C263" s="197" t="s">
        <v>757</v>
      </c>
      <c r="D263" s="197" t="s">
        <v>169</v>
      </c>
      <c r="E263" s="198" t="s">
        <v>3049</v>
      </c>
      <c r="F263" s="199" t="s">
        <v>3050</v>
      </c>
      <c r="G263" s="200" t="s">
        <v>346</v>
      </c>
      <c r="H263" s="201">
        <v>4</v>
      </c>
      <c r="I263" s="202"/>
      <c r="J263" s="203">
        <f>ROUND(I263*H263,2)</f>
        <v>0</v>
      </c>
      <c r="K263" s="199" t="s">
        <v>1</v>
      </c>
      <c r="L263" s="39"/>
      <c r="M263" s="204" t="s">
        <v>1</v>
      </c>
      <c r="N263" s="205" t="s">
        <v>46</v>
      </c>
      <c r="O263" s="77"/>
      <c r="P263" s="206">
        <f>O263*H263</f>
        <v>0</v>
      </c>
      <c r="Q263" s="206">
        <v>0</v>
      </c>
      <c r="R263" s="206">
        <f>Q263*H263</f>
        <v>0</v>
      </c>
      <c r="S263" s="206">
        <v>0</v>
      </c>
      <c r="T263" s="207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08" t="s">
        <v>243</v>
      </c>
      <c r="AT263" s="208" t="s">
        <v>169</v>
      </c>
      <c r="AU263" s="208" t="s">
        <v>90</v>
      </c>
      <c r="AY263" s="19" t="s">
        <v>166</v>
      </c>
      <c r="BE263" s="209">
        <f>IF(N263="základní",J263,0)</f>
        <v>0</v>
      </c>
      <c r="BF263" s="209">
        <f>IF(N263="snížená",J263,0)</f>
        <v>0</v>
      </c>
      <c r="BG263" s="209">
        <f>IF(N263="zákl. přenesená",J263,0)</f>
        <v>0</v>
      </c>
      <c r="BH263" s="209">
        <f>IF(N263="sníž. přenesená",J263,0)</f>
        <v>0</v>
      </c>
      <c r="BI263" s="209">
        <f>IF(N263="nulová",J263,0)</f>
        <v>0</v>
      </c>
      <c r="BJ263" s="19" t="s">
        <v>88</v>
      </c>
      <c r="BK263" s="209">
        <f>ROUND(I263*H263,2)</f>
        <v>0</v>
      </c>
      <c r="BL263" s="19" t="s">
        <v>243</v>
      </c>
      <c r="BM263" s="208" t="s">
        <v>3051</v>
      </c>
    </row>
    <row r="264" spans="1:65" s="2" customFormat="1" ht="16.5" customHeight="1">
      <c r="A264" s="38"/>
      <c r="B264" s="196"/>
      <c r="C264" s="242" t="s">
        <v>762</v>
      </c>
      <c r="D264" s="242" t="s">
        <v>806</v>
      </c>
      <c r="E264" s="243" t="s">
        <v>3052</v>
      </c>
      <c r="F264" s="244" t="s">
        <v>3053</v>
      </c>
      <c r="G264" s="245" t="s">
        <v>346</v>
      </c>
      <c r="H264" s="246">
        <v>4</v>
      </c>
      <c r="I264" s="247"/>
      <c r="J264" s="248">
        <f>ROUND(I264*H264,2)</f>
        <v>0</v>
      </c>
      <c r="K264" s="244" t="s">
        <v>1</v>
      </c>
      <c r="L264" s="249"/>
      <c r="M264" s="250" t="s">
        <v>1</v>
      </c>
      <c r="N264" s="251" t="s">
        <v>46</v>
      </c>
      <c r="O264" s="77"/>
      <c r="P264" s="206">
        <f>O264*H264</f>
        <v>0</v>
      </c>
      <c r="Q264" s="206">
        <v>0</v>
      </c>
      <c r="R264" s="206">
        <f>Q264*H264</f>
        <v>0</v>
      </c>
      <c r="S264" s="206">
        <v>0</v>
      </c>
      <c r="T264" s="207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08" t="s">
        <v>522</v>
      </c>
      <c r="AT264" s="208" t="s">
        <v>806</v>
      </c>
      <c r="AU264" s="208" t="s">
        <v>90</v>
      </c>
      <c r="AY264" s="19" t="s">
        <v>166</v>
      </c>
      <c r="BE264" s="209">
        <f>IF(N264="základní",J264,0)</f>
        <v>0</v>
      </c>
      <c r="BF264" s="209">
        <f>IF(N264="snížená",J264,0)</f>
        <v>0</v>
      </c>
      <c r="BG264" s="209">
        <f>IF(N264="zákl. přenesená",J264,0)</f>
        <v>0</v>
      </c>
      <c r="BH264" s="209">
        <f>IF(N264="sníž. přenesená",J264,0)</f>
        <v>0</v>
      </c>
      <c r="BI264" s="209">
        <f>IF(N264="nulová",J264,0)</f>
        <v>0</v>
      </c>
      <c r="BJ264" s="19" t="s">
        <v>88</v>
      </c>
      <c r="BK264" s="209">
        <f>ROUND(I264*H264,2)</f>
        <v>0</v>
      </c>
      <c r="BL264" s="19" t="s">
        <v>243</v>
      </c>
      <c r="BM264" s="208" t="s">
        <v>3054</v>
      </c>
    </row>
    <row r="265" spans="1:65" s="2" customFormat="1" ht="16.5" customHeight="1">
      <c r="A265" s="38"/>
      <c r="B265" s="196"/>
      <c r="C265" s="197" t="s">
        <v>767</v>
      </c>
      <c r="D265" s="197" t="s">
        <v>169</v>
      </c>
      <c r="E265" s="198" t="s">
        <v>3055</v>
      </c>
      <c r="F265" s="199" t="s">
        <v>3056</v>
      </c>
      <c r="G265" s="200" t="s">
        <v>346</v>
      </c>
      <c r="H265" s="201">
        <v>2</v>
      </c>
      <c r="I265" s="202"/>
      <c r="J265" s="203">
        <f>ROUND(I265*H265,2)</f>
        <v>0</v>
      </c>
      <c r="K265" s="199" t="s">
        <v>1</v>
      </c>
      <c r="L265" s="39"/>
      <c r="M265" s="204" t="s">
        <v>1</v>
      </c>
      <c r="N265" s="205" t="s">
        <v>46</v>
      </c>
      <c r="O265" s="77"/>
      <c r="P265" s="206">
        <f>O265*H265</f>
        <v>0</v>
      </c>
      <c r="Q265" s="206">
        <v>0</v>
      </c>
      <c r="R265" s="206">
        <f>Q265*H265</f>
        <v>0</v>
      </c>
      <c r="S265" s="206">
        <v>0</v>
      </c>
      <c r="T265" s="207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08" t="s">
        <v>243</v>
      </c>
      <c r="AT265" s="208" t="s">
        <v>169</v>
      </c>
      <c r="AU265" s="208" t="s">
        <v>90</v>
      </c>
      <c r="AY265" s="19" t="s">
        <v>166</v>
      </c>
      <c r="BE265" s="209">
        <f>IF(N265="základní",J265,0)</f>
        <v>0</v>
      </c>
      <c r="BF265" s="209">
        <f>IF(N265="snížená",J265,0)</f>
        <v>0</v>
      </c>
      <c r="BG265" s="209">
        <f>IF(N265="zákl. přenesená",J265,0)</f>
        <v>0</v>
      </c>
      <c r="BH265" s="209">
        <f>IF(N265="sníž. přenesená",J265,0)</f>
        <v>0</v>
      </c>
      <c r="BI265" s="209">
        <f>IF(N265="nulová",J265,0)</f>
        <v>0</v>
      </c>
      <c r="BJ265" s="19" t="s">
        <v>88</v>
      </c>
      <c r="BK265" s="209">
        <f>ROUND(I265*H265,2)</f>
        <v>0</v>
      </c>
      <c r="BL265" s="19" t="s">
        <v>243</v>
      </c>
      <c r="BM265" s="208" t="s">
        <v>3057</v>
      </c>
    </row>
    <row r="266" spans="1:65" s="2" customFormat="1" ht="16.5" customHeight="1">
      <c r="A266" s="38"/>
      <c r="B266" s="196"/>
      <c r="C266" s="242" t="s">
        <v>774</v>
      </c>
      <c r="D266" s="242" t="s">
        <v>806</v>
      </c>
      <c r="E266" s="243" t="s">
        <v>3058</v>
      </c>
      <c r="F266" s="244" t="s">
        <v>3059</v>
      </c>
      <c r="G266" s="245" t="s">
        <v>346</v>
      </c>
      <c r="H266" s="246">
        <v>2</v>
      </c>
      <c r="I266" s="247"/>
      <c r="J266" s="248">
        <f>ROUND(I266*H266,2)</f>
        <v>0</v>
      </c>
      <c r="K266" s="244" t="s">
        <v>1</v>
      </c>
      <c r="L266" s="249"/>
      <c r="M266" s="250" t="s">
        <v>1</v>
      </c>
      <c r="N266" s="251" t="s">
        <v>46</v>
      </c>
      <c r="O266" s="77"/>
      <c r="P266" s="206">
        <f>O266*H266</f>
        <v>0</v>
      </c>
      <c r="Q266" s="206">
        <v>0</v>
      </c>
      <c r="R266" s="206">
        <f>Q266*H266</f>
        <v>0</v>
      </c>
      <c r="S266" s="206">
        <v>0</v>
      </c>
      <c r="T266" s="207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08" t="s">
        <v>522</v>
      </c>
      <c r="AT266" s="208" t="s">
        <v>806</v>
      </c>
      <c r="AU266" s="208" t="s">
        <v>90</v>
      </c>
      <c r="AY266" s="19" t="s">
        <v>166</v>
      </c>
      <c r="BE266" s="209">
        <f>IF(N266="základní",J266,0)</f>
        <v>0</v>
      </c>
      <c r="BF266" s="209">
        <f>IF(N266="snížená",J266,0)</f>
        <v>0</v>
      </c>
      <c r="BG266" s="209">
        <f>IF(N266="zákl. přenesená",J266,0)</f>
        <v>0</v>
      </c>
      <c r="BH266" s="209">
        <f>IF(N266="sníž. přenesená",J266,0)</f>
        <v>0</v>
      </c>
      <c r="BI266" s="209">
        <f>IF(N266="nulová",J266,0)</f>
        <v>0</v>
      </c>
      <c r="BJ266" s="19" t="s">
        <v>88</v>
      </c>
      <c r="BK266" s="209">
        <f>ROUND(I266*H266,2)</f>
        <v>0</v>
      </c>
      <c r="BL266" s="19" t="s">
        <v>243</v>
      </c>
      <c r="BM266" s="208" t="s">
        <v>3060</v>
      </c>
    </row>
    <row r="267" spans="1:65" s="2" customFormat="1" ht="21.75" customHeight="1">
      <c r="A267" s="38"/>
      <c r="B267" s="196"/>
      <c r="C267" s="197" t="s">
        <v>785</v>
      </c>
      <c r="D267" s="197" t="s">
        <v>169</v>
      </c>
      <c r="E267" s="198" t="s">
        <v>3061</v>
      </c>
      <c r="F267" s="199" t="s">
        <v>3062</v>
      </c>
      <c r="G267" s="200" t="s">
        <v>172</v>
      </c>
      <c r="H267" s="201">
        <v>1</v>
      </c>
      <c r="I267" s="202"/>
      <c r="J267" s="203">
        <f>ROUND(I267*H267,2)</f>
        <v>0</v>
      </c>
      <c r="K267" s="199" t="s">
        <v>1</v>
      </c>
      <c r="L267" s="39"/>
      <c r="M267" s="204" t="s">
        <v>1</v>
      </c>
      <c r="N267" s="205" t="s">
        <v>46</v>
      </c>
      <c r="O267" s="77"/>
      <c r="P267" s="206">
        <f>O267*H267</f>
        <v>0</v>
      </c>
      <c r="Q267" s="206">
        <v>0</v>
      </c>
      <c r="R267" s="206">
        <f>Q267*H267</f>
        <v>0</v>
      </c>
      <c r="S267" s="206">
        <v>0</v>
      </c>
      <c r="T267" s="207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08" t="s">
        <v>243</v>
      </c>
      <c r="AT267" s="208" t="s">
        <v>169</v>
      </c>
      <c r="AU267" s="208" t="s">
        <v>90</v>
      </c>
      <c r="AY267" s="19" t="s">
        <v>166</v>
      </c>
      <c r="BE267" s="209">
        <f>IF(N267="základní",J267,0)</f>
        <v>0</v>
      </c>
      <c r="BF267" s="209">
        <f>IF(N267="snížená",J267,0)</f>
        <v>0</v>
      </c>
      <c r="BG267" s="209">
        <f>IF(N267="zákl. přenesená",J267,0)</f>
        <v>0</v>
      </c>
      <c r="BH267" s="209">
        <f>IF(N267="sníž. přenesená",J267,0)</f>
        <v>0</v>
      </c>
      <c r="BI267" s="209">
        <f>IF(N267="nulová",J267,0)</f>
        <v>0</v>
      </c>
      <c r="BJ267" s="19" t="s">
        <v>88</v>
      </c>
      <c r="BK267" s="209">
        <f>ROUND(I267*H267,2)</f>
        <v>0</v>
      </c>
      <c r="BL267" s="19" t="s">
        <v>243</v>
      </c>
      <c r="BM267" s="208" t="s">
        <v>3063</v>
      </c>
    </row>
    <row r="268" spans="1:65" s="2" customFormat="1" ht="16.5" customHeight="1">
      <c r="A268" s="38"/>
      <c r="B268" s="196"/>
      <c r="C268" s="242" t="s">
        <v>790</v>
      </c>
      <c r="D268" s="242" t="s">
        <v>806</v>
      </c>
      <c r="E268" s="243" t="s">
        <v>3064</v>
      </c>
      <c r="F268" s="244" t="s">
        <v>3065</v>
      </c>
      <c r="G268" s="245" t="s">
        <v>172</v>
      </c>
      <c r="H268" s="246">
        <v>1</v>
      </c>
      <c r="I268" s="247"/>
      <c r="J268" s="248">
        <f>ROUND(I268*H268,2)</f>
        <v>0</v>
      </c>
      <c r="K268" s="244" t="s">
        <v>1</v>
      </c>
      <c r="L268" s="249"/>
      <c r="M268" s="250" t="s">
        <v>1</v>
      </c>
      <c r="N268" s="251" t="s">
        <v>46</v>
      </c>
      <c r="O268" s="77"/>
      <c r="P268" s="206">
        <f>O268*H268</f>
        <v>0</v>
      </c>
      <c r="Q268" s="206">
        <v>0</v>
      </c>
      <c r="R268" s="206">
        <f>Q268*H268</f>
        <v>0</v>
      </c>
      <c r="S268" s="206">
        <v>0</v>
      </c>
      <c r="T268" s="207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08" t="s">
        <v>522</v>
      </c>
      <c r="AT268" s="208" t="s">
        <v>806</v>
      </c>
      <c r="AU268" s="208" t="s">
        <v>90</v>
      </c>
      <c r="AY268" s="19" t="s">
        <v>166</v>
      </c>
      <c r="BE268" s="209">
        <f>IF(N268="základní",J268,0)</f>
        <v>0</v>
      </c>
      <c r="BF268" s="209">
        <f>IF(N268="snížená",J268,0)</f>
        <v>0</v>
      </c>
      <c r="BG268" s="209">
        <f>IF(N268="zákl. přenesená",J268,0)</f>
        <v>0</v>
      </c>
      <c r="BH268" s="209">
        <f>IF(N268="sníž. přenesená",J268,0)</f>
        <v>0</v>
      </c>
      <c r="BI268" s="209">
        <f>IF(N268="nulová",J268,0)</f>
        <v>0</v>
      </c>
      <c r="BJ268" s="19" t="s">
        <v>88</v>
      </c>
      <c r="BK268" s="209">
        <f>ROUND(I268*H268,2)</f>
        <v>0</v>
      </c>
      <c r="BL268" s="19" t="s">
        <v>243</v>
      </c>
      <c r="BM268" s="208" t="s">
        <v>3066</v>
      </c>
    </row>
    <row r="269" spans="1:63" s="12" customFormat="1" ht="22.8" customHeight="1">
      <c r="A269" s="12"/>
      <c r="B269" s="183"/>
      <c r="C269" s="12"/>
      <c r="D269" s="184" t="s">
        <v>80</v>
      </c>
      <c r="E269" s="194" t="s">
        <v>3067</v>
      </c>
      <c r="F269" s="194" t="s">
        <v>3068</v>
      </c>
      <c r="G269" s="12"/>
      <c r="H269" s="12"/>
      <c r="I269" s="186"/>
      <c r="J269" s="195">
        <f>BK269</f>
        <v>0</v>
      </c>
      <c r="K269" s="12"/>
      <c r="L269" s="183"/>
      <c r="M269" s="188"/>
      <c r="N269" s="189"/>
      <c r="O269" s="189"/>
      <c r="P269" s="190">
        <f>SUM(P270:P334)</f>
        <v>0</v>
      </c>
      <c r="Q269" s="189"/>
      <c r="R269" s="190">
        <f>SUM(R270:R334)</f>
        <v>0.03394000000000001</v>
      </c>
      <c r="S269" s="189"/>
      <c r="T269" s="191">
        <f>SUM(T270:T334)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184" t="s">
        <v>90</v>
      </c>
      <c r="AT269" s="192" t="s">
        <v>80</v>
      </c>
      <c r="AU269" s="192" t="s">
        <v>88</v>
      </c>
      <c r="AY269" s="184" t="s">
        <v>166</v>
      </c>
      <c r="BK269" s="193">
        <f>SUM(BK270:BK334)</f>
        <v>0</v>
      </c>
    </row>
    <row r="270" spans="1:65" s="2" customFormat="1" ht="21.75" customHeight="1">
      <c r="A270" s="38"/>
      <c r="B270" s="196"/>
      <c r="C270" s="242" t="s">
        <v>795</v>
      </c>
      <c r="D270" s="242" t="s">
        <v>806</v>
      </c>
      <c r="E270" s="243" t="s">
        <v>3069</v>
      </c>
      <c r="F270" s="244" t="s">
        <v>3070</v>
      </c>
      <c r="G270" s="245" t="s">
        <v>346</v>
      </c>
      <c r="H270" s="246">
        <v>15</v>
      </c>
      <c r="I270" s="247"/>
      <c r="J270" s="248">
        <f>ROUND(I270*H270,2)</f>
        <v>0</v>
      </c>
      <c r="K270" s="244" t="s">
        <v>280</v>
      </c>
      <c r="L270" s="249"/>
      <c r="M270" s="250" t="s">
        <v>1</v>
      </c>
      <c r="N270" s="251" t="s">
        <v>46</v>
      </c>
      <c r="O270" s="77"/>
      <c r="P270" s="206">
        <f>O270*H270</f>
        <v>0</v>
      </c>
      <c r="Q270" s="206">
        <v>5E-05</v>
      </c>
      <c r="R270" s="206">
        <f>Q270*H270</f>
        <v>0.00075</v>
      </c>
      <c r="S270" s="206">
        <v>0</v>
      </c>
      <c r="T270" s="207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08" t="s">
        <v>522</v>
      </c>
      <c r="AT270" s="208" t="s">
        <v>806</v>
      </c>
      <c r="AU270" s="208" t="s">
        <v>90</v>
      </c>
      <c r="AY270" s="19" t="s">
        <v>166</v>
      </c>
      <c r="BE270" s="209">
        <f>IF(N270="základní",J270,0)</f>
        <v>0</v>
      </c>
      <c r="BF270" s="209">
        <f>IF(N270="snížená",J270,0)</f>
        <v>0</v>
      </c>
      <c r="BG270" s="209">
        <f>IF(N270="zákl. přenesená",J270,0)</f>
        <v>0</v>
      </c>
      <c r="BH270" s="209">
        <f>IF(N270="sníž. přenesená",J270,0)</f>
        <v>0</v>
      </c>
      <c r="BI270" s="209">
        <f>IF(N270="nulová",J270,0)</f>
        <v>0</v>
      </c>
      <c r="BJ270" s="19" t="s">
        <v>88</v>
      </c>
      <c r="BK270" s="209">
        <f>ROUND(I270*H270,2)</f>
        <v>0</v>
      </c>
      <c r="BL270" s="19" t="s">
        <v>243</v>
      </c>
      <c r="BM270" s="208" t="s">
        <v>3071</v>
      </c>
    </row>
    <row r="271" spans="1:51" s="14" customFormat="1" ht="12">
      <c r="A271" s="14"/>
      <c r="B271" s="226"/>
      <c r="C271" s="14"/>
      <c r="D271" s="210" t="s">
        <v>283</v>
      </c>
      <c r="E271" s="227" t="s">
        <v>1</v>
      </c>
      <c r="F271" s="228" t="s">
        <v>3072</v>
      </c>
      <c r="G271" s="14"/>
      <c r="H271" s="229">
        <v>15</v>
      </c>
      <c r="I271" s="230"/>
      <c r="J271" s="14"/>
      <c r="K271" s="14"/>
      <c r="L271" s="226"/>
      <c r="M271" s="231"/>
      <c r="N271" s="232"/>
      <c r="O271" s="232"/>
      <c r="P271" s="232"/>
      <c r="Q271" s="232"/>
      <c r="R271" s="232"/>
      <c r="S271" s="232"/>
      <c r="T271" s="23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27" t="s">
        <v>283</v>
      </c>
      <c r="AU271" s="227" t="s">
        <v>90</v>
      </c>
      <c r="AV271" s="14" t="s">
        <v>90</v>
      </c>
      <c r="AW271" s="14" t="s">
        <v>36</v>
      </c>
      <c r="AX271" s="14" t="s">
        <v>81</v>
      </c>
      <c r="AY271" s="227" t="s">
        <v>166</v>
      </c>
    </row>
    <row r="272" spans="1:65" s="2" customFormat="1" ht="16.5" customHeight="1">
      <c r="A272" s="38"/>
      <c r="B272" s="196"/>
      <c r="C272" s="242" t="s">
        <v>800</v>
      </c>
      <c r="D272" s="242" t="s">
        <v>806</v>
      </c>
      <c r="E272" s="243" t="s">
        <v>3073</v>
      </c>
      <c r="F272" s="244" t="s">
        <v>3074</v>
      </c>
      <c r="G272" s="245" t="s">
        <v>346</v>
      </c>
      <c r="H272" s="246">
        <v>1</v>
      </c>
      <c r="I272" s="247"/>
      <c r="J272" s="248">
        <f>ROUND(I272*H272,2)</f>
        <v>0</v>
      </c>
      <c r="K272" s="244" t="s">
        <v>1</v>
      </c>
      <c r="L272" s="249"/>
      <c r="M272" s="250" t="s">
        <v>1</v>
      </c>
      <c r="N272" s="251" t="s">
        <v>46</v>
      </c>
      <c r="O272" s="77"/>
      <c r="P272" s="206">
        <f>O272*H272</f>
        <v>0</v>
      </c>
      <c r="Q272" s="206">
        <v>0</v>
      </c>
      <c r="R272" s="206">
        <f>Q272*H272</f>
        <v>0</v>
      </c>
      <c r="S272" s="206">
        <v>0</v>
      </c>
      <c r="T272" s="207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08" t="s">
        <v>522</v>
      </c>
      <c r="AT272" s="208" t="s">
        <v>806</v>
      </c>
      <c r="AU272" s="208" t="s">
        <v>90</v>
      </c>
      <c r="AY272" s="19" t="s">
        <v>166</v>
      </c>
      <c r="BE272" s="209">
        <f>IF(N272="základní",J272,0)</f>
        <v>0</v>
      </c>
      <c r="BF272" s="209">
        <f>IF(N272="snížená",J272,0)</f>
        <v>0</v>
      </c>
      <c r="BG272" s="209">
        <f>IF(N272="zákl. přenesená",J272,0)</f>
        <v>0</v>
      </c>
      <c r="BH272" s="209">
        <f>IF(N272="sníž. přenesená",J272,0)</f>
        <v>0</v>
      </c>
      <c r="BI272" s="209">
        <f>IF(N272="nulová",J272,0)</f>
        <v>0</v>
      </c>
      <c r="BJ272" s="19" t="s">
        <v>88</v>
      </c>
      <c r="BK272" s="209">
        <f>ROUND(I272*H272,2)</f>
        <v>0</v>
      </c>
      <c r="BL272" s="19" t="s">
        <v>243</v>
      </c>
      <c r="BM272" s="208" t="s">
        <v>3075</v>
      </c>
    </row>
    <row r="273" spans="1:65" s="2" customFormat="1" ht="16.5" customHeight="1">
      <c r="A273" s="38"/>
      <c r="B273" s="196"/>
      <c r="C273" s="242" t="s">
        <v>805</v>
      </c>
      <c r="D273" s="242" t="s">
        <v>806</v>
      </c>
      <c r="E273" s="243" t="s">
        <v>3076</v>
      </c>
      <c r="F273" s="244" t="s">
        <v>3077</v>
      </c>
      <c r="G273" s="245" t="s">
        <v>346</v>
      </c>
      <c r="H273" s="246">
        <v>20</v>
      </c>
      <c r="I273" s="247"/>
      <c r="J273" s="248">
        <f>ROUND(I273*H273,2)</f>
        <v>0</v>
      </c>
      <c r="K273" s="244" t="s">
        <v>280</v>
      </c>
      <c r="L273" s="249"/>
      <c r="M273" s="250" t="s">
        <v>1</v>
      </c>
      <c r="N273" s="251" t="s">
        <v>46</v>
      </c>
      <c r="O273" s="77"/>
      <c r="P273" s="206">
        <f>O273*H273</f>
        <v>0</v>
      </c>
      <c r="Q273" s="206">
        <v>5E-05</v>
      </c>
      <c r="R273" s="206">
        <f>Q273*H273</f>
        <v>0.001</v>
      </c>
      <c r="S273" s="206">
        <v>0</v>
      </c>
      <c r="T273" s="207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08" t="s">
        <v>522</v>
      </c>
      <c r="AT273" s="208" t="s">
        <v>806</v>
      </c>
      <c r="AU273" s="208" t="s">
        <v>90</v>
      </c>
      <c r="AY273" s="19" t="s">
        <v>166</v>
      </c>
      <c r="BE273" s="209">
        <f>IF(N273="základní",J273,0)</f>
        <v>0</v>
      </c>
      <c r="BF273" s="209">
        <f>IF(N273="snížená",J273,0)</f>
        <v>0</v>
      </c>
      <c r="BG273" s="209">
        <f>IF(N273="zákl. přenesená",J273,0)</f>
        <v>0</v>
      </c>
      <c r="BH273" s="209">
        <f>IF(N273="sníž. přenesená",J273,0)</f>
        <v>0</v>
      </c>
      <c r="BI273" s="209">
        <f>IF(N273="nulová",J273,0)</f>
        <v>0</v>
      </c>
      <c r="BJ273" s="19" t="s">
        <v>88</v>
      </c>
      <c r="BK273" s="209">
        <f>ROUND(I273*H273,2)</f>
        <v>0</v>
      </c>
      <c r="BL273" s="19" t="s">
        <v>243</v>
      </c>
      <c r="BM273" s="208" t="s">
        <v>3078</v>
      </c>
    </row>
    <row r="274" spans="1:51" s="14" customFormat="1" ht="12">
      <c r="A274" s="14"/>
      <c r="B274" s="226"/>
      <c r="C274" s="14"/>
      <c r="D274" s="210" t="s">
        <v>283</v>
      </c>
      <c r="E274" s="227" t="s">
        <v>1</v>
      </c>
      <c r="F274" s="228" t="s">
        <v>3079</v>
      </c>
      <c r="G274" s="14"/>
      <c r="H274" s="229">
        <v>20</v>
      </c>
      <c r="I274" s="230"/>
      <c r="J274" s="14"/>
      <c r="K274" s="14"/>
      <c r="L274" s="226"/>
      <c r="M274" s="231"/>
      <c r="N274" s="232"/>
      <c r="O274" s="232"/>
      <c r="P274" s="232"/>
      <c r="Q274" s="232"/>
      <c r="R274" s="232"/>
      <c r="S274" s="232"/>
      <c r="T274" s="23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27" t="s">
        <v>283</v>
      </c>
      <c r="AU274" s="227" t="s">
        <v>90</v>
      </c>
      <c r="AV274" s="14" t="s">
        <v>90</v>
      </c>
      <c r="AW274" s="14" t="s">
        <v>36</v>
      </c>
      <c r="AX274" s="14" t="s">
        <v>81</v>
      </c>
      <c r="AY274" s="227" t="s">
        <v>166</v>
      </c>
    </row>
    <row r="275" spans="1:65" s="2" customFormat="1" ht="21.75" customHeight="1">
      <c r="A275" s="38"/>
      <c r="B275" s="196"/>
      <c r="C275" s="242" t="s">
        <v>1291</v>
      </c>
      <c r="D275" s="242" t="s">
        <v>806</v>
      </c>
      <c r="E275" s="243" t="s">
        <v>3080</v>
      </c>
      <c r="F275" s="244" t="s">
        <v>3081</v>
      </c>
      <c r="G275" s="245" t="s">
        <v>346</v>
      </c>
      <c r="H275" s="246">
        <v>5</v>
      </c>
      <c r="I275" s="247"/>
      <c r="J275" s="248">
        <f>ROUND(I275*H275,2)</f>
        <v>0</v>
      </c>
      <c r="K275" s="244" t="s">
        <v>280</v>
      </c>
      <c r="L275" s="249"/>
      <c r="M275" s="250" t="s">
        <v>1</v>
      </c>
      <c r="N275" s="251" t="s">
        <v>46</v>
      </c>
      <c r="O275" s="77"/>
      <c r="P275" s="206">
        <f>O275*H275</f>
        <v>0</v>
      </c>
      <c r="Q275" s="206">
        <v>0</v>
      </c>
      <c r="R275" s="206">
        <f>Q275*H275</f>
        <v>0</v>
      </c>
      <c r="S275" s="206">
        <v>0</v>
      </c>
      <c r="T275" s="207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08" t="s">
        <v>522</v>
      </c>
      <c r="AT275" s="208" t="s">
        <v>806</v>
      </c>
      <c r="AU275" s="208" t="s">
        <v>90</v>
      </c>
      <c r="AY275" s="19" t="s">
        <v>166</v>
      </c>
      <c r="BE275" s="209">
        <f>IF(N275="základní",J275,0)</f>
        <v>0</v>
      </c>
      <c r="BF275" s="209">
        <f>IF(N275="snížená",J275,0)</f>
        <v>0</v>
      </c>
      <c r="BG275" s="209">
        <f>IF(N275="zákl. přenesená",J275,0)</f>
        <v>0</v>
      </c>
      <c r="BH275" s="209">
        <f>IF(N275="sníž. přenesená",J275,0)</f>
        <v>0</v>
      </c>
      <c r="BI275" s="209">
        <f>IF(N275="nulová",J275,0)</f>
        <v>0</v>
      </c>
      <c r="BJ275" s="19" t="s">
        <v>88</v>
      </c>
      <c r="BK275" s="209">
        <f>ROUND(I275*H275,2)</f>
        <v>0</v>
      </c>
      <c r="BL275" s="19" t="s">
        <v>243</v>
      </c>
      <c r="BM275" s="208" t="s">
        <v>3082</v>
      </c>
    </row>
    <row r="276" spans="1:65" s="2" customFormat="1" ht="21.75" customHeight="1">
      <c r="A276" s="38"/>
      <c r="B276" s="196"/>
      <c r="C276" s="242" t="s">
        <v>1295</v>
      </c>
      <c r="D276" s="242" t="s">
        <v>806</v>
      </c>
      <c r="E276" s="243" t="s">
        <v>3083</v>
      </c>
      <c r="F276" s="244" t="s">
        <v>3084</v>
      </c>
      <c r="G276" s="245" t="s">
        <v>346</v>
      </c>
      <c r="H276" s="246">
        <v>3</v>
      </c>
      <c r="I276" s="247"/>
      <c r="J276" s="248">
        <f>ROUND(I276*H276,2)</f>
        <v>0</v>
      </c>
      <c r="K276" s="244" t="s">
        <v>1</v>
      </c>
      <c r="L276" s="249"/>
      <c r="M276" s="250" t="s">
        <v>1</v>
      </c>
      <c r="N276" s="251" t="s">
        <v>46</v>
      </c>
      <c r="O276" s="77"/>
      <c r="P276" s="206">
        <f>O276*H276</f>
        <v>0</v>
      </c>
      <c r="Q276" s="206">
        <v>0</v>
      </c>
      <c r="R276" s="206">
        <f>Q276*H276</f>
        <v>0</v>
      </c>
      <c r="S276" s="206">
        <v>0</v>
      </c>
      <c r="T276" s="207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08" t="s">
        <v>522</v>
      </c>
      <c r="AT276" s="208" t="s">
        <v>806</v>
      </c>
      <c r="AU276" s="208" t="s">
        <v>90</v>
      </c>
      <c r="AY276" s="19" t="s">
        <v>166</v>
      </c>
      <c r="BE276" s="209">
        <f>IF(N276="základní",J276,0)</f>
        <v>0</v>
      </c>
      <c r="BF276" s="209">
        <f>IF(N276="snížená",J276,0)</f>
        <v>0</v>
      </c>
      <c r="BG276" s="209">
        <f>IF(N276="zákl. přenesená",J276,0)</f>
        <v>0</v>
      </c>
      <c r="BH276" s="209">
        <f>IF(N276="sníž. přenesená",J276,0)</f>
        <v>0</v>
      </c>
      <c r="BI276" s="209">
        <f>IF(N276="nulová",J276,0)</f>
        <v>0</v>
      </c>
      <c r="BJ276" s="19" t="s">
        <v>88</v>
      </c>
      <c r="BK276" s="209">
        <f>ROUND(I276*H276,2)</f>
        <v>0</v>
      </c>
      <c r="BL276" s="19" t="s">
        <v>243</v>
      </c>
      <c r="BM276" s="208" t="s">
        <v>3085</v>
      </c>
    </row>
    <row r="277" spans="1:65" s="2" customFormat="1" ht="21.75" customHeight="1">
      <c r="A277" s="38"/>
      <c r="B277" s="196"/>
      <c r="C277" s="197" t="s">
        <v>1300</v>
      </c>
      <c r="D277" s="197" t="s">
        <v>169</v>
      </c>
      <c r="E277" s="198" t="s">
        <v>3086</v>
      </c>
      <c r="F277" s="199" t="s">
        <v>3087</v>
      </c>
      <c r="G277" s="200" t="s">
        <v>346</v>
      </c>
      <c r="H277" s="201">
        <v>1</v>
      </c>
      <c r="I277" s="202"/>
      <c r="J277" s="203">
        <f>ROUND(I277*H277,2)</f>
        <v>0</v>
      </c>
      <c r="K277" s="199" t="s">
        <v>280</v>
      </c>
      <c r="L277" s="39"/>
      <c r="M277" s="204" t="s">
        <v>1</v>
      </c>
      <c r="N277" s="205" t="s">
        <v>46</v>
      </c>
      <c r="O277" s="77"/>
      <c r="P277" s="206">
        <f>O277*H277</f>
        <v>0</v>
      </c>
      <c r="Q277" s="206">
        <v>0</v>
      </c>
      <c r="R277" s="206">
        <f>Q277*H277</f>
        <v>0</v>
      </c>
      <c r="S277" s="206">
        <v>0</v>
      </c>
      <c r="T277" s="207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08" t="s">
        <v>243</v>
      </c>
      <c r="AT277" s="208" t="s">
        <v>169</v>
      </c>
      <c r="AU277" s="208" t="s">
        <v>90</v>
      </c>
      <c r="AY277" s="19" t="s">
        <v>166</v>
      </c>
      <c r="BE277" s="209">
        <f>IF(N277="základní",J277,0)</f>
        <v>0</v>
      </c>
      <c r="BF277" s="209">
        <f>IF(N277="snížená",J277,0)</f>
        <v>0</v>
      </c>
      <c r="BG277" s="209">
        <f>IF(N277="zákl. přenesená",J277,0)</f>
        <v>0</v>
      </c>
      <c r="BH277" s="209">
        <f>IF(N277="sníž. přenesená",J277,0)</f>
        <v>0</v>
      </c>
      <c r="BI277" s="209">
        <f>IF(N277="nulová",J277,0)</f>
        <v>0</v>
      </c>
      <c r="BJ277" s="19" t="s">
        <v>88</v>
      </c>
      <c r="BK277" s="209">
        <f>ROUND(I277*H277,2)</f>
        <v>0</v>
      </c>
      <c r="BL277" s="19" t="s">
        <v>243</v>
      </c>
      <c r="BM277" s="208" t="s">
        <v>3088</v>
      </c>
    </row>
    <row r="278" spans="1:65" s="2" customFormat="1" ht="21.75" customHeight="1">
      <c r="A278" s="38"/>
      <c r="B278" s="196"/>
      <c r="C278" s="242" t="s">
        <v>1307</v>
      </c>
      <c r="D278" s="242" t="s">
        <v>806</v>
      </c>
      <c r="E278" s="243" t="s">
        <v>3089</v>
      </c>
      <c r="F278" s="244" t="s">
        <v>3090</v>
      </c>
      <c r="G278" s="245" t="s">
        <v>346</v>
      </c>
      <c r="H278" s="246">
        <v>1</v>
      </c>
      <c r="I278" s="247"/>
      <c r="J278" s="248">
        <f>ROUND(I278*H278,2)</f>
        <v>0</v>
      </c>
      <c r="K278" s="244" t="s">
        <v>280</v>
      </c>
      <c r="L278" s="249"/>
      <c r="M278" s="250" t="s">
        <v>1</v>
      </c>
      <c r="N278" s="251" t="s">
        <v>46</v>
      </c>
      <c r="O278" s="77"/>
      <c r="P278" s="206">
        <f>O278*H278</f>
        <v>0</v>
      </c>
      <c r="Q278" s="206">
        <v>6E-05</v>
      </c>
      <c r="R278" s="206">
        <f>Q278*H278</f>
        <v>6E-05</v>
      </c>
      <c r="S278" s="206">
        <v>0</v>
      </c>
      <c r="T278" s="207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08" t="s">
        <v>522</v>
      </c>
      <c r="AT278" s="208" t="s">
        <v>806</v>
      </c>
      <c r="AU278" s="208" t="s">
        <v>90</v>
      </c>
      <c r="AY278" s="19" t="s">
        <v>166</v>
      </c>
      <c r="BE278" s="209">
        <f>IF(N278="základní",J278,0)</f>
        <v>0</v>
      </c>
      <c r="BF278" s="209">
        <f>IF(N278="snížená",J278,0)</f>
        <v>0</v>
      </c>
      <c r="BG278" s="209">
        <f>IF(N278="zákl. přenesená",J278,0)</f>
        <v>0</v>
      </c>
      <c r="BH278" s="209">
        <f>IF(N278="sníž. přenesená",J278,0)</f>
        <v>0</v>
      </c>
      <c r="BI278" s="209">
        <f>IF(N278="nulová",J278,0)</f>
        <v>0</v>
      </c>
      <c r="BJ278" s="19" t="s">
        <v>88</v>
      </c>
      <c r="BK278" s="209">
        <f>ROUND(I278*H278,2)</f>
        <v>0</v>
      </c>
      <c r="BL278" s="19" t="s">
        <v>243</v>
      </c>
      <c r="BM278" s="208" t="s">
        <v>3091</v>
      </c>
    </row>
    <row r="279" spans="1:65" s="2" customFormat="1" ht="21.75" customHeight="1">
      <c r="A279" s="38"/>
      <c r="B279" s="196"/>
      <c r="C279" s="197" t="s">
        <v>1316</v>
      </c>
      <c r="D279" s="197" t="s">
        <v>169</v>
      </c>
      <c r="E279" s="198" t="s">
        <v>3092</v>
      </c>
      <c r="F279" s="199" t="s">
        <v>3093</v>
      </c>
      <c r="G279" s="200" t="s">
        <v>346</v>
      </c>
      <c r="H279" s="201">
        <v>4</v>
      </c>
      <c r="I279" s="202"/>
      <c r="J279" s="203">
        <f>ROUND(I279*H279,2)</f>
        <v>0</v>
      </c>
      <c r="K279" s="199" t="s">
        <v>280</v>
      </c>
      <c r="L279" s="39"/>
      <c r="M279" s="204" t="s">
        <v>1</v>
      </c>
      <c r="N279" s="205" t="s">
        <v>46</v>
      </c>
      <c r="O279" s="77"/>
      <c r="P279" s="206">
        <f>O279*H279</f>
        <v>0</v>
      </c>
      <c r="Q279" s="206">
        <v>0</v>
      </c>
      <c r="R279" s="206">
        <f>Q279*H279</f>
        <v>0</v>
      </c>
      <c r="S279" s="206">
        <v>0</v>
      </c>
      <c r="T279" s="207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08" t="s">
        <v>243</v>
      </c>
      <c r="AT279" s="208" t="s">
        <v>169</v>
      </c>
      <c r="AU279" s="208" t="s">
        <v>90</v>
      </c>
      <c r="AY279" s="19" t="s">
        <v>166</v>
      </c>
      <c r="BE279" s="209">
        <f>IF(N279="základní",J279,0)</f>
        <v>0</v>
      </c>
      <c r="BF279" s="209">
        <f>IF(N279="snížená",J279,0)</f>
        <v>0</v>
      </c>
      <c r="BG279" s="209">
        <f>IF(N279="zákl. přenesená",J279,0)</f>
        <v>0</v>
      </c>
      <c r="BH279" s="209">
        <f>IF(N279="sníž. přenesená",J279,0)</f>
        <v>0</v>
      </c>
      <c r="BI279" s="209">
        <f>IF(N279="nulová",J279,0)</f>
        <v>0</v>
      </c>
      <c r="BJ279" s="19" t="s">
        <v>88</v>
      </c>
      <c r="BK279" s="209">
        <f>ROUND(I279*H279,2)</f>
        <v>0</v>
      </c>
      <c r="BL279" s="19" t="s">
        <v>243</v>
      </c>
      <c r="BM279" s="208" t="s">
        <v>3094</v>
      </c>
    </row>
    <row r="280" spans="1:65" s="2" customFormat="1" ht="21.75" customHeight="1">
      <c r="A280" s="38"/>
      <c r="B280" s="196"/>
      <c r="C280" s="242" t="s">
        <v>1321</v>
      </c>
      <c r="D280" s="242" t="s">
        <v>806</v>
      </c>
      <c r="E280" s="243" t="s">
        <v>3095</v>
      </c>
      <c r="F280" s="244" t="s">
        <v>3096</v>
      </c>
      <c r="G280" s="245" t="s">
        <v>346</v>
      </c>
      <c r="H280" s="246">
        <v>4</v>
      </c>
      <c r="I280" s="247"/>
      <c r="J280" s="248">
        <f>ROUND(I280*H280,2)</f>
        <v>0</v>
      </c>
      <c r="K280" s="244" t="s">
        <v>280</v>
      </c>
      <c r="L280" s="249"/>
      <c r="M280" s="250" t="s">
        <v>1</v>
      </c>
      <c r="N280" s="251" t="s">
        <v>46</v>
      </c>
      <c r="O280" s="77"/>
      <c r="P280" s="206">
        <f>O280*H280</f>
        <v>0</v>
      </c>
      <c r="Q280" s="206">
        <v>6E-05</v>
      </c>
      <c r="R280" s="206">
        <f>Q280*H280</f>
        <v>0.00024</v>
      </c>
      <c r="S280" s="206">
        <v>0</v>
      </c>
      <c r="T280" s="207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08" t="s">
        <v>522</v>
      </c>
      <c r="AT280" s="208" t="s">
        <v>806</v>
      </c>
      <c r="AU280" s="208" t="s">
        <v>90</v>
      </c>
      <c r="AY280" s="19" t="s">
        <v>166</v>
      </c>
      <c r="BE280" s="209">
        <f>IF(N280="základní",J280,0)</f>
        <v>0</v>
      </c>
      <c r="BF280" s="209">
        <f>IF(N280="snížená",J280,0)</f>
        <v>0</v>
      </c>
      <c r="BG280" s="209">
        <f>IF(N280="zákl. přenesená",J280,0)</f>
        <v>0</v>
      </c>
      <c r="BH280" s="209">
        <f>IF(N280="sníž. přenesená",J280,0)</f>
        <v>0</v>
      </c>
      <c r="BI280" s="209">
        <f>IF(N280="nulová",J280,0)</f>
        <v>0</v>
      </c>
      <c r="BJ280" s="19" t="s">
        <v>88</v>
      </c>
      <c r="BK280" s="209">
        <f>ROUND(I280*H280,2)</f>
        <v>0</v>
      </c>
      <c r="BL280" s="19" t="s">
        <v>243</v>
      </c>
      <c r="BM280" s="208" t="s">
        <v>3097</v>
      </c>
    </row>
    <row r="281" spans="1:65" s="2" customFormat="1" ht="21.75" customHeight="1">
      <c r="A281" s="38"/>
      <c r="B281" s="196"/>
      <c r="C281" s="197" t="s">
        <v>1325</v>
      </c>
      <c r="D281" s="197" t="s">
        <v>169</v>
      </c>
      <c r="E281" s="198" t="s">
        <v>3098</v>
      </c>
      <c r="F281" s="199" t="s">
        <v>3099</v>
      </c>
      <c r="G281" s="200" t="s">
        <v>346</v>
      </c>
      <c r="H281" s="201">
        <v>2</v>
      </c>
      <c r="I281" s="202"/>
      <c r="J281" s="203">
        <f>ROUND(I281*H281,2)</f>
        <v>0</v>
      </c>
      <c r="K281" s="199" t="s">
        <v>280</v>
      </c>
      <c r="L281" s="39"/>
      <c r="M281" s="204" t="s">
        <v>1</v>
      </c>
      <c r="N281" s="205" t="s">
        <v>46</v>
      </c>
      <c r="O281" s="77"/>
      <c r="P281" s="206">
        <f>O281*H281</f>
        <v>0</v>
      </c>
      <c r="Q281" s="206">
        <v>0</v>
      </c>
      <c r="R281" s="206">
        <f>Q281*H281</f>
        <v>0</v>
      </c>
      <c r="S281" s="206">
        <v>0</v>
      </c>
      <c r="T281" s="207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08" t="s">
        <v>243</v>
      </c>
      <c r="AT281" s="208" t="s">
        <v>169</v>
      </c>
      <c r="AU281" s="208" t="s">
        <v>90</v>
      </c>
      <c r="AY281" s="19" t="s">
        <v>166</v>
      </c>
      <c r="BE281" s="209">
        <f>IF(N281="základní",J281,0)</f>
        <v>0</v>
      </c>
      <c r="BF281" s="209">
        <f>IF(N281="snížená",J281,0)</f>
        <v>0</v>
      </c>
      <c r="BG281" s="209">
        <f>IF(N281="zákl. přenesená",J281,0)</f>
        <v>0</v>
      </c>
      <c r="BH281" s="209">
        <f>IF(N281="sníž. přenesená",J281,0)</f>
        <v>0</v>
      </c>
      <c r="BI281" s="209">
        <f>IF(N281="nulová",J281,0)</f>
        <v>0</v>
      </c>
      <c r="BJ281" s="19" t="s">
        <v>88</v>
      </c>
      <c r="BK281" s="209">
        <f>ROUND(I281*H281,2)</f>
        <v>0</v>
      </c>
      <c r="BL281" s="19" t="s">
        <v>243</v>
      </c>
      <c r="BM281" s="208" t="s">
        <v>3100</v>
      </c>
    </row>
    <row r="282" spans="1:65" s="2" customFormat="1" ht="16.5" customHeight="1">
      <c r="A282" s="38"/>
      <c r="B282" s="196"/>
      <c r="C282" s="242" t="s">
        <v>1330</v>
      </c>
      <c r="D282" s="242" t="s">
        <v>806</v>
      </c>
      <c r="E282" s="243" t="s">
        <v>3101</v>
      </c>
      <c r="F282" s="244" t="s">
        <v>3102</v>
      </c>
      <c r="G282" s="245" t="s">
        <v>346</v>
      </c>
      <c r="H282" s="246">
        <v>2</v>
      </c>
      <c r="I282" s="247"/>
      <c r="J282" s="248">
        <f>ROUND(I282*H282,2)</f>
        <v>0</v>
      </c>
      <c r="K282" s="244" t="s">
        <v>280</v>
      </c>
      <c r="L282" s="249"/>
      <c r="M282" s="250" t="s">
        <v>1</v>
      </c>
      <c r="N282" s="251" t="s">
        <v>46</v>
      </c>
      <c r="O282" s="77"/>
      <c r="P282" s="206">
        <f>O282*H282</f>
        <v>0</v>
      </c>
      <c r="Q282" s="206">
        <v>2E-05</v>
      </c>
      <c r="R282" s="206">
        <f>Q282*H282</f>
        <v>4E-05</v>
      </c>
      <c r="S282" s="206">
        <v>0</v>
      </c>
      <c r="T282" s="207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08" t="s">
        <v>522</v>
      </c>
      <c r="AT282" s="208" t="s">
        <v>806</v>
      </c>
      <c r="AU282" s="208" t="s">
        <v>90</v>
      </c>
      <c r="AY282" s="19" t="s">
        <v>166</v>
      </c>
      <c r="BE282" s="209">
        <f>IF(N282="základní",J282,0)</f>
        <v>0</v>
      </c>
      <c r="BF282" s="209">
        <f>IF(N282="snížená",J282,0)</f>
        <v>0</v>
      </c>
      <c r="BG282" s="209">
        <f>IF(N282="zákl. přenesená",J282,0)</f>
        <v>0</v>
      </c>
      <c r="BH282" s="209">
        <f>IF(N282="sníž. přenesená",J282,0)</f>
        <v>0</v>
      </c>
      <c r="BI282" s="209">
        <f>IF(N282="nulová",J282,0)</f>
        <v>0</v>
      </c>
      <c r="BJ282" s="19" t="s">
        <v>88</v>
      </c>
      <c r="BK282" s="209">
        <f>ROUND(I282*H282,2)</f>
        <v>0</v>
      </c>
      <c r="BL282" s="19" t="s">
        <v>243</v>
      </c>
      <c r="BM282" s="208" t="s">
        <v>3103</v>
      </c>
    </row>
    <row r="283" spans="1:65" s="2" customFormat="1" ht="21.75" customHeight="1">
      <c r="A283" s="38"/>
      <c r="B283" s="196"/>
      <c r="C283" s="242" t="s">
        <v>1336</v>
      </c>
      <c r="D283" s="242" t="s">
        <v>806</v>
      </c>
      <c r="E283" s="243" t="s">
        <v>3104</v>
      </c>
      <c r="F283" s="244" t="s">
        <v>3105</v>
      </c>
      <c r="G283" s="245" t="s">
        <v>346</v>
      </c>
      <c r="H283" s="246">
        <v>9</v>
      </c>
      <c r="I283" s="247"/>
      <c r="J283" s="248">
        <f>ROUND(I283*H283,2)</f>
        <v>0</v>
      </c>
      <c r="K283" s="244" t="s">
        <v>280</v>
      </c>
      <c r="L283" s="249"/>
      <c r="M283" s="250" t="s">
        <v>1</v>
      </c>
      <c r="N283" s="251" t="s">
        <v>46</v>
      </c>
      <c r="O283" s="77"/>
      <c r="P283" s="206">
        <f>O283*H283</f>
        <v>0</v>
      </c>
      <c r="Q283" s="206">
        <v>7E-05</v>
      </c>
      <c r="R283" s="206">
        <f>Q283*H283</f>
        <v>0.0006299999999999999</v>
      </c>
      <c r="S283" s="206">
        <v>0</v>
      </c>
      <c r="T283" s="207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08" t="s">
        <v>522</v>
      </c>
      <c r="AT283" s="208" t="s">
        <v>806</v>
      </c>
      <c r="AU283" s="208" t="s">
        <v>90</v>
      </c>
      <c r="AY283" s="19" t="s">
        <v>166</v>
      </c>
      <c r="BE283" s="209">
        <f>IF(N283="základní",J283,0)</f>
        <v>0</v>
      </c>
      <c r="BF283" s="209">
        <f>IF(N283="snížená",J283,0)</f>
        <v>0</v>
      </c>
      <c r="BG283" s="209">
        <f>IF(N283="zákl. přenesená",J283,0)</f>
        <v>0</v>
      </c>
      <c r="BH283" s="209">
        <f>IF(N283="sníž. přenesená",J283,0)</f>
        <v>0</v>
      </c>
      <c r="BI283" s="209">
        <f>IF(N283="nulová",J283,0)</f>
        <v>0</v>
      </c>
      <c r="BJ283" s="19" t="s">
        <v>88</v>
      </c>
      <c r="BK283" s="209">
        <f>ROUND(I283*H283,2)</f>
        <v>0</v>
      </c>
      <c r="BL283" s="19" t="s">
        <v>243</v>
      </c>
      <c r="BM283" s="208" t="s">
        <v>3106</v>
      </c>
    </row>
    <row r="284" spans="1:47" s="2" customFormat="1" ht="12">
      <c r="A284" s="38"/>
      <c r="B284" s="39"/>
      <c r="C284" s="38"/>
      <c r="D284" s="210" t="s">
        <v>174</v>
      </c>
      <c r="E284" s="38"/>
      <c r="F284" s="211" t="s">
        <v>3105</v>
      </c>
      <c r="G284" s="38"/>
      <c r="H284" s="38"/>
      <c r="I284" s="132"/>
      <c r="J284" s="38"/>
      <c r="K284" s="38"/>
      <c r="L284" s="39"/>
      <c r="M284" s="212"/>
      <c r="N284" s="213"/>
      <c r="O284" s="77"/>
      <c r="P284" s="77"/>
      <c r="Q284" s="77"/>
      <c r="R284" s="77"/>
      <c r="S284" s="77"/>
      <c r="T284" s="7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9" t="s">
        <v>174</v>
      </c>
      <c r="AU284" s="19" t="s">
        <v>90</v>
      </c>
    </row>
    <row r="285" spans="1:65" s="2" customFormat="1" ht="16.5" customHeight="1">
      <c r="A285" s="38"/>
      <c r="B285" s="196"/>
      <c r="C285" s="197" t="s">
        <v>1341</v>
      </c>
      <c r="D285" s="197" t="s">
        <v>169</v>
      </c>
      <c r="E285" s="198" t="s">
        <v>3107</v>
      </c>
      <c r="F285" s="199" t="s">
        <v>3108</v>
      </c>
      <c r="G285" s="200" t="s">
        <v>346</v>
      </c>
      <c r="H285" s="201">
        <v>1</v>
      </c>
      <c r="I285" s="202"/>
      <c r="J285" s="203">
        <f>ROUND(I285*H285,2)</f>
        <v>0</v>
      </c>
      <c r="K285" s="199" t="s">
        <v>1</v>
      </c>
      <c r="L285" s="39"/>
      <c r="M285" s="204" t="s">
        <v>1</v>
      </c>
      <c r="N285" s="205" t="s">
        <v>46</v>
      </c>
      <c r="O285" s="77"/>
      <c r="P285" s="206">
        <f>O285*H285</f>
        <v>0</v>
      </c>
      <c r="Q285" s="206">
        <v>0</v>
      </c>
      <c r="R285" s="206">
        <f>Q285*H285</f>
        <v>0</v>
      </c>
      <c r="S285" s="206">
        <v>0</v>
      </c>
      <c r="T285" s="207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08" t="s">
        <v>243</v>
      </c>
      <c r="AT285" s="208" t="s">
        <v>169</v>
      </c>
      <c r="AU285" s="208" t="s">
        <v>90</v>
      </c>
      <c r="AY285" s="19" t="s">
        <v>166</v>
      </c>
      <c r="BE285" s="209">
        <f>IF(N285="základní",J285,0)</f>
        <v>0</v>
      </c>
      <c r="BF285" s="209">
        <f>IF(N285="snížená",J285,0)</f>
        <v>0</v>
      </c>
      <c r="BG285" s="209">
        <f>IF(N285="zákl. přenesená",J285,0)</f>
        <v>0</v>
      </c>
      <c r="BH285" s="209">
        <f>IF(N285="sníž. přenesená",J285,0)</f>
        <v>0</v>
      </c>
      <c r="BI285" s="209">
        <f>IF(N285="nulová",J285,0)</f>
        <v>0</v>
      </c>
      <c r="BJ285" s="19" t="s">
        <v>88</v>
      </c>
      <c r="BK285" s="209">
        <f>ROUND(I285*H285,2)</f>
        <v>0</v>
      </c>
      <c r="BL285" s="19" t="s">
        <v>243</v>
      </c>
      <c r="BM285" s="208" t="s">
        <v>3109</v>
      </c>
    </row>
    <row r="286" spans="1:47" s="2" customFormat="1" ht="12">
      <c r="A286" s="38"/>
      <c r="B286" s="39"/>
      <c r="C286" s="38"/>
      <c r="D286" s="210" t="s">
        <v>174</v>
      </c>
      <c r="E286" s="38"/>
      <c r="F286" s="211" t="s">
        <v>3110</v>
      </c>
      <c r="G286" s="38"/>
      <c r="H286" s="38"/>
      <c r="I286" s="132"/>
      <c r="J286" s="38"/>
      <c r="K286" s="38"/>
      <c r="L286" s="39"/>
      <c r="M286" s="212"/>
      <c r="N286" s="213"/>
      <c r="O286" s="77"/>
      <c r="P286" s="77"/>
      <c r="Q286" s="77"/>
      <c r="R286" s="77"/>
      <c r="S286" s="77"/>
      <c r="T286" s="7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9" t="s">
        <v>174</v>
      </c>
      <c r="AU286" s="19" t="s">
        <v>90</v>
      </c>
    </row>
    <row r="287" spans="1:65" s="2" customFormat="1" ht="16.5" customHeight="1">
      <c r="A287" s="38"/>
      <c r="B287" s="196"/>
      <c r="C287" s="242" t="s">
        <v>1345</v>
      </c>
      <c r="D287" s="242" t="s">
        <v>806</v>
      </c>
      <c r="E287" s="243" t="s">
        <v>3111</v>
      </c>
      <c r="F287" s="244" t="s">
        <v>3112</v>
      </c>
      <c r="G287" s="245" t="s">
        <v>346</v>
      </c>
      <c r="H287" s="246">
        <v>1</v>
      </c>
      <c r="I287" s="247"/>
      <c r="J287" s="248">
        <f>ROUND(I287*H287,2)</f>
        <v>0</v>
      </c>
      <c r="K287" s="244" t="s">
        <v>1</v>
      </c>
      <c r="L287" s="249"/>
      <c r="M287" s="250" t="s">
        <v>1</v>
      </c>
      <c r="N287" s="251" t="s">
        <v>46</v>
      </c>
      <c r="O287" s="77"/>
      <c r="P287" s="206">
        <f>O287*H287</f>
        <v>0</v>
      </c>
      <c r="Q287" s="206">
        <v>6E-05</v>
      </c>
      <c r="R287" s="206">
        <f>Q287*H287</f>
        <v>6E-05</v>
      </c>
      <c r="S287" s="206">
        <v>0</v>
      </c>
      <c r="T287" s="207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08" t="s">
        <v>522</v>
      </c>
      <c r="AT287" s="208" t="s">
        <v>806</v>
      </c>
      <c r="AU287" s="208" t="s">
        <v>90</v>
      </c>
      <c r="AY287" s="19" t="s">
        <v>166</v>
      </c>
      <c r="BE287" s="209">
        <f>IF(N287="základní",J287,0)</f>
        <v>0</v>
      </c>
      <c r="BF287" s="209">
        <f>IF(N287="snížená",J287,0)</f>
        <v>0</v>
      </c>
      <c r="BG287" s="209">
        <f>IF(N287="zákl. přenesená",J287,0)</f>
        <v>0</v>
      </c>
      <c r="BH287" s="209">
        <f>IF(N287="sníž. přenesená",J287,0)</f>
        <v>0</v>
      </c>
      <c r="BI287" s="209">
        <f>IF(N287="nulová",J287,0)</f>
        <v>0</v>
      </c>
      <c r="BJ287" s="19" t="s">
        <v>88</v>
      </c>
      <c r="BK287" s="209">
        <f>ROUND(I287*H287,2)</f>
        <v>0</v>
      </c>
      <c r="BL287" s="19" t="s">
        <v>243</v>
      </c>
      <c r="BM287" s="208" t="s">
        <v>3113</v>
      </c>
    </row>
    <row r="288" spans="1:65" s="2" customFormat="1" ht="21.75" customHeight="1">
      <c r="A288" s="38"/>
      <c r="B288" s="196"/>
      <c r="C288" s="197" t="s">
        <v>1354</v>
      </c>
      <c r="D288" s="197" t="s">
        <v>169</v>
      </c>
      <c r="E288" s="198" t="s">
        <v>3114</v>
      </c>
      <c r="F288" s="199" t="s">
        <v>3115</v>
      </c>
      <c r="G288" s="200" t="s">
        <v>346</v>
      </c>
      <c r="H288" s="201">
        <v>6</v>
      </c>
      <c r="I288" s="202"/>
      <c r="J288" s="203">
        <f>ROUND(I288*H288,2)</f>
        <v>0</v>
      </c>
      <c r="K288" s="199" t="s">
        <v>280</v>
      </c>
      <c r="L288" s="39"/>
      <c r="M288" s="204" t="s">
        <v>1</v>
      </c>
      <c r="N288" s="205" t="s">
        <v>46</v>
      </c>
      <c r="O288" s="77"/>
      <c r="P288" s="206">
        <f>O288*H288</f>
        <v>0</v>
      </c>
      <c r="Q288" s="206">
        <v>0</v>
      </c>
      <c r="R288" s="206">
        <f>Q288*H288</f>
        <v>0</v>
      </c>
      <c r="S288" s="206">
        <v>0</v>
      </c>
      <c r="T288" s="207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08" t="s">
        <v>243</v>
      </c>
      <c r="AT288" s="208" t="s">
        <v>169</v>
      </c>
      <c r="AU288" s="208" t="s">
        <v>90</v>
      </c>
      <c r="AY288" s="19" t="s">
        <v>166</v>
      </c>
      <c r="BE288" s="209">
        <f>IF(N288="základní",J288,0)</f>
        <v>0</v>
      </c>
      <c r="BF288" s="209">
        <f>IF(N288="snížená",J288,0)</f>
        <v>0</v>
      </c>
      <c r="BG288" s="209">
        <f>IF(N288="zákl. přenesená",J288,0)</f>
        <v>0</v>
      </c>
      <c r="BH288" s="209">
        <f>IF(N288="sníž. přenesená",J288,0)</f>
        <v>0</v>
      </c>
      <c r="BI288" s="209">
        <f>IF(N288="nulová",J288,0)</f>
        <v>0</v>
      </c>
      <c r="BJ288" s="19" t="s">
        <v>88</v>
      </c>
      <c r="BK288" s="209">
        <f>ROUND(I288*H288,2)</f>
        <v>0</v>
      </c>
      <c r="BL288" s="19" t="s">
        <v>243</v>
      </c>
      <c r="BM288" s="208" t="s">
        <v>3116</v>
      </c>
    </row>
    <row r="289" spans="1:65" s="2" customFormat="1" ht="16.5" customHeight="1">
      <c r="A289" s="38"/>
      <c r="B289" s="196"/>
      <c r="C289" s="242" t="s">
        <v>1359</v>
      </c>
      <c r="D289" s="242" t="s">
        <v>806</v>
      </c>
      <c r="E289" s="243" t="s">
        <v>3117</v>
      </c>
      <c r="F289" s="244" t="s">
        <v>3118</v>
      </c>
      <c r="G289" s="245" t="s">
        <v>346</v>
      </c>
      <c r="H289" s="246">
        <v>6</v>
      </c>
      <c r="I289" s="247"/>
      <c r="J289" s="248">
        <f>ROUND(I289*H289,2)</f>
        <v>0</v>
      </c>
      <c r="K289" s="244" t="s">
        <v>280</v>
      </c>
      <c r="L289" s="249"/>
      <c r="M289" s="250" t="s">
        <v>1</v>
      </c>
      <c r="N289" s="251" t="s">
        <v>46</v>
      </c>
      <c r="O289" s="77"/>
      <c r="P289" s="206">
        <f>O289*H289</f>
        <v>0</v>
      </c>
      <c r="Q289" s="206">
        <v>6E-05</v>
      </c>
      <c r="R289" s="206">
        <f>Q289*H289</f>
        <v>0.00036</v>
      </c>
      <c r="S289" s="206">
        <v>0</v>
      </c>
      <c r="T289" s="207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08" t="s">
        <v>522</v>
      </c>
      <c r="AT289" s="208" t="s">
        <v>806</v>
      </c>
      <c r="AU289" s="208" t="s">
        <v>90</v>
      </c>
      <c r="AY289" s="19" t="s">
        <v>166</v>
      </c>
      <c r="BE289" s="209">
        <f>IF(N289="základní",J289,0)</f>
        <v>0</v>
      </c>
      <c r="BF289" s="209">
        <f>IF(N289="snížená",J289,0)</f>
        <v>0</v>
      </c>
      <c r="BG289" s="209">
        <f>IF(N289="zákl. přenesená",J289,0)</f>
        <v>0</v>
      </c>
      <c r="BH289" s="209">
        <f>IF(N289="sníž. přenesená",J289,0)</f>
        <v>0</v>
      </c>
      <c r="BI289" s="209">
        <f>IF(N289="nulová",J289,0)</f>
        <v>0</v>
      </c>
      <c r="BJ289" s="19" t="s">
        <v>88</v>
      </c>
      <c r="BK289" s="209">
        <f>ROUND(I289*H289,2)</f>
        <v>0</v>
      </c>
      <c r="BL289" s="19" t="s">
        <v>243</v>
      </c>
      <c r="BM289" s="208" t="s">
        <v>3119</v>
      </c>
    </row>
    <row r="290" spans="1:47" s="2" customFormat="1" ht="12">
      <c r="A290" s="38"/>
      <c r="B290" s="39"/>
      <c r="C290" s="38"/>
      <c r="D290" s="210" t="s">
        <v>174</v>
      </c>
      <c r="E290" s="38"/>
      <c r="F290" s="211" t="s">
        <v>3118</v>
      </c>
      <c r="G290" s="38"/>
      <c r="H290" s="38"/>
      <c r="I290" s="132"/>
      <c r="J290" s="38"/>
      <c r="K290" s="38"/>
      <c r="L290" s="39"/>
      <c r="M290" s="212"/>
      <c r="N290" s="213"/>
      <c r="O290" s="77"/>
      <c r="P290" s="77"/>
      <c r="Q290" s="77"/>
      <c r="R290" s="77"/>
      <c r="S290" s="77"/>
      <c r="T290" s="7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9" t="s">
        <v>174</v>
      </c>
      <c r="AU290" s="19" t="s">
        <v>90</v>
      </c>
    </row>
    <row r="291" spans="1:65" s="2" customFormat="1" ht="21.75" customHeight="1">
      <c r="A291" s="38"/>
      <c r="B291" s="196"/>
      <c r="C291" s="197" t="s">
        <v>1364</v>
      </c>
      <c r="D291" s="197" t="s">
        <v>169</v>
      </c>
      <c r="E291" s="198" t="s">
        <v>3120</v>
      </c>
      <c r="F291" s="199" t="s">
        <v>3121</v>
      </c>
      <c r="G291" s="200" t="s">
        <v>346</v>
      </c>
      <c r="H291" s="201">
        <v>81</v>
      </c>
      <c r="I291" s="202"/>
      <c r="J291" s="203">
        <f>ROUND(I291*H291,2)</f>
        <v>0</v>
      </c>
      <c r="K291" s="199" t="s">
        <v>280</v>
      </c>
      <c r="L291" s="39"/>
      <c r="M291" s="204" t="s">
        <v>1</v>
      </c>
      <c r="N291" s="205" t="s">
        <v>46</v>
      </c>
      <c r="O291" s="77"/>
      <c r="P291" s="206">
        <f>O291*H291</f>
        <v>0</v>
      </c>
      <c r="Q291" s="206">
        <v>0</v>
      </c>
      <c r="R291" s="206">
        <f>Q291*H291</f>
        <v>0</v>
      </c>
      <c r="S291" s="206">
        <v>0</v>
      </c>
      <c r="T291" s="207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08" t="s">
        <v>243</v>
      </c>
      <c r="AT291" s="208" t="s">
        <v>169</v>
      </c>
      <c r="AU291" s="208" t="s">
        <v>90</v>
      </c>
      <c r="AY291" s="19" t="s">
        <v>166</v>
      </c>
      <c r="BE291" s="209">
        <f>IF(N291="základní",J291,0)</f>
        <v>0</v>
      </c>
      <c r="BF291" s="209">
        <f>IF(N291="snížená",J291,0)</f>
        <v>0</v>
      </c>
      <c r="BG291" s="209">
        <f>IF(N291="zákl. přenesená",J291,0)</f>
        <v>0</v>
      </c>
      <c r="BH291" s="209">
        <f>IF(N291="sníž. přenesená",J291,0)</f>
        <v>0</v>
      </c>
      <c r="BI291" s="209">
        <f>IF(N291="nulová",J291,0)</f>
        <v>0</v>
      </c>
      <c r="BJ291" s="19" t="s">
        <v>88</v>
      </c>
      <c r="BK291" s="209">
        <f>ROUND(I291*H291,2)</f>
        <v>0</v>
      </c>
      <c r="BL291" s="19" t="s">
        <v>243</v>
      </c>
      <c r="BM291" s="208" t="s">
        <v>3122</v>
      </c>
    </row>
    <row r="292" spans="1:47" s="2" customFormat="1" ht="12">
      <c r="A292" s="38"/>
      <c r="B292" s="39"/>
      <c r="C292" s="38"/>
      <c r="D292" s="210" t="s">
        <v>174</v>
      </c>
      <c r="E292" s="38"/>
      <c r="F292" s="211" t="s">
        <v>3123</v>
      </c>
      <c r="G292" s="38"/>
      <c r="H292" s="38"/>
      <c r="I292" s="132"/>
      <c r="J292" s="38"/>
      <c r="K292" s="38"/>
      <c r="L292" s="39"/>
      <c r="M292" s="212"/>
      <c r="N292" s="213"/>
      <c r="O292" s="77"/>
      <c r="P292" s="77"/>
      <c r="Q292" s="77"/>
      <c r="R292" s="77"/>
      <c r="S292" s="77"/>
      <c r="T292" s="7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9" t="s">
        <v>174</v>
      </c>
      <c r="AU292" s="19" t="s">
        <v>90</v>
      </c>
    </row>
    <row r="293" spans="1:51" s="14" customFormat="1" ht="12">
      <c r="A293" s="14"/>
      <c r="B293" s="226"/>
      <c r="C293" s="14"/>
      <c r="D293" s="210" t="s">
        <v>283</v>
      </c>
      <c r="E293" s="227" t="s">
        <v>1</v>
      </c>
      <c r="F293" s="228" t="s">
        <v>3124</v>
      </c>
      <c r="G293" s="14"/>
      <c r="H293" s="229">
        <v>81</v>
      </c>
      <c r="I293" s="230"/>
      <c r="J293" s="14"/>
      <c r="K293" s="14"/>
      <c r="L293" s="226"/>
      <c r="M293" s="231"/>
      <c r="N293" s="232"/>
      <c r="O293" s="232"/>
      <c r="P293" s="232"/>
      <c r="Q293" s="232"/>
      <c r="R293" s="232"/>
      <c r="S293" s="232"/>
      <c r="T293" s="23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27" t="s">
        <v>283</v>
      </c>
      <c r="AU293" s="227" t="s">
        <v>90</v>
      </c>
      <c r="AV293" s="14" t="s">
        <v>90</v>
      </c>
      <c r="AW293" s="14" t="s">
        <v>36</v>
      </c>
      <c r="AX293" s="14" t="s">
        <v>88</v>
      </c>
      <c r="AY293" s="227" t="s">
        <v>166</v>
      </c>
    </row>
    <row r="294" spans="1:65" s="2" customFormat="1" ht="16.5" customHeight="1">
      <c r="A294" s="38"/>
      <c r="B294" s="196"/>
      <c r="C294" s="242" t="s">
        <v>1369</v>
      </c>
      <c r="D294" s="242" t="s">
        <v>806</v>
      </c>
      <c r="E294" s="243" t="s">
        <v>3125</v>
      </c>
      <c r="F294" s="244" t="s">
        <v>3126</v>
      </c>
      <c r="G294" s="245" t="s">
        <v>346</v>
      </c>
      <c r="H294" s="246">
        <v>17</v>
      </c>
      <c r="I294" s="247"/>
      <c r="J294" s="248">
        <f>ROUND(I294*H294,2)</f>
        <v>0</v>
      </c>
      <c r="K294" s="244" t="s">
        <v>280</v>
      </c>
      <c r="L294" s="249"/>
      <c r="M294" s="250" t="s">
        <v>1</v>
      </c>
      <c r="N294" s="251" t="s">
        <v>46</v>
      </c>
      <c r="O294" s="77"/>
      <c r="P294" s="206">
        <f>O294*H294</f>
        <v>0</v>
      </c>
      <c r="Q294" s="206">
        <v>6E-05</v>
      </c>
      <c r="R294" s="206">
        <f>Q294*H294</f>
        <v>0.00102</v>
      </c>
      <c r="S294" s="206">
        <v>0</v>
      </c>
      <c r="T294" s="207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08" t="s">
        <v>522</v>
      </c>
      <c r="AT294" s="208" t="s">
        <v>806</v>
      </c>
      <c r="AU294" s="208" t="s">
        <v>90</v>
      </c>
      <c r="AY294" s="19" t="s">
        <v>166</v>
      </c>
      <c r="BE294" s="209">
        <f>IF(N294="základní",J294,0)</f>
        <v>0</v>
      </c>
      <c r="BF294" s="209">
        <f>IF(N294="snížená",J294,0)</f>
        <v>0</v>
      </c>
      <c r="BG294" s="209">
        <f>IF(N294="zákl. přenesená",J294,0)</f>
        <v>0</v>
      </c>
      <c r="BH294" s="209">
        <f>IF(N294="sníž. přenesená",J294,0)</f>
        <v>0</v>
      </c>
      <c r="BI294" s="209">
        <f>IF(N294="nulová",J294,0)</f>
        <v>0</v>
      </c>
      <c r="BJ294" s="19" t="s">
        <v>88</v>
      </c>
      <c r="BK294" s="209">
        <f>ROUND(I294*H294,2)</f>
        <v>0</v>
      </c>
      <c r="BL294" s="19" t="s">
        <v>243</v>
      </c>
      <c r="BM294" s="208" t="s">
        <v>3127</v>
      </c>
    </row>
    <row r="295" spans="1:51" s="14" customFormat="1" ht="12">
      <c r="A295" s="14"/>
      <c r="B295" s="226"/>
      <c r="C295" s="14"/>
      <c r="D295" s="210" t="s">
        <v>283</v>
      </c>
      <c r="E295" s="227" t="s">
        <v>1</v>
      </c>
      <c r="F295" s="228" t="s">
        <v>249</v>
      </c>
      <c r="G295" s="14"/>
      <c r="H295" s="229">
        <v>17</v>
      </c>
      <c r="I295" s="230"/>
      <c r="J295" s="14"/>
      <c r="K295" s="14"/>
      <c r="L295" s="226"/>
      <c r="M295" s="231"/>
      <c r="N295" s="232"/>
      <c r="O295" s="232"/>
      <c r="P295" s="232"/>
      <c r="Q295" s="232"/>
      <c r="R295" s="232"/>
      <c r="S295" s="232"/>
      <c r="T295" s="23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27" t="s">
        <v>283</v>
      </c>
      <c r="AU295" s="227" t="s">
        <v>90</v>
      </c>
      <c r="AV295" s="14" t="s">
        <v>90</v>
      </c>
      <c r="AW295" s="14" t="s">
        <v>36</v>
      </c>
      <c r="AX295" s="14" t="s">
        <v>88</v>
      </c>
      <c r="AY295" s="227" t="s">
        <v>166</v>
      </c>
    </row>
    <row r="296" spans="1:65" s="2" customFormat="1" ht="16.5" customHeight="1">
      <c r="A296" s="38"/>
      <c r="B296" s="196"/>
      <c r="C296" s="242" t="s">
        <v>1374</v>
      </c>
      <c r="D296" s="242" t="s">
        <v>806</v>
      </c>
      <c r="E296" s="243" t="s">
        <v>3128</v>
      </c>
      <c r="F296" s="244" t="s">
        <v>3129</v>
      </c>
      <c r="G296" s="245" t="s">
        <v>346</v>
      </c>
      <c r="H296" s="246">
        <v>64</v>
      </c>
      <c r="I296" s="247"/>
      <c r="J296" s="248">
        <f>ROUND(I296*H296,2)</f>
        <v>0</v>
      </c>
      <c r="K296" s="244" t="s">
        <v>1</v>
      </c>
      <c r="L296" s="249"/>
      <c r="M296" s="250" t="s">
        <v>1</v>
      </c>
      <c r="N296" s="251" t="s">
        <v>46</v>
      </c>
      <c r="O296" s="77"/>
      <c r="P296" s="206">
        <f>O296*H296</f>
        <v>0</v>
      </c>
      <c r="Q296" s="206">
        <v>6E-05</v>
      </c>
      <c r="R296" s="206">
        <f>Q296*H296</f>
        <v>0.00384</v>
      </c>
      <c r="S296" s="206">
        <v>0</v>
      </c>
      <c r="T296" s="207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08" t="s">
        <v>522</v>
      </c>
      <c r="AT296" s="208" t="s">
        <v>806</v>
      </c>
      <c r="AU296" s="208" t="s">
        <v>90</v>
      </c>
      <c r="AY296" s="19" t="s">
        <v>166</v>
      </c>
      <c r="BE296" s="209">
        <f>IF(N296="základní",J296,0)</f>
        <v>0</v>
      </c>
      <c r="BF296" s="209">
        <f>IF(N296="snížená",J296,0)</f>
        <v>0</v>
      </c>
      <c r="BG296" s="209">
        <f>IF(N296="zákl. přenesená",J296,0)</f>
        <v>0</v>
      </c>
      <c r="BH296" s="209">
        <f>IF(N296="sníž. přenesená",J296,0)</f>
        <v>0</v>
      </c>
      <c r="BI296" s="209">
        <f>IF(N296="nulová",J296,0)</f>
        <v>0</v>
      </c>
      <c r="BJ296" s="19" t="s">
        <v>88</v>
      </c>
      <c r="BK296" s="209">
        <f>ROUND(I296*H296,2)</f>
        <v>0</v>
      </c>
      <c r="BL296" s="19" t="s">
        <v>243</v>
      </c>
      <c r="BM296" s="208" t="s">
        <v>3130</v>
      </c>
    </row>
    <row r="297" spans="1:51" s="14" customFormat="1" ht="12">
      <c r="A297" s="14"/>
      <c r="B297" s="226"/>
      <c r="C297" s="14"/>
      <c r="D297" s="210" t="s">
        <v>283</v>
      </c>
      <c r="E297" s="227" t="s">
        <v>1</v>
      </c>
      <c r="F297" s="228" t="s">
        <v>3131</v>
      </c>
      <c r="G297" s="14"/>
      <c r="H297" s="229">
        <v>64</v>
      </c>
      <c r="I297" s="230"/>
      <c r="J297" s="14"/>
      <c r="K297" s="14"/>
      <c r="L297" s="226"/>
      <c r="M297" s="231"/>
      <c r="N297" s="232"/>
      <c r="O297" s="232"/>
      <c r="P297" s="232"/>
      <c r="Q297" s="232"/>
      <c r="R297" s="232"/>
      <c r="S297" s="232"/>
      <c r="T297" s="23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27" t="s">
        <v>283</v>
      </c>
      <c r="AU297" s="227" t="s">
        <v>90</v>
      </c>
      <c r="AV297" s="14" t="s">
        <v>90</v>
      </c>
      <c r="AW297" s="14" t="s">
        <v>36</v>
      </c>
      <c r="AX297" s="14" t="s">
        <v>88</v>
      </c>
      <c r="AY297" s="227" t="s">
        <v>166</v>
      </c>
    </row>
    <row r="298" spans="1:65" s="2" customFormat="1" ht="21.75" customHeight="1">
      <c r="A298" s="38"/>
      <c r="B298" s="196"/>
      <c r="C298" s="197" t="s">
        <v>1378</v>
      </c>
      <c r="D298" s="197" t="s">
        <v>169</v>
      </c>
      <c r="E298" s="198" t="s">
        <v>3132</v>
      </c>
      <c r="F298" s="199" t="s">
        <v>3133</v>
      </c>
      <c r="G298" s="200" t="s">
        <v>346</v>
      </c>
      <c r="H298" s="201">
        <v>2</v>
      </c>
      <c r="I298" s="202"/>
      <c r="J298" s="203">
        <f>ROUND(I298*H298,2)</f>
        <v>0</v>
      </c>
      <c r="K298" s="199" t="s">
        <v>280</v>
      </c>
      <c r="L298" s="39"/>
      <c r="M298" s="204" t="s">
        <v>1</v>
      </c>
      <c r="N298" s="205" t="s">
        <v>46</v>
      </c>
      <c r="O298" s="77"/>
      <c r="P298" s="206">
        <f>O298*H298</f>
        <v>0</v>
      </c>
      <c r="Q298" s="206">
        <v>0</v>
      </c>
      <c r="R298" s="206">
        <f>Q298*H298</f>
        <v>0</v>
      </c>
      <c r="S298" s="206">
        <v>0</v>
      </c>
      <c r="T298" s="207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08" t="s">
        <v>243</v>
      </c>
      <c r="AT298" s="208" t="s">
        <v>169</v>
      </c>
      <c r="AU298" s="208" t="s">
        <v>90</v>
      </c>
      <c r="AY298" s="19" t="s">
        <v>166</v>
      </c>
      <c r="BE298" s="209">
        <f>IF(N298="základní",J298,0)</f>
        <v>0</v>
      </c>
      <c r="BF298" s="209">
        <f>IF(N298="snížená",J298,0)</f>
        <v>0</v>
      </c>
      <c r="BG298" s="209">
        <f>IF(N298="zákl. přenesená",J298,0)</f>
        <v>0</v>
      </c>
      <c r="BH298" s="209">
        <f>IF(N298="sníž. přenesená",J298,0)</f>
        <v>0</v>
      </c>
      <c r="BI298" s="209">
        <f>IF(N298="nulová",J298,0)</f>
        <v>0</v>
      </c>
      <c r="BJ298" s="19" t="s">
        <v>88</v>
      </c>
      <c r="BK298" s="209">
        <f>ROUND(I298*H298,2)</f>
        <v>0</v>
      </c>
      <c r="BL298" s="19" t="s">
        <v>243</v>
      </c>
      <c r="BM298" s="208" t="s">
        <v>3134</v>
      </c>
    </row>
    <row r="299" spans="1:47" s="2" customFormat="1" ht="12">
      <c r="A299" s="38"/>
      <c r="B299" s="39"/>
      <c r="C299" s="38"/>
      <c r="D299" s="210" t="s">
        <v>174</v>
      </c>
      <c r="E299" s="38"/>
      <c r="F299" s="211" t="s">
        <v>3135</v>
      </c>
      <c r="G299" s="38"/>
      <c r="H299" s="38"/>
      <c r="I299" s="132"/>
      <c r="J299" s="38"/>
      <c r="K299" s="38"/>
      <c r="L299" s="39"/>
      <c r="M299" s="212"/>
      <c r="N299" s="213"/>
      <c r="O299" s="77"/>
      <c r="P299" s="77"/>
      <c r="Q299" s="77"/>
      <c r="R299" s="77"/>
      <c r="S299" s="77"/>
      <c r="T299" s="7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9" t="s">
        <v>174</v>
      </c>
      <c r="AU299" s="19" t="s">
        <v>90</v>
      </c>
    </row>
    <row r="300" spans="1:65" s="2" customFormat="1" ht="16.5" customHeight="1">
      <c r="A300" s="38"/>
      <c r="B300" s="196"/>
      <c r="C300" s="242" t="s">
        <v>1382</v>
      </c>
      <c r="D300" s="242" t="s">
        <v>806</v>
      </c>
      <c r="E300" s="243" t="s">
        <v>3136</v>
      </c>
      <c r="F300" s="244" t="s">
        <v>3137</v>
      </c>
      <c r="G300" s="245" t="s">
        <v>346</v>
      </c>
      <c r="H300" s="246">
        <v>2</v>
      </c>
      <c r="I300" s="247"/>
      <c r="J300" s="248">
        <f>ROUND(I300*H300,2)</f>
        <v>0</v>
      </c>
      <c r="K300" s="244" t="s">
        <v>280</v>
      </c>
      <c r="L300" s="249"/>
      <c r="M300" s="250" t="s">
        <v>1</v>
      </c>
      <c r="N300" s="251" t="s">
        <v>46</v>
      </c>
      <c r="O300" s="77"/>
      <c r="P300" s="206">
        <f>O300*H300</f>
        <v>0</v>
      </c>
      <c r="Q300" s="206">
        <v>0.00022</v>
      </c>
      <c r="R300" s="206">
        <f>Q300*H300</f>
        <v>0.00044</v>
      </c>
      <c r="S300" s="206">
        <v>0</v>
      </c>
      <c r="T300" s="207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08" t="s">
        <v>522</v>
      </c>
      <c r="AT300" s="208" t="s">
        <v>806</v>
      </c>
      <c r="AU300" s="208" t="s">
        <v>90</v>
      </c>
      <c r="AY300" s="19" t="s">
        <v>166</v>
      </c>
      <c r="BE300" s="209">
        <f>IF(N300="základní",J300,0)</f>
        <v>0</v>
      </c>
      <c r="BF300" s="209">
        <f>IF(N300="snížená",J300,0)</f>
        <v>0</v>
      </c>
      <c r="BG300" s="209">
        <f>IF(N300="zákl. přenesená",J300,0)</f>
        <v>0</v>
      </c>
      <c r="BH300" s="209">
        <f>IF(N300="sníž. přenesená",J300,0)</f>
        <v>0</v>
      </c>
      <c r="BI300" s="209">
        <f>IF(N300="nulová",J300,0)</f>
        <v>0</v>
      </c>
      <c r="BJ300" s="19" t="s">
        <v>88</v>
      </c>
      <c r="BK300" s="209">
        <f>ROUND(I300*H300,2)</f>
        <v>0</v>
      </c>
      <c r="BL300" s="19" t="s">
        <v>243</v>
      </c>
      <c r="BM300" s="208" t="s">
        <v>3138</v>
      </c>
    </row>
    <row r="301" spans="1:47" s="2" customFormat="1" ht="12">
      <c r="A301" s="38"/>
      <c r="B301" s="39"/>
      <c r="C301" s="38"/>
      <c r="D301" s="210" t="s">
        <v>174</v>
      </c>
      <c r="E301" s="38"/>
      <c r="F301" s="211" t="s">
        <v>3139</v>
      </c>
      <c r="G301" s="38"/>
      <c r="H301" s="38"/>
      <c r="I301" s="132"/>
      <c r="J301" s="38"/>
      <c r="K301" s="38"/>
      <c r="L301" s="39"/>
      <c r="M301" s="212"/>
      <c r="N301" s="213"/>
      <c r="O301" s="77"/>
      <c r="P301" s="77"/>
      <c r="Q301" s="77"/>
      <c r="R301" s="77"/>
      <c r="S301" s="77"/>
      <c r="T301" s="7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9" t="s">
        <v>174</v>
      </c>
      <c r="AU301" s="19" t="s">
        <v>90</v>
      </c>
    </row>
    <row r="302" spans="1:65" s="2" customFormat="1" ht="16.5" customHeight="1">
      <c r="A302" s="38"/>
      <c r="B302" s="196"/>
      <c r="C302" s="197" t="s">
        <v>1388</v>
      </c>
      <c r="D302" s="197" t="s">
        <v>169</v>
      </c>
      <c r="E302" s="198" t="s">
        <v>3140</v>
      </c>
      <c r="F302" s="199" t="s">
        <v>3141</v>
      </c>
      <c r="G302" s="200" t="s">
        <v>346</v>
      </c>
      <c r="H302" s="201">
        <v>45</v>
      </c>
      <c r="I302" s="202"/>
      <c r="J302" s="203">
        <f>ROUND(I302*H302,2)</f>
        <v>0</v>
      </c>
      <c r="K302" s="199" t="s">
        <v>280</v>
      </c>
      <c r="L302" s="39"/>
      <c r="M302" s="204" t="s">
        <v>1</v>
      </c>
      <c r="N302" s="205" t="s">
        <v>46</v>
      </c>
      <c r="O302" s="77"/>
      <c r="P302" s="206">
        <f>O302*H302</f>
        <v>0</v>
      </c>
      <c r="Q302" s="206">
        <v>0</v>
      </c>
      <c r="R302" s="206">
        <f>Q302*H302</f>
        <v>0</v>
      </c>
      <c r="S302" s="206">
        <v>0</v>
      </c>
      <c r="T302" s="207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08" t="s">
        <v>243</v>
      </c>
      <c r="AT302" s="208" t="s">
        <v>169</v>
      </c>
      <c r="AU302" s="208" t="s">
        <v>90</v>
      </c>
      <c r="AY302" s="19" t="s">
        <v>166</v>
      </c>
      <c r="BE302" s="209">
        <f>IF(N302="základní",J302,0)</f>
        <v>0</v>
      </c>
      <c r="BF302" s="209">
        <f>IF(N302="snížená",J302,0)</f>
        <v>0</v>
      </c>
      <c r="BG302" s="209">
        <f>IF(N302="zákl. přenesená",J302,0)</f>
        <v>0</v>
      </c>
      <c r="BH302" s="209">
        <f>IF(N302="sníž. přenesená",J302,0)</f>
        <v>0</v>
      </c>
      <c r="BI302" s="209">
        <f>IF(N302="nulová",J302,0)</f>
        <v>0</v>
      </c>
      <c r="BJ302" s="19" t="s">
        <v>88</v>
      </c>
      <c r="BK302" s="209">
        <f>ROUND(I302*H302,2)</f>
        <v>0</v>
      </c>
      <c r="BL302" s="19" t="s">
        <v>243</v>
      </c>
      <c r="BM302" s="208" t="s">
        <v>3142</v>
      </c>
    </row>
    <row r="303" spans="1:65" s="2" customFormat="1" ht="16.5" customHeight="1">
      <c r="A303" s="38"/>
      <c r="B303" s="196"/>
      <c r="C303" s="242" t="s">
        <v>1392</v>
      </c>
      <c r="D303" s="242" t="s">
        <v>806</v>
      </c>
      <c r="E303" s="243" t="s">
        <v>3143</v>
      </c>
      <c r="F303" s="244" t="s">
        <v>3144</v>
      </c>
      <c r="G303" s="245" t="s">
        <v>346</v>
      </c>
      <c r="H303" s="246">
        <v>43</v>
      </c>
      <c r="I303" s="247"/>
      <c r="J303" s="248">
        <f>ROUND(I303*H303,2)</f>
        <v>0</v>
      </c>
      <c r="K303" s="244" t="s">
        <v>280</v>
      </c>
      <c r="L303" s="249"/>
      <c r="M303" s="250" t="s">
        <v>1</v>
      </c>
      <c r="N303" s="251" t="s">
        <v>46</v>
      </c>
      <c r="O303" s="77"/>
      <c r="P303" s="206">
        <f>O303*H303</f>
        <v>0</v>
      </c>
      <c r="Q303" s="206">
        <v>0.0004</v>
      </c>
      <c r="R303" s="206">
        <f>Q303*H303</f>
        <v>0.0172</v>
      </c>
      <c r="S303" s="206">
        <v>0</v>
      </c>
      <c r="T303" s="207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08" t="s">
        <v>522</v>
      </c>
      <c r="AT303" s="208" t="s">
        <v>806</v>
      </c>
      <c r="AU303" s="208" t="s">
        <v>90</v>
      </c>
      <c r="AY303" s="19" t="s">
        <v>166</v>
      </c>
      <c r="BE303" s="209">
        <f>IF(N303="základní",J303,0)</f>
        <v>0</v>
      </c>
      <c r="BF303" s="209">
        <f>IF(N303="snížená",J303,0)</f>
        <v>0</v>
      </c>
      <c r="BG303" s="209">
        <f>IF(N303="zákl. přenesená",J303,0)</f>
        <v>0</v>
      </c>
      <c r="BH303" s="209">
        <f>IF(N303="sníž. přenesená",J303,0)</f>
        <v>0</v>
      </c>
      <c r="BI303" s="209">
        <f>IF(N303="nulová",J303,0)</f>
        <v>0</v>
      </c>
      <c r="BJ303" s="19" t="s">
        <v>88</v>
      </c>
      <c r="BK303" s="209">
        <f>ROUND(I303*H303,2)</f>
        <v>0</v>
      </c>
      <c r="BL303" s="19" t="s">
        <v>243</v>
      </c>
      <c r="BM303" s="208" t="s">
        <v>3145</v>
      </c>
    </row>
    <row r="304" spans="1:51" s="14" customFormat="1" ht="12">
      <c r="A304" s="14"/>
      <c r="B304" s="226"/>
      <c r="C304" s="14"/>
      <c r="D304" s="210" t="s">
        <v>283</v>
      </c>
      <c r="E304" s="227" t="s">
        <v>1</v>
      </c>
      <c r="F304" s="228" t="s">
        <v>3146</v>
      </c>
      <c r="G304" s="14"/>
      <c r="H304" s="229">
        <v>43</v>
      </c>
      <c r="I304" s="230"/>
      <c r="J304" s="14"/>
      <c r="K304" s="14"/>
      <c r="L304" s="226"/>
      <c r="M304" s="231"/>
      <c r="N304" s="232"/>
      <c r="O304" s="232"/>
      <c r="P304" s="232"/>
      <c r="Q304" s="232"/>
      <c r="R304" s="232"/>
      <c r="S304" s="232"/>
      <c r="T304" s="23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27" t="s">
        <v>283</v>
      </c>
      <c r="AU304" s="227" t="s">
        <v>90</v>
      </c>
      <c r="AV304" s="14" t="s">
        <v>90</v>
      </c>
      <c r="AW304" s="14" t="s">
        <v>36</v>
      </c>
      <c r="AX304" s="14" t="s">
        <v>88</v>
      </c>
      <c r="AY304" s="227" t="s">
        <v>166</v>
      </c>
    </row>
    <row r="305" spans="1:65" s="2" customFormat="1" ht="16.5" customHeight="1">
      <c r="A305" s="38"/>
      <c r="B305" s="196"/>
      <c r="C305" s="242" t="s">
        <v>1397</v>
      </c>
      <c r="D305" s="242" t="s">
        <v>806</v>
      </c>
      <c r="E305" s="243" t="s">
        <v>3147</v>
      </c>
      <c r="F305" s="244" t="s">
        <v>3148</v>
      </c>
      <c r="G305" s="245" t="s">
        <v>346</v>
      </c>
      <c r="H305" s="246">
        <v>2</v>
      </c>
      <c r="I305" s="247"/>
      <c r="J305" s="248">
        <f>ROUND(I305*H305,2)</f>
        <v>0</v>
      </c>
      <c r="K305" s="244" t="s">
        <v>280</v>
      </c>
      <c r="L305" s="249"/>
      <c r="M305" s="250" t="s">
        <v>1</v>
      </c>
      <c r="N305" s="251" t="s">
        <v>46</v>
      </c>
      <c r="O305" s="77"/>
      <c r="P305" s="206">
        <f>O305*H305</f>
        <v>0</v>
      </c>
      <c r="Q305" s="206">
        <v>0.0004</v>
      </c>
      <c r="R305" s="206">
        <f>Q305*H305</f>
        <v>0.0008</v>
      </c>
      <c r="S305" s="206">
        <v>0</v>
      </c>
      <c r="T305" s="207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08" t="s">
        <v>522</v>
      </c>
      <c r="AT305" s="208" t="s">
        <v>806</v>
      </c>
      <c r="AU305" s="208" t="s">
        <v>90</v>
      </c>
      <c r="AY305" s="19" t="s">
        <v>166</v>
      </c>
      <c r="BE305" s="209">
        <f>IF(N305="základní",J305,0)</f>
        <v>0</v>
      </c>
      <c r="BF305" s="209">
        <f>IF(N305="snížená",J305,0)</f>
        <v>0</v>
      </c>
      <c r="BG305" s="209">
        <f>IF(N305="zákl. přenesená",J305,0)</f>
        <v>0</v>
      </c>
      <c r="BH305" s="209">
        <f>IF(N305="sníž. přenesená",J305,0)</f>
        <v>0</v>
      </c>
      <c r="BI305" s="209">
        <f>IF(N305="nulová",J305,0)</f>
        <v>0</v>
      </c>
      <c r="BJ305" s="19" t="s">
        <v>88</v>
      </c>
      <c r="BK305" s="209">
        <f>ROUND(I305*H305,2)</f>
        <v>0</v>
      </c>
      <c r="BL305" s="19" t="s">
        <v>243</v>
      </c>
      <c r="BM305" s="208" t="s">
        <v>3149</v>
      </c>
    </row>
    <row r="306" spans="1:65" s="2" customFormat="1" ht="16.5" customHeight="1">
      <c r="A306" s="38"/>
      <c r="B306" s="196"/>
      <c r="C306" s="197" t="s">
        <v>1402</v>
      </c>
      <c r="D306" s="197" t="s">
        <v>169</v>
      </c>
      <c r="E306" s="198" t="s">
        <v>3150</v>
      </c>
      <c r="F306" s="199" t="s">
        <v>3151</v>
      </c>
      <c r="G306" s="200" t="s">
        <v>346</v>
      </c>
      <c r="H306" s="201">
        <v>4</v>
      </c>
      <c r="I306" s="202"/>
      <c r="J306" s="203">
        <f>ROUND(I306*H306,2)</f>
        <v>0</v>
      </c>
      <c r="K306" s="199" t="s">
        <v>280</v>
      </c>
      <c r="L306" s="39"/>
      <c r="M306" s="204" t="s">
        <v>1</v>
      </c>
      <c r="N306" s="205" t="s">
        <v>46</v>
      </c>
      <c r="O306" s="77"/>
      <c r="P306" s="206">
        <f>O306*H306</f>
        <v>0</v>
      </c>
      <c r="Q306" s="206">
        <v>0</v>
      </c>
      <c r="R306" s="206">
        <f>Q306*H306</f>
        <v>0</v>
      </c>
      <c r="S306" s="206">
        <v>0</v>
      </c>
      <c r="T306" s="207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08" t="s">
        <v>243</v>
      </c>
      <c r="AT306" s="208" t="s">
        <v>169</v>
      </c>
      <c r="AU306" s="208" t="s">
        <v>90</v>
      </c>
      <c r="AY306" s="19" t="s">
        <v>166</v>
      </c>
      <c r="BE306" s="209">
        <f>IF(N306="základní",J306,0)</f>
        <v>0</v>
      </c>
      <c r="BF306" s="209">
        <f>IF(N306="snížená",J306,0)</f>
        <v>0</v>
      </c>
      <c r="BG306" s="209">
        <f>IF(N306="zákl. přenesená",J306,0)</f>
        <v>0</v>
      </c>
      <c r="BH306" s="209">
        <f>IF(N306="sníž. přenesená",J306,0)</f>
        <v>0</v>
      </c>
      <c r="BI306" s="209">
        <f>IF(N306="nulová",J306,0)</f>
        <v>0</v>
      </c>
      <c r="BJ306" s="19" t="s">
        <v>88</v>
      </c>
      <c r="BK306" s="209">
        <f>ROUND(I306*H306,2)</f>
        <v>0</v>
      </c>
      <c r="BL306" s="19" t="s">
        <v>243</v>
      </c>
      <c r="BM306" s="208" t="s">
        <v>3152</v>
      </c>
    </row>
    <row r="307" spans="1:47" s="2" customFormat="1" ht="12">
      <c r="A307" s="38"/>
      <c r="B307" s="39"/>
      <c r="C307" s="38"/>
      <c r="D307" s="210" t="s">
        <v>174</v>
      </c>
      <c r="E307" s="38"/>
      <c r="F307" s="211" t="s">
        <v>3153</v>
      </c>
      <c r="G307" s="38"/>
      <c r="H307" s="38"/>
      <c r="I307" s="132"/>
      <c r="J307" s="38"/>
      <c r="K307" s="38"/>
      <c r="L307" s="39"/>
      <c r="M307" s="212"/>
      <c r="N307" s="213"/>
      <c r="O307" s="77"/>
      <c r="P307" s="77"/>
      <c r="Q307" s="77"/>
      <c r="R307" s="77"/>
      <c r="S307" s="77"/>
      <c r="T307" s="7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9" t="s">
        <v>174</v>
      </c>
      <c r="AU307" s="19" t="s">
        <v>90</v>
      </c>
    </row>
    <row r="308" spans="1:65" s="2" customFormat="1" ht="16.5" customHeight="1">
      <c r="A308" s="38"/>
      <c r="B308" s="196"/>
      <c r="C308" s="242" t="s">
        <v>1183</v>
      </c>
      <c r="D308" s="242" t="s">
        <v>806</v>
      </c>
      <c r="E308" s="243" t="s">
        <v>3154</v>
      </c>
      <c r="F308" s="244" t="s">
        <v>3155</v>
      </c>
      <c r="G308" s="245" t="s">
        <v>346</v>
      </c>
      <c r="H308" s="246">
        <v>1</v>
      </c>
      <c r="I308" s="247"/>
      <c r="J308" s="248">
        <f>ROUND(I308*H308,2)</f>
        <v>0</v>
      </c>
      <c r="K308" s="244" t="s">
        <v>280</v>
      </c>
      <c r="L308" s="249"/>
      <c r="M308" s="250" t="s">
        <v>1</v>
      </c>
      <c r="N308" s="251" t="s">
        <v>46</v>
      </c>
      <c r="O308" s="77"/>
      <c r="P308" s="206">
        <f>O308*H308</f>
        <v>0</v>
      </c>
      <c r="Q308" s="206">
        <v>0.0004</v>
      </c>
      <c r="R308" s="206">
        <f>Q308*H308</f>
        <v>0.0004</v>
      </c>
      <c r="S308" s="206">
        <v>0</v>
      </c>
      <c r="T308" s="207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08" t="s">
        <v>522</v>
      </c>
      <c r="AT308" s="208" t="s">
        <v>806</v>
      </c>
      <c r="AU308" s="208" t="s">
        <v>90</v>
      </c>
      <c r="AY308" s="19" t="s">
        <v>166</v>
      </c>
      <c r="BE308" s="209">
        <f>IF(N308="základní",J308,0)</f>
        <v>0</v>
      </c>
      <c r="BF308" s="209">
        <f>IF(N308="snížená",J308,0)</f>
        <v>0</v>
      </c>
      <c r="BG308" s="209">
        <f>IF(N308="zákl. přenesená",J308,0)</f>
        <v>0</v>
      </c>
      <c r="BH308" s="209">
        <f>IF(N308="sníž. přenesená",J308,0)</f>
        <v>0</v>
      </c>
      <c r="BI308" s="209">
        <f>IF(N308="nulová",J308,0)</f>
        <v>0</v>
      </c>
      <c r="BJ308" s="19" t="s">
        <v>88</v>
      </c>
      <c r="BK308" s="209">
        <f>ROUND(I308*H308,2)</f>
        <v>0</v>
      </c>
      <c r="BL308" s="19" t="s">
        <v>243</v>
      </c>
      <c r="BM308" s="208" t="s">
        <v>3156</v>
      </c>
    </row>
    <row r="309" spans="1:47" s="2" customFormat="1" ht="12">
      <c r="A309" s="38"/>
      <c r="B309" s="39"/>
      <c r="C309" s="38"/>
      <c r="D309" s="210" t="s">
        <v>174</v>
      </c>
      <c r="E309" s="38"/>
      <c r="F309" s="211" t="s">
        <v>3157</v>
      </c>
      <c r="G309" s="38"/>
      <c r="H309" s="38"/>
      <c r="I309" s="132"/>
      <c r="J309" s="38"/>
      <c r="K309" s="38"/>
      <c r="L309" s="39"/>
      <c r="M309" s="212"/>
      <c r="N309" s="213"/>
      <c r="O309" s="77"/>
      <c r="P309" s="77"/>
      <c r="Q309" s="77"/>
      <c r="R309" s="77"/>
      <c r="S309" s="77"/>
      <c r="T309" s="7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9" t="s">
        <v>174</v>
      </c>
      <c r="AU309" s="19" t="s">
        <v>90</v>
      </c>
    </row>
    <row r="310" spans="1:65" s="2" customFormat="1" ht="16.5" customHeight="1">
      <c r="A310" s="38"/>
      <c r="B310" s="196"/>
      <c r="C310" s="242" t="s">
        <v>1193</v>
      </c>
      <c r="D310" s="242" t="s">
        <v>806</v>
      </c>
      <c r="E310" s="243" t="s">
        <v>3158</v>
      </c>
      <c r="F310" s="244" t="s">
        <v>3159</v>
      </c>
      <c r="G310" s="245" t="s">
        <v>346</v>
      </c>
      <c r="H310" s="246">
        <v>3</v>
      </c>
      <c r="I310" s="247"/>
      <c r="J310" s="248">
        <f>ROUND(I310*H310,2)</f>
        <v>0</v>
      </c>
      <c r="K310" s="244" t="s">
        <v>1</v>
      </c>
      <c r="L310" s="249"/>
      <c r="M310" s="250" t="s">
        <v>1</v>
      </c>
      <c r="N310" s="251" t="s">
        <v>46</v>
      </c>
      <c r="O310" s="77"/>
      <c r="P310" s="206">
        <f>O310*H310</f>
        <v>0</v>
      </c>
      <c r="Q310" s="206">
        <v>0.0004</v>
      </c>
      <c r="R310" s="206">
        <f>Q310*H310</f>
        <v>0.0012000000000000001</v>
      </c>
      <c r="S310" s="206">
        <v>0</v>
      </c>
      <c r="T310" s="207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08" t="s">
        <v>522</v>
      </c>
      <c r="AT310" s="208" t="s">
        <v>806</v>
      </c>
      <c r="AU310" s="208" t="s">
        <v>90</v>
      </c>
      <c r="AY310" s="19" t="s">
        <v>166</v>
      </c>
      <c r="BE310" s="209">
        <f>IF(N310="základní",J310,0)</f>
        <v>0</v>
      </c>
      <c r="BF310" s="209">
        <f>IF(N310="snížená",J310,0)</f>
        <v>0</v>
      </c>
      <c r="BG310" s="209">
        <f>IF(N310="zákl. přenesená",J310,0)</f>
        <v>0</v>
      </c>
      <c r="BH310" s="209">
        <f>IF(N310="sníž. přenesená",J310,0)</f>
        <v>0</v>
      </c>
      <c r="BI310" s="209">
        <f>IF(N310="nulová",J310,0)</f>
        <v>0</v>
      </c>
      <c r="BJ310" s="19" t="s">
        <v>88</v>
      </c>
      <c r="BK310" s="209">
        <f>ROUND(I310*H310,2)</f>
        <v>0</v>
      </c>
      <c r="BL310" s="19" t="s">
        <v>243</v>
      </c>
      <c r="BM310" s="208" t="s">
        <v>3160</v>
      </c>
    </row>
    <row r="311" spans="1:47" s="2" customFormat="1" ht="12">
      <c r="A311" s="38"/>
      <c r="B311" s="39"/>
      <c r="C311" s="38"/>
      <c r="D311" s="210" t="s">
        <v>174</v>
      </c>
      <c r="E311" s="38"/>
      <c r="F311" s="211" t="s">
        <v>3161</v>
      </c>
      <c r="G311" s="38"/>
      <c r="H311" s="38"/>
      <c r="I311" s="132"/>
      <c r="J311" s="38"/>
      <c r="K311" s="38"/>
      <c r="L311" s="39"/>
      <c r="M311" s="212"/>
      <c r="N311" s="213"/>
      <c r="O311" s="77"/>
      <c r="P311" s="77"/>
      <c r="Q311" s="77"/>
      <c r="R311" s="77"/>
      <c r="S311" s="77"/>
      <c r="T311" s="7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9" t="s">
        <v>174</v>
      </c>
      <c r="AU311" s="19" t="s">
        <v>90</v>
      </c>
    </row>
    <row r="312" spans="1:65" s="2" customFormat="1" ht="21.75" customHeight="1">
      <c r="A312" s="38"/>
      <c r="B312" s="196"/>
      <c r="C312" s="197" t="s">
        <v>1414</v>
      </c>
      <c r="D312" s="197" t="s">
        <v>169</v>
      </c>
      <c r="E312" s="198" t="s">
        <v>3162</v>
      </c>
      <c r="F312" s="199" t="s">
        <v>3163</v>
      </c>
      <c r="G312" s="200" t="s">
        <v>346</v>
      </c>
      <c r="H312" s="201">
        <v>1</v>
      </c>
      <c r="I312" s="202"/>
      <c r="J312" s="203">
        <f>ROUND(I312*H312,2)</f>
        <v>0</v>
      </c>
      <c r="K312" s="199" t="s">
        <v>280</v>
      </c>
      <c r="L312" s="39"/>
      <c r="M312" s="204" t="s">
        <v>1</v>
      </c>
      <c r="N312" s="205" t="s">
        <v>46</v>
      </c>
      <c r="O312" s="77"/>
      <c r="P312" s="206">
        <f>O312*H312</f>
        <v>0</v>
      </c>
      <c r="Q312" s="206">
        <v>0</v>
      </c>
      <c r="R312" s="206">
        <f>Q312*H312</f>
        <v>0</v>
      </c>
      <c r="S312" s="206">
        <v>0</v>
      </c>
      <c r="T312" s="207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08" t="s">
        <v>243</v>
      </c>
      <c r="AT312" s="208" t="s">
        <v>169</v>
      </c>
      <c r="AU312" s="208" t="s">
        <v>90</v>
      </c>
      <c r="AY312" s="19" t="s">
        <v>166</v>
      </c>
      <c r="BE312" s="209">
        <f>IF(N312="základní",J312,0)</f>
        <v>0</v>
      </c>
      <c r="BF312" s="209">
        <f>IF(N312="snížená",J312,0)</f>
        <v>0</v>
      </c>
      <c r="BG312" s="209">
        <f>IF(N312="zákl. přenesená",J312,0)</f>
        <v>0</v>
      </c>
      <c r="BH312" s="209">
        <f>IF(N312="sníž. přenesená",J312,0)</f>
        <v>0</v>
      </c>
      <c r="BI312" s="209">
        <f>IF(N312="nulová",J312,0)</f>
        <v>0</v>
      </c>
      <c r="BJ312" s="19" t="s">
        <v>88</v>
      </c>
      <c r="BK312" s="209">
        <f>ROUND(I312*H312,2)</f>
        <v>0</v>
      </c>
      <c r="BL312" s="19" t="s">
        <v>243</v>
      </c>
      <c r="BM312" s="208" t="s">
        <v>3164</v>
      </c>
    </row>
    <row r="313" spans="1:47" s="2" customFormat="1" ht="12">
      <c r="A313" s="38"/>
      <c r="B313" s="39"/>
      <c r="C313" s="38"/>
      <c r="D313" s="210" t="s">
        <v>174</v>
      </c>
      <c r="E313" s="38"/>
      <c r="F313" s="211" t="s">
        <v>3165</v>
      </c>
      <c r="G313" s="38"/>
      <c r="H313" s="38"/>
      <c r="I313" s="132"/>
      <c r="J313" s="38"/>
      <c r="K313" s="38"/>
      <c r="L313" s="39"/>
      <c r="M313" s="212"/>
      <c r="N313" s="213"/>
      <c r="O313" s="77"/>
      <c r="P313" s="77"/>
      <c r="Q313" s="77"/>
      <c r="R313" s="77"/>
      <c r="S313" s="77"/>
      <c r="T313" s="7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9" t="s">
        <v>174</v>
      </c>
      <c r="AU313" s="19" t="s">
        <v>90</v>
      </c>
    </row>
    <row r="314" spans="1:65" s="2" customFormat="1" ht="16.5" customHeight="1">
      <c r="A314" s="38"/>
      <c r="B314" s="196"/>
      <c r="C314" s="242" t="s">
        <v>1419</v>
      </c>
      <c r="D314" s="242" t="s">
        <v>806</v>
      </c>
      <c r="E314" s="243" t="s">
        <v>3166</v>
      </c>
      <c r="F314" s="244" t="s">
        <v>3167</v>
      </c>
      <c r="G314" s="245" t="s">
        <v>346</v>
      </c>
      <c r="H314" s="246">
        <v>1</v>
      </c>
      <c r="I314" s="247"/>
      <c r="J314" s="248">
        <f>ROUND(I314*H314,2)</f>
        <v>0</v>
      </c>
      <c r="K314" s="244" t="s">
        <v>1</v>
      </c>
      <c r="L314" s="249"/>
      <c r="M314" s="250" t="s">
        <v>1</v>
      </c>
      <c r="N314" s="251" t="s">
        <v>46</v>
      </c>
      <c r="O314" s="77"/>
      <c r="P314" s="206">
        <f>O314*H314</f>
        <v>0</v>
      </c>
      <c r="Q314" s="206">
        <v>0.0004</v>
      </c>
      <c r="R314" s="206">
        <f>Q314*H314</f>
        <v>0.0004</v>
      </c>
      <c r="S314" s="206">
        <v>0</v>
      </c>
      <c r="T314" s="207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08" t="s">
        <v>522</v>
      </c>
      <c r="AT314" s="208" t="s">
        <v>806</v>
      </c>
      <c r="AU314" s="208" t="s">
        <v>90</v>
      </c>
      <c r="AY314" s="19" t="s">
        <v>166</v>
      </c>
      <c r="BE314" s="209">
        <f>IF(N314="základní",J314,0)</f>
        <v>0</v>
      </c>
      <c r="BF314" s="209">
        <f>IF(N314="snížená",J314,0)</f>
        <v>0</v>
      </c>
      <c r="BG314" s="209">
        <f>IF(N314="zákl. přenesená",J314,0)</f>
        <v>0</v>
      </c>
      <c r="BH314" s="209">
        <f>IF(N314="sníž. přenesená",J314,0)</f>
        <v>0</v>
      </c>
      <c r="BI314" s="209">
        <f>IF(N314="nulová",J314,0)</f>
        <v>0</v>
      </c>
      <c r="BJ314" s="19" t="s">
        <v>88</v>
      </c>
      <c r="BK314" s="209">
        <f>ROUND(I314*H314,2)</f>
        <v>0</v>
      </c>
      <c r="BL314" s="19" t="s">
        <v>243</v>
      </c>
      <c r="BM314" s="208" t="s">
        <v>3168</v>
      </c>
    </row>
    <row r="315" spans="1:65" s="2" customFormat="1" ht="21.75" customHeight="1">
      <c r="A315" s="38"/>
      <c r="B315" s="196"/>
      <c r="C315" s="197" t="s">
        <v>1423</v>
      </c>
      <c r="D315" s="197" t="s">
        <v>169</v>
      </c>
      <c r="E315" s="198" t="s">
        <v>3169</v>
      </c>
      <c r="F315" s="199" t="s">
        <v>3170</v>
      </c>
      <c r="G315" s="200" t="s">
        <v>346</v>
      </c>
      <c r="H315" s="201">
        <v>6</v>
      </c>
      <c r="I315" s="202"/>
      <c r="J315" s="203">
        <f>ROUND(I315*H315,2)</f>
        <v>0</v>
      </c>
      <c r="K315" s="199" t="s">
        <v>280</v>
      </c>
      <c r="L315" s="39"/>
      <c r="M315" s="204" t="s">
        <v>1</v>
      </c>
      <c r="N315" s="205" t="s">
        <v>46</v>
      </c>
      <c r="O315" s="77"/>
      <c r="P315" s="206">
        <f>O315*H315</f>
        <v>0</v>
      </c>
      <c r="Q315" s="206">
        <v>0</v>
      </c>
      <c r="R315" s="206">
        <f>Q315*H315</f>
        <v>0</v>
      </c>
      <c r="S315" s="206">
        <v>0</v>
      </c>
      <c r="T315" s="207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08" t="s">
        <v>243</v>
      </c>
      <c r="AT315" s="208" t="s">
        <v>169</v>
      </c>
      <c r="AU315" s="208" t="s">
        <v>90</v>
      </c>
      <c r="AY315" s="19" t="s">
        <v>166</v>
      </c>
      <c r="BE315" s="209">
        <f>IF(N315="základní",J315,0)</f>
        <v>0</v>
      </c>
      <c r="BF315" s="209">
        <f>IF(N315="snížená",J315,0)</f>
        <v>0</v>
      </c>
      <c r="BG315" s="209">
        <f>IF(N315="zákl. přenesená",J315,0)</f>
        <v>0</v>
      </c>
      <c r="BH315" s="209">
        <f>IF(N315="sníž. přenesená",J315,0)</f>
        <v>0</v>
      </c>
      <c r="BI315" s="209">
        <f>IF(N315="nulová",J315,0)</f>
        <v>0</v>
      </c>
      <c r="BJ315" s="19" t="s">
        <v>88</v>
      </c>
      <c r="BK315" s="209">
        <f>ROUND(I315*H315,2)</f>
        <v>0</v>
      </c>
      <c r="BL315" s="19" t="s">
        <v>243</v>
      </c>
      <c r="BM315" s="208" t="s">
        <v>3171</v>
      </c>
    </row>
    <row r="316" spans="1:65" s="2" customFormat="1" ht="21.75" customHeight="1">
      <c r="A316" s="38"/>
      <c r="B316" s="196"/>
      <c r="C316" s="242" t="s">
        <v>1432</v>
      </c>
      <c r="D316" s="242" t="s">
        <v>806</v>
      </c>
      <c r="E316" s="243" t="s">
        <v>3172</v>
      </c>
      <c r="F316" s="244" t="s">
        <v>3173</v>
      </c>
      <c r="G316" s="245" t="s">
        <v>346</v>
      </c>
      <c r="H316" s="246">
        <v>6</v>
      </c>
      <c r="I316" s="247"/>
      <c r="J316" s="248">
        <f>ROUND(I316*H316,2)</f>
        <v>0</v>
      </c>
      <c r="K316" s="244" t="s">
        <v>1</v>
      </c>
      <c r="L316" s="249"/>
      <c r="M316" s="250" t="s">
        <v>1</v>
      </c>
      <c r="N316" s="251" t="s">
        <v>46</v>
      </c>
      <c r="O316" s="77"/>
      <c r="P316" s="206">
        <f>O316*H316</f>
        <v>0</v>
      </c>
      <c r="Q316" s="206">
        <v>0.00047</v>
      </c>
      <c r="R316" s="206">
        <f>Q316*H316</f>
        <v>0.00282</v>
      </c>
      <c r="S316" s="206">
        <v>0</v>
      </c>
      <c r="T316" s="207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08" t="s">
        <v>522</v>
      </c>
      <c r="AT316" s="208" t="s">
        <v>806</v>
      </c>
      <c r="AU316" s="208" t="s">
        <v>90</v>
      </c>
      <c r="AY316" s="19" t="s">
        <v>166</v>
      </c>
      <c r="BE316" s="209">
        <f>IF(N316="základní",J316,0)</f>
        <v>0</v>
      </c>
      <c r="BF316" s="209">
        <f>IF(N316="snížená",J316,0)</f>
        <v>0</v>
      </c>
      <c r="BG316" s="209">
        <f>IF(N316="zákl. přenesená",J316,0)</f>
        <v>0</v>
      </c>
      <c r="BH316" s="209">
        <f>IF(N316="sníž. přenesená",J316,0)</f>
        <v>0</v>
      </c>
      <c r="BI316" s="209">
        <f>IF(N316="nulová",J316,0)</f>
        <v>0</v>
      </c>
      <c r="BJ316" s="19" t="s">
        <v>88</v>
      </c>
      <c r="BK316" s="209">
        <f>ROUND(I316*H316,2)</f>
        <v>0</v>
      </c>
      <c r="BL316" s="19" t="s">
        <v>243</v>
      </c>
      <c r="BM316" s="208" t="s">
        <v>3174</v>
      </c>
    </row>
    <row r="317" spans="1:51" s="14" customFormat="1" ht="12">
      <c r="A317" s="14"/>
      <c r="B317" s="226"/>
      <c r="C317" s="14"/>
      <c r="D317" s="210" t="s">
        <v>283</v>
      </c>
      <c r="E317" s="227" t="s">
        <v>1</v>
      </c>
      <c r="F317" s="228" t="s">
        <v>3175</v>
      </c>
      <c r="G317" s="14"/>
      <c r="H317" s="229">
        <v>6</v>
      </c>
      <c r="I317" s="230"/>
      <c r="J317" s="14"/>
      <c r="K317" s="14"/>
      <c r="L317" s="226"/>
      <c r="M317" s="231"/>
      <c r="N317" s="232"/>
      <c r="O317" s="232"/>
      <c r="P317" s="232"/>
      <c r="Q317" s="232"/>
      <c r="R317" s="232"/>
      <c r="S317" s="232"/>
      <c r="T317" s="233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27" t="s">
        <v>283</v>
      </c>
      <c r="AU317" s="227" t="s">
        <v>90</v>
      </c>
      <c r="AV317" s="14" t="s">
        <v>90</v>
      </c>
      <c r="AW317" s="14" t="s">
        <v>36</v>
      </c>
      <c r="AX317" s="14" t="s">
        <v>81</v>
      </c>
      <c r="AY317" s="227" t="s">
        <v>166</v>
      </c>
    </row>
    <row r="318" spans="1:65" s="2" customFormat="1" ht="21.75" customHeight="1">
      <c r="A318" s="38"/>
      <c r="B318" s="196"/>
      <c r="C318" s="197" t="s">
        <v>1437</v>
      </c>
      <c r="D318" s="197" t="s">
        <v>169</v>
      </c>
      <c r="E318" s="198" t="s">
        <v>3176</v>
      </c>
      <c r="F318" s="199" t="s">
        <v>3177</v>
      </c>
      <c r="G318" s="200" t="s">
        <v>346</v>
      </c>
      <c r="H318" s="201">
        <v>4</v>
      </c>
      <c r="I318" s="202"/>
      <c r="J318" s="203">
        <f>ROUND(I318*H318,2)</f>
        <v>0</v>
      </c>
      <c r="K318" s="199" t="s">
        <v>280</v>
      </c>
      <c r="L318" s="39"/>
      <c r="M318" s="204" t="s">
        <v>1</v>
      </c>
      <c r="N318" s="205" t="s">
        <v>46</v>
      </c>
      <c r="O318" s="77"/>
      <c r="P318" s="206">
        <f>O318*H318</f>
        <v>0</v>
      </c>
      <c r="Q318" s="206">
        <v>0</v>
      </c>
      <c r="R318" s="206">
        <f>Q318*H318</f>
        <v>0</v>
      </c>
      <c r="S318" s="206">
        <v>0</v>
      </c>
      <c r="T318" s="207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08" t="s">
        <v>243</v>
      </c>
      <c r="AT318" s="208" t="s">
        <v>169</v>
      </c>
      <c r="AU318" s="208" t="s">
        <v>90</v>
      </c>
      <c r="AY318" s="19" t="s">
        <v>166</v>
      </c>
      <c r="BE318" s="209">
        <f>IF(N318="základní",J318,0)</f>
        <v>0</v>
      </c>
      <c r="BF318" s="209">
        <f>IF(N318="snížená",J318,0)</f>
        <v>0</v>
      </c>
      <c r="BG318" s="209">
        <f>IF(N318="zákl. přenesená",J318,0)</f>
        <v>0</v>
      </c>
      <c r="BH318" s="209">
        <f>IF(N318="sníž. přenesená",J318,0)</f>
        <v>0</v>
      </c>
      <c r="BI318" s="209">
        <f>IF(N318="nulová",J318,0)</f>
        <v>0</v>
      </c>
      <c r="BJ318" s="19" t="s">
        <v>88</v>
      </c>
      <c r="BK318" s="209">
        <f>ROUND(I318*H318,2)</f>
        <v>0</v>
      </c>
      <c r="BL318" s="19" t="s">
        <v>243</v>
      </c>
      <c r="BM318" s="208" t="s">
        <v>3178</v>
      </c>
    </row>
    <row r="319" spans="1:65" s="2" customFormat="1" ht="16.5" customHeight="1">
      <c r="A319" s="38"/>
      <c r="B319" s="196"/>
      <c r="C319" s="242" t="s">
        <v>1442</v>
      </c>
      <c r="D319" s="242" t="s">
        <v>806</v>
      </c>
      <c r="E319" s="243" t="s">
        <v>3179</v>
      </c>
      <c r="F319" s="244" t="s">
        <v>3180</v>
      </c>
      <c r="G319" s="245" t="s">
        <v>346</v>
      </c>
      <c r="H319" s="246">
        <v>4</v>
      </c>
      <c r="I319" s="247"/>
      <c r="J319" s="248">
        <f>ROUND(I319*H319,2)</f>
        <v>0</v>
      </c>
      <c r="K319" s="244" t="s">
        <v>1</v>
      </c>
      <c r="L319" s="249"/>
      <c r="M319" s="250" t="s">
        <v>1</v>
      </c>
      <c r="N319" s="251" t="s">
        <v>46</v>
      </c>
      <c r="O319" s="77"/>
      <c r="P319" s="206">
        <f>O319*H319</f>
        <v>0</v>
      </c>
      <c r="Q319" s="206">
        <v>0.00047</v>
      </c>
      <c r="R319" s="206">
        <f>Q319*H319</f>
        <v>0.00188</v>
      </c>
      <c r="S319" s="206">
        <v>0</v>
      </c>
      <c r="T319" s="207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08" t="s">
        <v>522</v>
      </c>
      <c r="AT319" s="208" t="s">
        <v>806</v>
      </c>
      <c r="AU319" s="208" t="s">
        <v>90</v>
      </c>
      <c r="AY319" s="19" t="s">
        <v>166</v>
      </c>
      <c r="BE319" s="209">
        <f>IF(N319="základní",J319,0)</f>
        <v>0</v>
      </c>
      <c r="BF319" s="209">
        <f>IF(N319="snížená",J319,0)</f>
        <v>0</v>
      </c>
      <c r="BG319" s="209">
        <f>IF(N319="zákl. přenesená",J319,0)</f>
        <v>0</v>
      </c>
      <c r="BH319" s="209">
        <f>IF(N319="sníž. přenesená",J319,0)</f>
        <v>0</v>
      </c>
      <c r="BI319" s="209">
        <f>IF(N319="nulová",J319,0)</f>
        <v>0</v>
      </c>
      <c r="BJ319" s="19" t="s">
        <v>88</v>
      </c>
      <c r="BK319" s="209">
        <f>ROUND(I319*H319,2)</f>
        <v>0</v>
      </c>
      <c r="BL319" s="19" t="s">
        <v>243</v>
      </c>
      <c r="BM319" s="208" t="s">
        <v>3181</v>
      </c>
    </row>
    <row r="320" spans="1:51" s="14" customFormat="1" ht="12">
      <c r="A320" s="14"/>
      <c r="B320" s="226"/>
      <c r="C320" s="14"/>
      <c r="D320" s="210" t="s">
        <v>283</v>
      </c>
      <c r="E320" s="227" t="s">
        <v>1</v>
      </c>
      <c r="F320" s="228" t="s">
        <v>3182</v>
      </c>
      <c r="G320" s="14"/>
      <c r="H320" s="229">
        <v>4</v>
      </c>
      <c r="I320" s="230"/>
      <c r="J320" s="14"/>
      <c r="K320" s="14"/>
      <c r="L320" s="226"/>
      <c r="M320" s="231"/>
      <c r="N320" s="232"/>
      <c r="O320" s="232"/>
      <c r="P320" s="232"/>
      <c r="Q320" s="232"/>
      <c r="R320" s="232"/>
      <c r="S320" s="232"/>
      <c r="T320" s="233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27" t="s">
        <v>283</v>
      </c>
      <c r="AU320" s="227" t="s">
        <v>90</v>
      </c>
      <c r="AV320" s="14" t="s">
        <v>90</v>
      </c>
      <c r="AW320" s="14" t="s">
        <v>36</v>
      </c>
      <c r="AX320" s="14" t="s">
        <v>88</v>
      </c>
      <c r="AY320" s="227" t="s">
        <v>166</v>
      </c>
    </row>
    <row r="321" spans="1:65" s="2" customFormat="1" ht="16.5" customHeight="1">
      <c r="A321" s="38"/>
      <c r="B321" s="196"/>
      <c r="C321" s="197" t="s">
        <v>1447</v>
      </c>
      <c r="D321" s="197" t="s">
        <v>169</v>
      </c>
      <c r="E321" s="198" t="s">
        <v>3183</v>
      </c>
      <c r="F321" s="199" t="s">
        <v>3184</v>
      </c>
      <c r="G321" s="200" t="s">
        <v>346</v>
      </c>
      <c r="H321" s="201">
        <v>5</v>
      </c>
      <c r="I321" s="202"/>
      <c r="J321" s="203">
        <f>ROUND(I321*H321,2)</f>
        <v>0</v>
      </c>
      <c r="K321" s="199" t="s">
        <v>1</v>
      </c>
      <c r="L321" s="39"/>
      <c r="M321" s="204" t="s">
        <v>1</v>
      </c>
      <c r="N321" s="205" t="s">
        <v>46</v>
      </c>
      <c r="O321" s="77"/>
      <c r="P321" s="206">
        <f>O321*H321</f>
        <v>0</v>
      </c>
      <c r="Q321" s="206">
        <v>0</v>
      </c>
      <c r="R321" s="206">
        <f>Q321*H321</f>
        <v>0</v>
      </c>
      <c r="S321" s="206">
        <v>0</v>
      </c>
      <c r="T321" s="207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08" t="s">
        <v>243</v>
      </c>
      <c r="AT321" s="208" t="s">
        <v>169</v>
      </c>
      <c r="AU321" s="208" t="s">
        <v>90</v>
      </c>
      <c r="AY321" s="19" t="s">
        <v>166</v>
      </c>
      <c r="BE321" s="209">
        <f>IF(N321="základní",J321,0)</f>
        <v>0</v>
      </c>
      <c r="BF321" s="209">
        <f>IF(N321="snížená",J321,0)</f>
        <v>0</v>
      </c>
      <c r="BG321" s="209">
        <f>IF(N321="zákl. přenesená",J321,0)</f>
        <v>0</v>
      </c>
      <c r="BH321" s="209">
        <f>IF(N321="sníž. přenesená",J321,0)</f>
        <v>0</v>
      </c>
      <c r="BI321" s="209">
        <f>IF(N321="nulová",J321,0)</f>
        <v>0</v>
      </c>
      <c r="BJ321" s="19" t="s">
        <v>88</v>
      </c>
      <c r="BK321" s="209">
        <f>ROUND(I321*H321,2)</f>
        <v>0</v>
      </c>
      <c r="BL321" s="19" t="s">
        <v>243</v>
      </c>
      <c r="BM321" s="208" t="s">
        <v>3185</v>
      </c>
    </row>
    <row r="322" spans="1:47" s="2" customFormat="1" ht="12">
      <c r="A322" s="38"/>
      <c r="B322" s="39"/>
      <c r="C322" s="38"/>
      <c r="D322" s="210" t="s">
        <v>174</v>
      </c>
      <c r="E322" s="38"/>
      <c r="F322" s="211" t="s">
        <v>3123</v>
      </c>
      <c r="G322" s="38"/>
      <c r="H322" s="38"/>
      <c r="I322" s="132"/>
      <c r="J322" s="38"/>
      <c r="K322" s="38"/>
      <c r="L322" s="39"/>
      <c r="M322" s="212"/>
      <c r="N322" s="213"/>
      <c r="O322" s="77"/>
      <c r="P322" s="77"/>
      <c r="Q322" s="77"/>
      <c r="R322" s="77"/>
      <c r="S322" s="77"/>
      <c r="T322" s="7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9" t="s">
        <v>174</v>
      </c>
      <c r="AU322" s="19" t="s">
        <v>90</v>
      </c>
    </row>
    <row r="323" spans="1:51" s="14" customFormat="1" ht="12">
      <c r="A323" s="14"/>
      <c r="B323" s="226"/>
      <c r="C323" s="14"/>
      <c r="D323" s="210" t="s">
        <v>283</v>
      </c>
      <c r="E323" s="227" t="s">
        <v>1</v>
      </c>
      <c r="F323" s="228" t="s">
        <v>189</v>
      </c>
      <c r="G323" s="14"/>
      <c r="H323" s="229">
        <v>5</v>
      </c>
      <c r="I323" s="230"/>
      <c r="J323" s="14"/>
      <c r="K323" s="14"/>
      <c r="L323" s="226"/>
      <c r="M323" s="231"/>
      <c r="N323" s="232"/>
      <c r="O323" s="232"/>
      <c r="P323" s="232"/>
      <c r="Q323" s="232"/>
      <c r="R323" s="232"/>
      <c r="S323" s="232"/>
      <c r="T323" s="233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27" t="s">
        <v>283</v>
      </c>
      <c r="AU323" s="227" t="s">
        <v>90</v>
      </c>
      <c r="AV323" s="14" t="s">
        <v>90</v>
      </c>
      <c r="AW323" s="14" t="s">
        <v>36</v>
      </c>
      <c r="AX323" s="14" t="s">
        <v>88</v>
      </c>
      <c r="AY323" s="227" t="s">
        <v>166</v>
      </c>
    </row>
    <row r="324" spans="1:65" s="2" customFormat="1" ht="21.75" customHeight="1">
      <c r="A324" s="38"/>
      <c r="B324" s="196"/>
      <c r="C324" s="242" t="s">
        <v>1451</v>
      </c>
      <c r="D324" s="242" t="s">
        <v>806</v>
      </c>
      <c r="E324" s="243" t="s">
        <v>3186</v>
      </c>
      <c r="F324" s="244" t="s">
        <v>3187</v>
      </c>
      <c r="G324" s="245" t="s">
        <v>346</v>
      </c>
      <c r="H324" s="246">
        <v>5</v>
      </c>
      <c r="I324" s="247"/>
      <c r="J324" s="248">
        <f>ROUND(I324*H324,2)</f>
        <v>0</v>
      </c>
      <c r="K324" s="244" t="s">
        <v>1</v>
      </c>
      <c r="L324" s="249"/>
      <c r="M324" s="250" t="s">
        <v>1</v>
      </c>
      <c r="N324" s="251" t="s">
        <v>46</v>
      </c>
      <c r="O324" s="77"/>
      <c r="P324" s="206">
        <f>O324*H324</f>
        <v>0</v>
      </c>
      <c r="Q324" s="206">
        <v>6E-05</v>
      </c>
      <c r="R324" s="206">
        <f>Q324*H324</f>
        <v>0.00030000000000000003</v>
      </c>
      <c r="S324" s="206">
        <v>0</v>
      </c>
      <c r="T324" s="207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08" t="s">
        <v>522</v>
      </c>
      <c r="AT324" s="208" t="s">
        <v>806</v>
      </c>
      <c r="AU324" s="208" t="s">
        <v>90</v>
      </c>
      <c r="AY324" s="19" t="s">
        <v>166</v>
      </c>
      <c r="BE324" s="209">
        <f>IF(N324="základní",J324,0)</f>
        <v>0</v>
      </c>
      <c r="BF324" s="209">
        <f>IF(N324="snížená",J324,0)</f>
        <v>0</v>
      </c>
      <c r="BG324" s="209">
        <f>IF(N324="zákl. přenesená",J324,0)</f>
        <v>0</v>
      </c>
      <c r="BH324" s="209">
        <f>IF(N324="sníž. přenesená",J324,0)</f>
        <v>0</v>
      </c>
      <c r="BI324" s="209">
        <f>IF(N324="nulová",J324,0)</f>
        <v>0</v>
      </c>
      <c r="BJ324" s="19" t="s">
        <v>88</v>
      </c>
      <c r="BK324" s="209">
        <f>ROUND(I324*H324,2)</f>
        <v>0</v>
      </c>
      <c r="BL324" s="19" t="s">
        <v>243</v>
      </c>
      <c r="BM324" s="208" t="s">
        <v>3188</v>
      </c>
    </row>
    <row r="325" spans="1:47" s="2" customFormat="1" ht="12">
      <c r="A325" s="38"/>
      <c r="B325" s="39"/>
      <c r="C325" s="38"/>
      <c r="D325" s="210" t="s">
        <v>174</v>
      </c>
      <c r="E325" s="38"/>
      <c r="F325" s="211" t="s">
        <v>3189</v>
      </c>
      <c r="G325" s="38"/>
      <c r="H325" s="38"/>
      <c r="I325" s="132"/>
      <c r="J325" s="38"/>
      <c r="K325" s="38"/>
      <c r="L325" s="39"/>
      <c r="M325" s="212"/>
      <c r="N325" s="213"/>
      <c r="O325" s="77"/>
      <c r="P325" s="77"/>
      <c r="Q325" s="77"/>
      <c r="R325" s="77"/>
      <c r="S325" s="77"/>
      <c r="T325" s="7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9" t="s">
        <v>174</v>
      </c>
      <c r="AU325" s="19" t="s">
        <v>90</v>
      </c>
    </row>
    <row r="326" spans="1:65" s="2" customFormat="1" ht="16.5" customHeight="1">
      <c r="A326" s="38"/>
      <c r="B326" s="196"/>
      <c r="C326" s="197" t="s">
        <v>1456</v>
      </c>
      <c r="D326" s="197" t="s">
        <v>169</v>
      </c>
      <c r="E326" s="198" t="s">
        <v>3190</v>
      </c>
      <c r="F326" s="199" t="s">
        <v>3191</v>
      </c>
      <c r="G326" s="200" t="s">
        <v>346</v>
      </c>
      <c r="H326" s="201">
        <v>1</v>
      </c>
      <c r="I326" s="202"/>
      <c r="J326" s="203">
        <f>ROUND(I326*H326,2)</f>
        <v>0</v>
      </c>
      <c r="K326" s="199" t="s">
        <v>1</v>
      </c>
      <c r="L326" s="39"/>
      <c r="M326" s="204" t="s">
        <v>1</v>
      </c>
      <c r="N326" s="205" t="s">
        <v>46</v>
      </c>
      <c r="O326" s="77"/>
      <c r="P326" s="206">
        <f>O326*H326</f>
        <v>0</v>
      </c>
      <c r="Q326" s="206">
        <v>0</v>
      </c>
      <c r="R326" s="206">
        <f>Q326*H326</f>
        <v>0</v>
      </c>
      <c r="S326" s="206">
        <v>0</v>
      </c>
      <c r="T326" s="207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08" t="s">
        <v>243</v>
      </c>
      <c r="AT326" s="208" t="s">
        <v>169</v>
      </c>
      <c r="AU326" s="208" t="s">
        <v>90</v>
      </c>
      <c r="AY326" s="19" t="s">
        <v>166</v>
      </c>
      <c r="BE326" s="209">
        <f>IF(N326="základní",J326,0)</f>
        <v>0</v>
      </c>
      <c r="BF326" s="209">
        <f>IF(N326="snížená",J326,0)</f>
        <v>0</v>
      </c>
      <c r="BG326" s="209">
        <f>IF(N326="zákl. přenesená",J326,0)</f>
        <v>0</v>
      </c>
      <c r="BH326" s="209">
        <f>IF(N326="sníž. přenesená",J326,0)</f>
        <v>0</v>
      </c>
      <c r="BI326" s="209">
        <f>IF(N326="nulová",J326,0)</f>
        <v>0</v>
      </c>
      <c r="BJ326" s="19" t="s">
        <v>88</v>
      </c>
      <c r="BK326" s="209">
        <f>ROUND(I326*H326,2)</f>
        <v>0</v>
      </c>
      <c r="BL326" s="19" t="s">
        <v>243</v>
      </c>
      <c r="BM326" s="208" t="s">
        <v>3192</v>
      </c>
    </row>
    <row r="327" spans="1:65" s="2" customFormat="1" ht="16.5" customHeight="1">
      <c r="A327" s="38"/>
      <c r="B327" s="196"/>
      <c r="C327" s="242" t="s">
        <v>1460</v>
      </c>
      <c r="D327" s="242" t="s">
        <v>806</v>
      </c>
      <c r="E327" s="243" t="s">
        <v>3193</v>
      </c>
      <c r="F327" s="244" t="s">
        <v>3194</v>
      </c>
      <c r="G327" s="245" t="s">
        <v>346</v>
      </c>
      <c r="H327" s="246">
        <v>1</v>
      </c>
      <c r="I327" s="247"/>
      <c r="J327" s="248">
        <f>ROUND(I327*H327,2)</f>
        <v>0</v>
      </c>
      <c r="K327" s="244" t="s">
        <v>1</v>
      </c>
      <c r="L327" s="249"/>
      <c r="M327" s="250" t="s">
        <v>1</v>
      </c>
      <c r="N327" s="251" t="s">
        <v>46</v>
      </c>
      <c r="O327" s="77"/>
      <c r="P327" s="206">
        <f>O327*H327</f>
        <v>0</v>
      </c>
      <c r="Q327" s="206">
        <v>0.0001</v>
      </c>
      <c r="R327" s="206">
        <f>Q327*H327</f>
        <v>0.0001</v>
      </c>
      <c r="S327" s="206">
        <v>0</v>
      </c>
      <c r="T327" s="207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08" t="s">
        <v>522</v>
      </c>
      <c r="AT327" s="208" t="s">
        <v>806</v>
      </c>
      <c r="AU327" s="208" t="s">
        <v>90</v>
      </c>
      <c r="AY327" s="19" t="s">
        <v>166</v>
      </c>
      <c r="BE327" s="209">
        <f>IF(N327="základní",J327,0)</f>
        <v>0</v>
      </c>
      <c r="BF327" s="209">
        <f>IF(N327="snížená",J327,0)</f>
        <v>0</v>
      </c>
      <c r="BG327" s="209">
        <f>IF(N327="zákl. přenesená",J327,0)</f>
        <v>0</v>
      </c>
      <c r="BH327" s="209">
        <f>IF(N327="sníž. přenesená",J327,0)</f>
        <v>0</v>
      </c>
      <c r="BI327" s="209">
        <f>IF(N327="nulová",J327,0)</f>
        <v>0</v>
      </c>
      <c r="BJ327" s="19" t="s">
        <v>88</v>
      </c>
      <c r="BK327" s="209">
        <f>ROUND(I327*H327,2)</f>
        <v>0</v>
      </c>
      <c r="BL327" s="19" t="s">
        <v>243</v>
      </c>
      <c r="BM327" s="208" t="s">
        <v>3195</v>
      </c>
    </row>
    <row r="328" spans="1:65" s="2" customFormat="1" ht="16.5" customHeight="1">
      <c r="A328" s="38"/>
      <c r="B328" s="196"/>
      <c r="C328" s="197" t="s">
        <v>1464</v>
      </c>
      <c r="D328" s="197" t="s">
        <v>169</v>
      </c>
      <c r="E328" s="198" t="s">
        <v>3196</v>
      </c>
      <c r="F328" s="199" t="s">
        <v>3197</v>
      </c>
      <c r="G328" s="200" t="s">
        <v>346</v>
      </c>
      <c r="H328" s="201">
        <v>2</v>
      </c>
      <c r="I328" s="202"/>
      <c r="J328" s="203">
        <f>ROUND(I328*H328,2)</f>
        <v>0</v>
      </c>
      <c r="K328" s="199" t="s">
        <v>1</v>
      </c>
      <c r="L328" s="39"/>
      <c r="M328" s="204" t="s">
        <v>1</v>
      </c>
      <c r="N328" s="205" t="s">
        <v>46</v>
      </c>
      <c r="O328" s="77"/>
      <c r="P328" s="206">
        <f>O328*H328</f>
        <v>0</v>
      </c>
      <c r="Q328" s="206">
        <v>0</v>
      </c>
      <c r="R328" s="206">
        <f>Q328*H328</f>
        <v>0</v>
      </c>
      <c r="S328" s="206">
        <v>0</v>
      </c>
      <c r="T328" s="207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08" t="s">
        <v>243</v>
      </c>
      <c r="AT328" s="208" t="s">
        <v>169</v>
      </c>
      <c r="AU328" s="208" t="s">
        <v>90</v>
      </c>
      <c r="AY328" s="19" t="s">
        <v>166</v>
      </c>
      <c r="BE328" s="209">
        <f>IF(N328="základní",J328,0)</f>
        <v>0</v>
      </c>
      <c r="BF328" s="209">
        <f>IF(N328="snížená",J328,0)</f>
        <v>0</v>
      </c>
      <c r="BG328" s="209">
        <f>IF(N328="zákl. přenesená",J328,0)</f>
        <v>0</v>
      </c>
      <c r="BH328" s="209">
        <f>IF(N328="sníž. přenesená",J328,0)</f>
        <v>0</v>
      </c>
      <c r="BI328" s="209">
        <f>IF(N328="nulová",J328,0)</f>
        <v>0</v>
      </c>
      <c r="BJ328" s="19" t="s">
        <v>88</v>
      </c>
      <c r="BK328" s="209">
        <f>ROUND(I328*H328,2)</f>
        <v>0</v>
      </c>
      <c r="BL328" s="19" t="s">
        <v>243</v>
      </c>
      <c r="BM328" s="208" t="s">
        <v>3198</v>
      </c>
    </row>
    <row r="329" spans="1:65" s="2" customFormat="1" ht="16.5" customHeight="1">
      <c r="A329" s="38"/>
      <c r="B329" s="196"/>
      <c r="C329" s="242" t="s">
        <v>1468</v>
      </c>
      <c r="D329" s="242" t="s">
        <v>806</v>
      </c>
      <c r="E329" s="243" t="s">
        <v>3199</v>
      </c>
      <c r="F329" s="244" t="s">
        <v>3200</v>
      </c>
      <c r="G329" s="245" t="s">
        <v>346</v>
      </c>
      <c r="H329" s="246">
        <v>1</v>
      </c>
      <c r="I329" s="247"/>
      <c r="J329" s="248">
        <f>ROUND(I329*H329,2)</f>
        <v>0</v>
      </c>
      <c r="K329" s="244" t="s">
        <v>1</v>
      </c>
      <c r="L329" s="249"/>
      <c r="M329" s="250" t="s">
        <v>1</v>
      </c>
      <c r="N329" s="251" t="s">
        <v>46</v>
      </c>
      <c r="O329" s="77"/>
      <c r="P329" s="206">
        <f>O329*H329</f>
        <v>0</v>
      </c>
      <c r="Q329" s="206">
        <v>0.0001</v>
      </c>
      <c r="R329" s="206">
        <f>Q329*H329</f>
        <v>0.0001</v>
      </c>
      <c r="S329" s="206">
        <v>0</v>
      </c>
      <c r="T329" s="207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08" t="s">
        <v>522</v>
      </c>
      <c r="AT329" s="208" t="s">
        <v>806</v>
      </c>
      <c r="AU329" s="208" t="s">
        <v>90</v>
      </c>
      <c r="AY329" s="19" t="s">
        <v>166</v>
      </c>
      <c r="BE329" s="209">
        <f>IF(N329="základní",J329,0)</f>
        <v>0</v>
      </c>
      <c r="BF329" s="209">
        <f>IF(N329="snížená",J329,0)</f>
        <v>0</v>
      </c>
      <c r="BG329" s="209">
        <f>IF(N329="zákl. přenesená",J329,0)</f>
        <v>0</v>
      </c>
      <c r="BH329" s="209">
        <f>IF(N329="sníž. přenesená",J329,0)</f>
        <v>0</v>
      </c>
      <c r="BI329" s="209">
        <f>IF(N329="nulová",J329,0)</f>
        <v>0</v>
      </c>
      <c r="BJ329" s="19" t="s">
        <v>88</v>
      </c>
      <c r="BK329" s="209">
        <f>ROUND(I329*H329,2)</f>
        <v>0</v>
      </c>
      <c r="BL329" s="19" t="s">
        <v>243</v>
      </c>
      <c r="BM329" s="208" t="s">
        <v>3201</v>
      </c>
    </row>
    <row r="330" spans="1:65" s="2" customFormat="1" ht="16.5" customHeight="1">
      <c r="A330" s="38"/>
      <c r="B330" s="196"/>
      <c r="C330" s="242" t="s">
        <v>1473</v>
      </c>
      <c r="D330" s="242" t="s">
        <v>806</v>
      </c>
      <c r="E330" s="243" t="s">
        <v>3202</v>
      </c>
      <c r="F330" s="244" t="s">
        <v>3203</v>
      </c>
      <c r="G330" s="245" t="s">
        <v>346</v>
      </c>
      <c r="H330" s="246">
        <v>1</v>
      </c>
      <c r="I330" s="247"/>
      <c r="J330" s="248">
        <f>ROUND(I330*H330,2)</f>
        <v>0</v>
      </c>
      <c r="K330" s="244" t="s">
        <v>1</v>
      </c>
      <c r="L330" s="249"/>
      <c r="M330" s="250" t="s">
        <v>1</v>
      </c>
      <c r="N330" s="251" t="s">
        <v>46</v>
      </c>
      <c r="O330" s="77"/>
      <c r="P330" s="206">
        <f>O330*H330</f>
        <v>0</v>
      </c>
      <c r="Q330" s="206">
        <v>0.0001</v>
      </c>
      <c r="R330" s="206">
        <f>Q330*H330</f>
        <v>0.0001</v>
      </c>
      <c r="S330" s="206">
        <v>0</v>
      </c>
      <c r="T330" s="207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08" t="s">
        <v>522</v>
      </c>
      <c r="AT330" s="208" t="s">
        <v>806</v>
      </c>
      <c r="AU330" s="208" t="s">
        <v>90</v>
      </c>
      <c r="AY330" s="19" t="s">
        <v>166</v>
      </c>
      <c r="BE330" s="209">
        <f>IF(N330="základní",J330,0)</f>
        <v>0</v>
      </c>
      <c r="BF330" s="209">
        <f>IF(N330="snížená",J330,0)</f>
        <v>0</v>
      </c>
      <c r="BG330" s="209">
        <f>IF(N330="zákl. přenesená",J330,0)</f>
        <v>0</v>
      </c>
      <c r="BH330" s="209">
        <f>IF(N330="sníž. přenesená",J330,0)</f>
        <v>0</v>
      </c>
      <c r="BI330" s="209">
        <f>IF(N330="nulová",J330,0)</f>
        <v>0</v>
      </c>
      <c r="BJ330" s="19" t="s">
        <v>88</v>
      </c>
      <c r="BK330" s="209">
        <f>ROUND(I330*H330,2)</f>
        <v>0</v>
      </c>
      <c r="BL330" s="19" t="s">
        <v>243</v>
      </c>
      <c r="BM330" s="208" t="s">
        <v>3204</v>
      </c>
    </row>
    <row r="331" spans="1:65" s="2" customFormat="1" ht="16.5" customHeight="1">
      <c r="A331" s="38"/>
      <c r="B331" s="196"/>
      <c r="C331" s="197" t="s">
        <v>1480</v>
      </c>
      <c r="D331" s="197" t="s">
        <v>169</v>
      </c>
      <c r="E331" s="198" t="s">
        <v>3205</v>
      </c>
      <c r="F331" s="199" t="s">
        <v>3206</v>
      </c>
      <c r="G331" s="200" t="s">
        <v>346</v>
      </c>
      <c r="H331" s="201">
        <v>1</v>
      </c>
      <c r="I331" s="202"/>
      <c r="J331" s="203">
        <f>ROUND(I331*H331,2)</f>
        <v>0</v>
      </c>
      <c r="K331" s="199" t="s">
        <v>1</v>
      </c>
      <c r="L331" s="39"/>
      <c r="M331" s="204" t="s">
        <v>1</v>
      </c>
      <c r="N331" s="205" t="s">
        <v>46</v>
      </c>
      <c r="O331" s="77"/>
      <c r="P331" s="206">
        <f>O331*H331</f>
        <v>0</v>
      </c>
      <c r="Q331" s="206">
        <v>0</v>
      </c>
      <c r="R331" s="206">
        <f>Q331*H331</f>
        <v>0</v>
      </c>
      <c r="S331" s="206">
        <v>0</v>
      </c>
      <c r="T331" s="207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08" t="s">
        <v>243</v>
      </c>
      <c r="AT331" s="208" t="s">
        <v>169</v>
      </c>
      <c r="AU331" s="208" t="s">
        <v>90</v>
      </c>
      <c r="AY331" s="19" t="s">
        <v>166</v>
      </c>
      <c r="BE331" s="209">
        <f>IF(N331="základní",J331,0)</f>
        <v>0</v>
      </c>
      <c r="BF331" s="209">
        <f>IF(N331="snížená",J331,0)</f>
        <v>0</v>
      </c>
      <c r="BG331" s="209">
        <f>IF(N331="zákl. přenesená",J331,0)</f>
        <v>0</v>
      </c>
      <c r="BH331" s="209">
        <f>IF(N331="sníž. přenesená",J331,0)</f>
        <v>0</v>
      </c>
      <c r="BI331" s="209">
        <f>IF(N331="nulová",J331,0)</f>
        <v>0</v>
      </c>
      <c r="BJ331" s="19" t="s">
        <v>88</v>
      </c>
      <c r="BK331" s="209">
        <f>ROUND(I331*H331,2)</f>
        <v>0</v>
      </c>
      <c r="BL331" s="19" t="s">
        <v>243</v>
      </c>
      <c r="BM331" s="208" t="s">
        <v>3207</v>
      </c>
    </row>
    <row r="332" spans="1:65" s="2" customFormat="1" ht="16.5" customHeight="1">
      <c r="A332" s="38"/>
      <c r="B332" s="196"/>
      <c r="C332" s="242" t="s">
        <v>1484</v>
      </c>
      <c r="D332" s="242" t="s">
        <v>806</v>
      </c>
      <c r="E332" s="243" t="s">
        <v>3208</v>
      </c>
      <c r="F332" s="244" t="s">
        <v>3209</v>
      </c>
      <c r="G332" s="245" t="s">
        <v>346</v>
      </c>
      <c r="H332" s="246">
        <v>1</v>
      </c>
      <c r="I332" s="247"/>
      <c r="J332" s="248">
        <f>ROUND(I332*H332,2)</f>
        <v>0</v>
      </c>
      <c r="K332" s="244" t="s">
        <v>1</v>
      </c>
      <c r="L332" s="249"/>
      <c r="M332" s="250" t="s">
        <v>1</v>
      </c>
      <c r="N332" s="251" t="s">
        <v>46</v>
      </c>
      <c r="O332" s="77"/>
      <c r="P332" s="206">
        <f>O332*H332</f>
        <v>0</v>
      </c>
      <c r="Q332" s="206">
        <v>0.0001</v>
      </c>
      <c r="R332" s="206">
        <f>Q332*H332</f>
        <v>0.0001</v>
      </c>
      <c r="S332" s="206">
        <v>0</v>
      </c>
      <c r="T332" s="207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08" t="s">
        <v>522</v>
      </c>
      <c r="AT332" s="208" t="s">
        <v>806</v>
      </c>
      <c r="AU332" s="208" t="s">
        <v>90</v>
      </c>
      <c r="AY332" s="19" t="s">
        <v>166</v>
      </c>
      <c r="BE332" s="209">
        <f>IF(N332="základní",J332,0)</f>
        <v>0</v>
      </c>
      <c r="BF332" s="209">
        <f>IF(N332="snížená",J332,0)</f>
        <v>0</v>
      </c>
      <c r="BG332" s="209">
        <f>IF(N332="zákl. přenesená",J332,0)</f>
        <v>0</v>
      </c>
      <c r="BH332" s="209">
        <f>IF(N332="sníž. přenesená",J332,0)</f>
        <v>0</v>
      </c>
      <c r="BI332" s="209">
        <f>IF(N332="nulová",J332,0)</f>
        <v>0</v>
      </c>
      <c r="BJ332" s="19" t="s">
        <v>88</v>
      </c>
      <c r="BK332" s="209">
        <f>ROUND(I332*H332,2)</f>
        <v>0</v>
      </c>
      <c r="BL332" s="19" t="s">
        <v>243</v>
      </c>
      <c r="BM332" s="208" t="s">
        <v>3210</v>
      </c>
    </row>
    <row r="333" spans="1:65" s="2" customFormat="1" ht="16.5" customHeight="1">
      <c r="A333" s="38"/>
      <c r="B333" s="196"/>
      <c r="C333" s="197" t="s">
        <v>1489</v>
      </c>
      <c r="D333" s="197" t="s">
        <v>169</v>
      </c>
      <c r="E333" s="198" t="s">
        <v>3211</v>
      </c>
      <c r="F333" s="199" t="s">
        <v>3212</v>
      </c>
      <c r="G333" s="200" t="s">
        <v>346</v>
      </c>
      <c r="H333" s="201">
        <v>1</v>
      </c>
      <c r="I333" s="202"/>
      <c r="J333" s="203">
        <f>ROUND(I333*H333,2)</f>
        <v>0</v>
      </c>
      <c r="K333" s="199" t="s">
        <v>1</v>
      </c>
      <c r="L333" s="39"/>
      <c r="M333" s="204" t="s">
        <v>1</v>
      </c>
      <c r="N333" s="205" t="s">
        <v>46</v>
      </c>
      <c r="O333" s="77"/>
      <c r="P333" s="206">
        <f>O333*H333</f>
        <v>0</v>
      </c>
      <c r="Q333" s="206">
        <v>0</v>
      </c>
      <c r="R333" s="206">
        <f>Q333*H333</f>
        <v>0</v>
      </c>
      <c r="S333" s="206">
        <v>0</v>
      </c>
      <c r="T333" s="207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08" t="s">
        <v>243</v>
      </c>
      <c r="AT333" s="208" t="s">
        <v>169</v>
      </c>
      <c r="AU333" s="208" t="s">
        <v>90</v>
      </c>
      <c r="AY333" s="19" t="s">
        <v>166</v>
      </c>
      <c r="BE333" s="209">
        <f>IF(N333="základní",J333,0)</f>
        <v>0</v>
      </c>
      <c r="BF333" s="209">
        <f>IF(N333="snížená",J333,0)</f>
        <v>0</v>
      </c>
      <c r="BG333" s="209">
        <f>IF(N333="zákl. přenesená",J333,0)</f>
        <v>0</v>
      </c>
      <c r="BH333" s="209">
        <f>IF(N333="sníž. přenesená",J333,0)</f>
        <v>0</v>
      </c>
      <c r="BI333" s="209">
        <f>IF(N333="nulová",J333,0)</f>
        <v>0</v>
      </c>
      <c r="BJ333" s="19" t="s">
        <v>88</v>
      </c>
      <c r="BK333" s="209">
        <f>ROUND(I333*H333,2)</f>
        <v>0</v>
      </c>
      <c r="BL333" s="19" t="s">
        <v>243</v>
      </c>
      <c r="BM333" s="208" t="s">
        <v>3213</v>
      </c>
    </row>
    <row r="334" spans="1:65" s="2" customFormat="1" ht="16.5" customHeight="1">
      <c r="A334" s="38"/>
      <c r="B334" s="196"/>
      <c r="C334" s="242" t="s">
        <v>1496</v>
      </c>
      <c r="D334" s="242" t="s">
        <v>806</v>
      </c>
      <c r="E334" s="243" t="s">
        <v>3214</v>
      </c>
      <c r="F334" s="244" t="s">
        <v>3215</v>
      </c>
      <c r="G334" s="245" t="s">
        <v>346</v>
      </c>
      <c r="H334" s="246">
        <v>1</v>
      </c>
      <c r="I334" s="247"/>
      <c r="J334" s="248">
        <f>ROUND(I334*H334,2)</f>
        <v>0</v>
      </c>
      <c r="K334" s="244" t="s">
        <v>1</v>
      </c>
      <c r="L334" s="249"/>
      <c r="M334" s="250" t="s">
        <v>1</v>
      </c>
      <c r="N334" s="251" t="s">
        <v>46</v>
      </c>
      <c r="O334" s="77"/>
      <c r="P334" s="206">
        <f>O334*H334</f>
        <v>0</v>
      </c>
      <c r="Q334" s="206">
        <v>0.0001</v>
      </c>
      <c r="R334" s="206">
        <f>Q334*H334</f>
        <v>0.0001</v>
      </c>
      <c r="S334" s="206">
        <v>0</v>
      </c>
      <c r="T334" s="207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08" t="s">
        <v>522</v>
      </c>
      <c r="AT334" s="208" t="s">
        <v>806</v>
      </c>
      <c r="AU334" s="208" t="s">
        <v>90</v>
      </c>
      <c r="AY334" s="19" t="s">
        <v>166</v>
      </c>
      <c r="BE334" s="209">
        <f>IF(N334="základní",J334,0)</f>
        <v>0</v>
      </c>
      <c r="BF334" s="209">
        <f>IF(N334="snížená",J334,0)</f>
        <v>0</v>
      </c>
      <c r="BG334" s="209">
        <f>IF(N334="zákl. přenesená",J334,0)</f>
        <v>0</v>
      </c>
      <c r="BH334" s="209">
        <f>IF(N334="sníž. přenesená",J334,0)</f>
        <v>0</v>
      </c>
      <c r="BI334" s="209">
        <f>IF(N334="nulová",J334,0)</f>
        <v>0</v>
      </c>
      <c r="BJ334" s="19" t="s">
        <v>88</v>
      </c>
      <c r="BK334" s="209">
        <f>ROUND(I334*H334,2)</f>
        <v>0</v>
      </c>
      <c r="BL334" s="19" t="s">
        <v>243</v>
      </c>
      <c r="BM334" s="208" t="s">
        <v>3216</v>
      </c>
    </row>
    <row r="335" spans="1:63" s="12" customFormat="1" ht="22.8" customHeight="1">
      <c r="A335" s="12"/>
      <c r="B335" s="183"/>
      <c r="C335" s="12"/>
      <c r="D335" s="184" t="s">
        <v>80</v>
      </c>
      <c r="E335" s="194" t="s">
        <v>772</v>
      </c>
      <c r="F335" s="194" t="s">
        <v>773</v>
      </c>
      <c r="G335" s="12"/>
      <c r="H335" s="12"/>
      <c r="I335" s="186"/>
      <c r="J335" s="195">
        <f>BK335</f>
        <v>0</v>
      </c>
      <c r="K335" s="12"/>
      <c r="L335" s="183"/>
      <c r="M335" s="188"/>
      <c r="N335" s="189"/>
      <c r="O335" s="189"/>
      <c r="P335" s="190">
        <v>0</v>
      </c>
      <c r="Q335" s="189"/>
      <c r="R335" s="190">
        <v>0</v>
      </c>
      <c r="S335" s="189"/>
      <c r="T335" s="191"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184" t="s">
        <v>90</v>
      </c>
      <c r="AT335" s="192" t="s">
        <v>80</v>
      </c>
      <c r="AU335" s="192" t="s">
        <v>88</v>
      </c>
      <c r="AY335" s="184" t="s">
        <v>166</v>
      </c>
      <c r="BK335" s="193">
        <v>0</v>
      </c>
    </row>
    <row r="336" spans="1:63" s="12" customFormat="1" ht="25.9" customHeight="1">
      <c r="A336" s="12"/>
      <c r="B336" s="183"/>
      <c r="C336" s="12"/>
      <c r="D336" s="184" t="s">
        <v>80</v>
      </c>
      <c r="E336" s="185" t="s">
        <v>806</v>
      </c>
      <c r="F336" s="185" t="s">
        <v>3217</v>
      </c>
      <c r="G336" s="12"/>
      <c r="H336" s="12"/>
      <c r="I336" s="186"/>
      <c r="J336" s="187">
        <f>BK336</f>
        <v>0</v>
      </c>
      <c r="K336" s="12"/>
      <c r="L336" s="183"/>
      <c r="M336" s="188"/>
      <c r="N336" s="189"/>
      <c r="O336" s="189"/>
      <c r="P336" s="190">
        <f>SUM(P337:P350)</f>
        <v>0</v>
      </c>
      <c r="Q336" s="189"/>
      <c r="R336" s="190">
        <f>SUM(R337:R350)</f>
        <v>0</v>
      </c>
      <c r="S336" s="189"/>
      <c r="T336" s="191">
        <f>SUM(T337:T350)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184" t="s">
        <v>180</v>
      </c>
      <c r="AT336" s="192" t="s">
        <v>80</v>
      </c>
      <c r="AU336" s="192" t="s">
        <v>81</v>
      </c>
      <c r="AY336" s="184" t="s">
        <v>166</v>
      </c>
      <c r="BK336" s="193">
        <f>SUM(BK337:BK350)</f>
        <v>0</v>
      </c>
    </row>
    <row r="337" spans="1:65" s="2" customFormat="1" ht="16.5" customHeight="1">
      <c r="A337" s="38"/>
      <c r="B337" s="196"/>
      <c r="C337" s="197" t="s">
        <v>1501</v>
      </c>
      <c r="D337" s="197" t="s">
        <v>169</v>
      </c>
      <c r="E337" s="198" t="s">
        <v>3218</v>
      </c>
      <c r="F337" s="199" t="s">
        <v>3219</v>
      </c>
      <c r="G337" s="200" t="s">
        <v>2154</v>
      </c>
      <c r="H337" s="201">
        <v>8</v>
      </c>
      <c r="I337" s="202"/>
      <c r="J337" s="203">
        <f>ROUND(I337*H337,2)</f>
        <v>0</v>
      </c>
      <c r="K337" s="199" t="s">
        <v>1</v>
      </c>
      <c r="L337" s="39"/>
      <c r="M337" s="204" t="s">
        <v>1</v>
      </c>
      <c r="N337" s="205" t="s">
        <v>46</v>
      </c>
      <c r="O337" s="77"/>
      <c r="P337" s="206">
        <f>O337*H337</f>
        <v>0</v>
      </c>
      <c r="Q337" s="206">
        <v>0</v>
      </c>
      <c r="R337" s="206">
        <f>Q337*H337</f>
        <v>0</v>
      </c>
      <c r="S337" s="206">
        <v>0</v>
      </c>
      <c r="T337" s="207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08" t="s">
        <v>243</v>
      </c>
      <c r="AT337" s="208" t="s">
        <v>169</v>
      </c>
      <c r="AU337" s="208" t="s">
        <v>88</v>
      </c>
      <c r="AY337" s="19" t="s">
        <v>166</v>
      </c>
      <c r="BE337" s="209">
        <f>IF(N337="základní",J337,0)</f>
        <v>0</v>
      </c>
      <c r="BF337" s="209">
        <f>IF(N337="snížená",J337,0)</f>
        <v>0</v>
      </c>
      <c r="BG337" s="209">
        <f>IF(N337="zákl. přenesená",J337,0)</f>
        <v>0</v>
      </c>
      <c r="BH337" s="209">
        <f>IF(N337="sníž. přenesená",J337,0)</f>
        <v>0</v>
      </c>
      <c r="BI337" s="209">
        <f>IF(N337="nulová",J337,0)</f>
        <v>0</v>
      </c>
      <c r="BJ337" s="19" t="s">
        <v>88</v>
      </c>
      <c r="BK337" s="209">
        <f>ROUND(I337*H337,2)</f>
        <v>0</v>
      </c>
      <c r="BL337" s="19" t="s">
        <v>243</v>
      </c>
      <c r="BM337" s="208" t="s">
        <v>3220</v>
      </c>
    </row>
    <row r="338" spans="1:65" s="2" customFormat="1" ht="21.75" customHeight="1">
      <c r="A338" s="38"/>
      <c r="B338" s="196"/>
      <c r="C338" s="197" t="s">
        <v>1514</v>
      </c>
      <c r="D338" s="197" t="s">
        <v>169</v>
      </c>
      <c r="E338" s="198" t="s">
        <v>3221</v>
      </c>
      <c r="F338" s="199" t="s">
        <v>3222</v>
      </c>
      <c r="G338" s="200" t="s">
        <v>2154</v>
      </c>
      <c r="H338" s="201">
        <v>8</v>
      </c>
      <c r="I338" s="202"/>
      <c r="J338" s="203">
        <f>ROUND(I338*H338,2)</f>
        <v>0</v>
      </c>
      <c r="K338" s="199" t="s">
        <v>1</v>
      </c>
      <c r="L338" s="39"/>
      <c r="M338" s="204" t="s">
        <v>1</v>
      </c>
      <c r="N338" s="205" t="s">
        <v>46</v>
      </c>
      <c r="O338" s="77"/>
      <c r="P338" s="206">
        <f>O338*H338</f>
        <v>0</v>
      </c>
      <c r="Q338" s="206">
        <v>0</v>
      </c>
      <c r="R338" s="206">
        <f>Q338*H338</f>
        <v>0</v>
      </c>
      <c r="S338" s="206">
        <v>0</v>
      </c>
      <c r="T338" s="207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08" t="s">
        <v>243</v>
      </c>
      <c r="AT338" s="208" t="s">
        <v>169</v>
      </c>
      <c r="AU338" s="208" t="s">
        <v>88</v>
      </c>
      <c r="AY338" s="19" t="s">
        <v>166</v>
      </c>
      <c r="BE338" s="209">
        <f>IF(N338="základní",J338,0)</f>
        <v>0</v>
      </c>
      <c r="BF338" s="209">
        <f>IF(N338="snížená",J338,0)</f>
        <v>0</v>
      </c>
      <c r="BG338" s="209">
        <f>IF(N338="zákl. přenesená",J338,0)</f>
        <v>0</v>
      </c>
      <c r="BH338" s="209">
        <f>IF(N338="sníž. přenesená",J338,0)</f>
        <v>0</v>
      </c>
      <c r="BI338" s="209">
        <f>IF(N338="nulová",J338,0)</f>
        <v>0</v>
      </c>
      <c r="BJ338" s="19" t="s">
        <v>88</v>
      </c>
      <c r="BK338" s="209">
        <f>ROUND(I338*H338,2)</f>
        <v>0</v>
      </c>
      <c r="BL338" s="19" t="s">
        <v>243</v>
      </c>
      <c r="BM338" s="208" t="s">
        <v>3223</v>
      </c>
    </row>
    <row r="339" spans="1:65" s="2" customFormat="1" ht="21.75" customHeight="1">
      <c r="A339" s="38"/>
      <c r="B339" s="196"/>
      <c r="C339" s="197" t="s">
        <v>1520</v>
      </c>
      <c r="D339" s="197" t="s">
        <v>169</v>
      </c>
      <c r="E339" s="198" t="s">
        <v>3224</v>
      </c>
      <c r="F339" s="199" t="s">
        <v>3225</v>
      </c>
      <c r="G339" s="200" t="s">
        <v>2154</v>
      </c>
      <c r="H339" s="201">
        <v>40</v>
      </c>
      <c r="I339" s="202"/>
      <c r="J339" s="203">
        <f>ROUND(I339*H339,2)</f>
        <v>0</v>
      </c>
      <c r="K339" s="199" t="s">
        <v>1</v>
      </c>
      <c r="L339" s="39"/>
      <c r="M339" s="204" t="s">
        <v>1</v>
      </c>
      <c r="N339" s="205" t="s">
        <v>46</v>
      </c>
      <c r="O339" s="77"/>
      <c r="P339" s="206">
        <f>O339*H339</f>
        <v>0</v>
      </c>
      <c r="Q339" s="206">
        <v>0</v>
      </c>
      <c r="R339" s="206">
        <f>Q339*H339</f>
        <v>0</v>
      </c>
      <c r="S339" s="206">
        <v>0</v>
      </c>
      <c r="T339" s="207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08" t="s">
        <v>243</v>
      </c>
      <c r="AT339" s="208" t="s">
        <v>169</v>
      </c>
      <c r="AU339" s="208" t="s">
        <v>88</v>
      </c>
      <c r="AY339" s="19" t="s">
        <v>166</v>
      </c>
      <c r="BE339" s="209">
        <f>IF(N339="základní",J339,0)</f>
        <v>0</v>
      </c>
      <c r="BF339" s="209">
        <f>IF(N339="snížená",J339,0)</f>
        <v>0</v>
      </c>
      <c r="BG339" s="209">
        <f>IF(N339="zákl. přenesená",J339,0)</f>
        <v>0</v>
      </c>
      <c r="BH339" s="209">
        <f>IF(N339="sníž. přenesená",J339,0)</f>
        <v>0</v>
      </c>
      <c r="BI339" s="209">
        <f>IF(N339="nulová",J339,0)</f>
        <v>0</v>
      </c>
      <c r="BJ339" s="19" t="s">
        <v>88</v>
      </c>
      <c r="BK339" s="209">
        <f>ROUND(I339*H339,2)</f>
        <v>0</v>
      </c>
      <c r="BL339" s="19" t="s">
        <v>243</v>
      </c>
      <c r="BM339" s="208" t="s">
        <v>3226</v>
      </c>
    </row>
    <row r="340" spans="1:51" s="14" customFormat="1" ht="12">
      <c r="A340" s="14"/>
      <c r="B340" s="226"/>
      <c r="C340" s="14"/>
      <c r="D340" s="210" t="s">
        <v>283</v>
      </c>
      <c r="E340" s="227" t="s">
        <v>1</v>
      </c>
      <c r="F340" s="228" t="s">
        <v>576</v>
      </c>
      <c r="G340" s="14"/>
      <c r="H340" s="229">
        <v>40</v>
      </c>
      <c r="I340" s="230"/>
      <c r="J340" s="14"/>
      <c r="K340" s="14"/>
      <c r="L340" s="226"/>
      <c r="M340" s="231"/>
      <c r="N340" s="232"/>
      <c r="O340" s="232"/>
      <c r="P340" s="232"/>
      <c r="Q340" s="232"/>
      <c r="R340" s="232"/>
      <c r="S340" s="232"/>
      <c r="T340" s="233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27" t="s">
        <v>283</v>
      </c>
      <c r="AU340" s="227" t="s">
        <v>88</v>
      </c>
      <c r="AV340" s="14" t="s">
        <v>90</v>
      </c>
      <c r="AW340" s="14" t="s">
        <v>36</v>
      </c>
      <c r="AX340" s="14" t="s">
        <v>88</v>
      </c>
      <c r="AY340" s="227" t="s">
        <v>166</v>
      </c>
    </row>
    <row r="341" spans="1:65" s="2" customFormat="1" ht="21.75" customHeight="1">
      <c r="A341" s="38"/>
      <c r="B341" s="196"/>
      <c r="C341" s="197" t="s">
        <v>1526</v>
      </c>
      <c r="D341" s="197" t="s">
        <v>169</v>
      </c>
      <c r="E341" s="198" t="s">
        <v>3227</v>
      </c>
      <c r="F341" s="199" t="s">
        <v>3228</v>
      </c>
      <c r="G341" s="200" t="s">
        <v>172</v>
      </c>
      <c r="H341" s="201">
        <v>1</v>
      </c>
      <c r="I341" s="202"/>
      <c r="J341" s="203">
        <f>ROUND(I341*H341,2)</f>
        <v>0</v>
      </c>
      <c r="K341" s="199" t="s">
        <v>1</v>
      </c>
      <c r="L341" s="39"/>
      <c r="M341" s="204" t="s">
        <v>1</v>
      </c>
      <c r="N341" s="205" t="s">
        <v>46</v>
      </c>
      <c r="O341" s="77"/>
      <c r="P341" s="206">
        <f>O341*H341</f>
        <v>0</v>
      </c>
      <c r="Q341" s="206">
        <v>0</v>
      </c>
      <c r="R341" s="206">
        <f>Q341*H341</f>
        <v>0</v>
      </c>
      <c r="S341" s="206">
        <v>0</v>
      </c>
      <c r="T341" s="207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08" t="s">
        <v>243</v>
      </c>
      <c r="AT341" s="208" t="s">
        <v>169</v>
      </c>
      <c r="AU341" s="208" t="s">
        <v>88</v>
      </c>
      <c r="AY341" s="19" t="s">
        <v>166</v>
      </c>
      <c r="BE341" s="209">
        <f>IF(N341="základní",J341,0)</f>
        <v>0</v>
      </c>
      <c r="BF341" s="209">
        <f>IF(N341="snížená",J341,0)</f>
        <v>0</v>
      </c>
      <c r="BG341" s="209">
        <f>IF(N341="zákl. přenesená",J341,0)</f>
        <v>0</v>
      </c>
      <c r="BH341" s="209">
        <f>IF(N341="sníž. přenesená",J341,0)</f>
        <v>0</v>
      </c>
      <c r="BI341" s="209">
        <f>IF(N341="nulová",J341,0)</f>
        <v>0</v>
      </c>
      <c r="BJ341" s="19" t="s">
        <v>88</v>
      </c>
      <c r="BK341" s="209">
        <f>ROUND(I341*H341,2)</f>
        <v>0</v>
      </c>
      <c r="BL341" s="19" t="s">
        <v>243</v>
      </c>
      <c r="BM341" s="208" t="s">
        <v>3229</v>
      </c>
    </row>
    <row r="342" spans="1:65" s="2" customFormat="1" ht="16.5" customHeight="1">
      <c r="A342" s="38"/>
      <c r="B342" s="196"/>
      <c r="C342" s="197" t="s">
        <v>1531</v>
      </c>
      <c r="D342" s="197" t="s">
        <v>169</v>
      </c>
      <c r="E342" s="198" t="s">
        <v>3230</v>
      </c>
      <c r="F342" s="199" t="s">
        <v>3231</v>
      </c>
      <c r="G342" s="200" t="s">
        <v>172</v>
      </c>
      <c r="H342" s="201">
        <v>1</v>
      </c>
      <c r="I342" s="202"/>
      <c r="J342" s="203">
        <f>ROUND(I342*H342,2)</f>
        <v>0</v>
      </c>
      <c r="K342" s="199" t="s">
        <v>1</v>
      </c>
      <c r="L342" s="39"/>
      <c r="M342" s="204" t="s">
        <v>1</v>
      </c>
      <c r="N342" s="205" t="s">
        <v>46</v>
      </c>
      <c r="O342" s="77"/>
      <c r="P342" s="206">
        <f>O342*H342</f>
        <v>0</v>
      </c>
      <c r="Q342" s="206">
        <v>0</v>
      </c>
      <c r="R342" s="206">
        <f>Q342*H342</f>
        <v>0</v>
      </c>
      <c r="S342" s="206">
        <v>0</v>
      </c>
      <c r="T342" s="207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08" t="s">
        <v>243</v>
      </c>
      <c r="AT342" s="208" t="s">
        <v>169</v>
      </c>
      <c r="AU342" s="208" t="s">
        <v>88</v>
      </c>
      <c r="AY342" s="19" t="s">
        <v>166</v>
      </c>
      <c r="BE342" s="209">
        <f>IF(N342="základní",J342,0)</f>
        <v>0</v>
      </c>
      <c r="BF342" s="209">
        <f>IF(N342="snížená",J342,0)</f>
        <v>0</v>
      </c>
      <c r="BG342" s="209">
        <f>IF(N342="zákl. přenesená",J342,0)</f>
        <v>0</v>
      </c>
      <c r="BH342" s="209">
        <f>IF(N342="sníž. přenesená",J342,0)</f>
        <v>0</v>
      </c>
      <c r="BI342" s="209">
        <f>IF(N342="nulová",J342,0)</f>
        <v>0</v>
      </c>
      <c r="BJ342" s="19" t="s">
        <v>88</v>
      </c>
      <c r="BK342" s="209">
        <f>ROUND(I342*H342,2)</f>
        <v>0</v>
      </c>
      <c r="BL342" s="19" t="s">
        <v>243</v>
      </c>
      <c r="BM342" s="208" t="s">
        <v>3232</v>
      </c>
    </row>
    <row r="343" spans="1:47" s="2" customFormat="1" ht="12">
      <c r="A343" s="38"/>
      <c r="B343" s="39"/>
      <c r="C343" s="38"/>
      <c r="D343" s="210" t="s">
        <v>174</v>
      </c>
      <c r="E343" s="38"/>
      <c r="F343" s="211" t="s">
        <v>3233</v>
      </c>
      <c r="G343" s="38"/>
      <c r="H343" s="38"/>
      <c r="I343" s="132"/>
      <c r="J343" s="38"/>
      <c r="K343" s="38"/>
      <c r="L343" s="39"/>
      <c r="M343" s="212"/>
      <c r="N343" s="213"/>
      <c r="O343" s="77"/>
      <c r="P343" s="77"/>
      <c r="Q343" s="77"/>
      <c r="R343" s="77"/>
      <c r="S343" s="77"/>
      <c r="T343" s="7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9" t="s">
        <v>174</v>
      </c>
      <c r="AU343" s="19" t="s">
        <v>88</v>
      </c>
    </row>
    <row r="344" spans="1:65" s="2" customFormat="1" ht="21.75" customHeight="1">
      <c r="A344" s="38"/>
      <c r="B344" s="196"/>
      <c r="C344" s="242" t="s">
        <v>1537</v>
      </c>
      <c r="D344" s="242" t="s">
        <v>806</v>
      </c>
      <c r="E344" s="243" t="s">
        <v>3234</v>
      </c>
      <c r="F344" s="244" t="s">
        <v>3235</v>
      </c>
      <c r="G344" s="245" t="s">
        <v>172</v>
      </c>
      <c r="H344" s="246">
        <v>1</v>
      </c>
      <c r="I344" s="247"/>
      <c r="J344" s="248">
        <f>ROUND(I344*H344,2)</f>
        <v>0</v>
      </c>
      <c r="K344" s="244" t="s">
        <v>1</v>
      </c>
      <c r="L344" s="249"/>
      <c r="M344" s="250" t="s">
        <v>1</v>
      </c>
      <c r="N344" s="251" t="s">
        <v>46</v>
      </c>
      <c r="O344" s="77"/>
      <c r="P344" s="206">
        <f>O344*H344</f>
        <v>0</v>
      </c>
      <c r="Q344" s="206">
        <v>0</v>
      </c>
      <c r="R344" s="206">
        <f>Q344*H344</f>
        <v>0</v>
      </c>
      <c r="S344" s="206">
        <v>0</v>
      </c>
      <c r="T344" s="207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08" t="s">
        <v>522</v>
      </c>
      <c r="AT344" s="208" t="s">
        <v>806</v>
      </c>
      <c r="AU344" s="208" t="s">
        <v>88</v>
      </c>
      <c r="AY344" s="19" t="s">
        <v>166</v>
      </c>
      <c r="BE344" s="209">
        <f>IF(N344="základní",J344,0)</f>
        <v>0</v>
      </c>
      <c r="BF344" s="209">
        <f>IF(N344="snížená",J344,0)</f>
        <v>0</v>
      </c>
      <c r="BG344" s="209">
        <f>IF(N344="zákl. přenesená",J344,0)</f>
        <v>0</v>
      </c>
      <c r="BH344" s="209">
        <f>IF(N344="sníž. přenesená",J344,0)</f>
        <v>0</v>
      </c>
      <c r="BI344" s="209">
        <f>IF(N344="nulová",J344,0)</f>
        <v>0</v>
      </c>
      <c r="BJ344" s="19" t="s">
        <v>88</v>
      </c>
      <c r="BK344" s="209">
        <f>ROUND(I344*H344,2)</f>
        <v>0</v>
      </c>
      <c r="BL344" s="19" t="s">
        <v>243</v>
      </c>
      <c r="BM344" s="208" t="s">
        <v>3236</v>
      </c>
    </row>
    <row r="345" spans="1:65" s="2" customFormat="1" ht="16.5" customHeight="1">
      <c r="A345" s="38"/>
      <c r="B345" s="196"/>
      <c r="C345" s="197" t="s">
        <v>1542</v>
      </c>
      <c r="D345" s="197" t="s">
        <v>169</v>
      </c>
      <c r="E345" s="198" t="s">
        <v>3237</v>
      </c>
      <c r="F345" s="199" t="s">
        <v>3238</v>
      </c>
      <c r="G345" s="200" t="s">
        <v>246</v>
      </c>
      <c r="H345" s="201">
        <v>1</v>
      </c>
      <c r="I345" s="202"/>
      <c r="J345" s="203">
        <f>ROUND(I345*H345,2)</f>
        <v>0</v>
      </c>
      <c r="K345" s="199" t="s">
        <v>280</v>
      </c>
      <c r="L345" s="39"/>
      <c r="M345" s="204" t="s">
        <v>1</v>
      </c>
      <c r="N345" s="205" t="s">
        <v>46</v>
      </c>
      <c r="O345" s="77"/>
      <c r="P345" s="206">
        <f>O345*H345</f>
        <v>0</v>
      </c>
      <c r="Q345" s="206">
        <v>0</v>
      </c>
      <c r="R345" s="206">
        <f>Q345*H345</f>
        <v>0</v>
      </c>
      <c r="S345" s="206">
        <v>0</v>
      </c>
      <c r="T345" s="207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08" t="s">
        <v>243</v>
      </c>
      <c r="AT345" s="208" t="s">
        <v>169</v>
      </c>
      <c r="AU345" s="208" t="s">
        <v>88</v>
      </c>
      <c r="AY345" s="19" t="s">
        <v>166</v>
      </c>
      <c r="BE345" s="209">
        <f>IF(N345="základní",J345,0)</f>
        <v>0</v>
      </c>
      <c r="BF345" s="209">
        <f>IF(N345="snížená",J345,0)</f>
        <v>0</v>
      </c>
      <c r="BG345" s="209">
        <f>IF(N345="zákl. přenesená",J345,0)</f>
        <v>0</v>
      </c>
      <c r="BH345" s="209">
        <f>IF(N345="sníž. přenesená",J345,0)</f>
        <v>0</v>
      </c>
      <c r="BI345" s="209">
        <f>IF(N345="nulová",J345,0)</f>
        <v>0</v>
      </c>
      <c r="BJ345" s="19" t="s">
        <v>88</v>
      </c>
      <c r="BK345" s="209">
        <f>ROUND(I345*H345,2)</f>
        <v>0</v>
      </c>
      <c r="BL345" s="19" t="s">
        <v>243</v>
      </c>
      <c r="BM345" s="208" t="s">
        <v>3239</v>
      </c>
    </row>
    <row r="346" spans="1:65" s="2" customFormat="1" ht="16.5" customHeight="1">
      <c r="A346" s="38"/>
      <c r="B346" s="196"/>
      <c r="C346" s="242" t="s">
        <v>1548</v>
      </c>
      <c r="D346" s="242" t="s">
        <v>806</v>
      </c>
      <c r="E346" s="243" t="s">
        <v>3240</v>
      </c>
      <c r="F346" s="244" t="s">
        <v>3241</v>
      </c>
      <c r="G346" s="245" t="s">
        <v>172</v>
      </c>
      <c r="H346" s="246">
        <v>1</v>
      </c>
      <c r="I346" s="247"/>
      <c r="J346" s="248">
        <f>ROUND(I346*H346,2)</f>
        <v>0</v>
      </c>
      <c r="K346" s="244" t="s">
        <v>1</v>
      </c>
      <c r="L346" s="249"/>
      <c r="M346" s="250" t="s">
        <v>1</v>
      </c>
      <c r="N346" s="251" t="s">
        <v>46</v>
      </c>
      <c r="O346" s="77"/>
      <c r="P346" s="206">
        <f>O346*H346</f>
        <v>0</v>
      </c>
      <c r="Q346" s="206">
        <v>0</v>
      </c>
      <c r="R346" s="206">
        <f>Q346*H346</f>
        <v>0</v>
      </c>
      <c r="S346" s="206">
        <v>0</v>
      </c>
      <c r="T346" s="207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08" t="s">
        <v>522</v>
      </c>
      <c r="AT346" s="208" t="s">
        <v>806</v>
      </c>
      <c r="AU346" s="208" t="s">
        <v>88</v>
      </c>
      <c r="AY346" s="19" t="s">
        <v>166</v>
      </c>
      <c r="BE346" s="209">
        <f>IF(N346="základní",J346,0)</f>
        <v>0</v>
      </c>
      <c r="BF346" s="209">
        <f>IF(N346="snížená",J346,0)</f>
        <v>0</v>
      </c>
      <c r="BG346" s="209">
        <f>IF(N346="zákl. přenesená",J346,0)</f>
        <v>0</v>
      </c>
      <c r="BH346" s="209">
        <f>IF(N346="sníž. přenesená",J346,0)</f>
        <v>0</v>
      </c>
      <c r="BI346" s="209">
        <f>IF(N346="nulová",J346,0)</f>
        <v>0</v>
      </c>
      <c r="BJ346" s="19" t="s">
        <v>88</v>
      </c>
      <c r="BK346" s="209">
        <f>ROUND(I346*H346,2)</f>
        <v>0</v>
      </c>
      <c r="BL346" s="19" t="s">
        <v>243</v>
      </c>
      <c r="BM346" s="208" t="s">
        <v>3242</v>
      </c>
    </row>
    <row r="347" spans="1:47" s="2" customFormat="1" ht="12">
      <c r="A347" s="38"/>
      <c r="B347" s="39"/>
      <c r="C347" s="38"/>
      <c r="D347" s="210" t="s">
        <v>174</v>
      </c>
      <c r="E347" s="38"/>
      <c r="F347" s="211" t="s">
        <v>3243</v>
      </c>
      <c r="G347" s="38"/>
      <c r="H347" s="38"/>
      <c r="I347" s="132"/>
      <c r="J347" s="38"/>
      <c r="K347" s="38"/>
      <c r="L347" s="39"/>
      <c r="M347" s="212"/>
      <c r="N347" s="213"/>
      <c r="O347" s="77"/>
      <c r="P347" s="77"/>
      <c r="Q347" s="77"/>
      <c r="R347" s="77"/>
      <c r="S347" s="77"/>
      <c r="T347" s="7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9" t="s">
        <v>174</v>
      </c>
      <c r="AU347" s="19" t="s">
        <v>88</v>
      </c>
    </row>
    <row r="348" spans="1:65" s="2" customFormat="1" ht="16.5" customHeight="1">
      <c r="A348" s="38"/>
      <c r="B348" s="196"/>
      <c r="C348" s="197" t="s">
        <v>1553</v>
      </c>
      <c r="D348" s="197" t="s">
        <v>169</v>
      </c>
      <c r="E348" s="198" t="s">
        <v>3244</v>
      </c>
      <c r="F348" s="199" t="s">
        <v>3245</v>
      </c>
      <c r="G348" s="200" t="s">
        <v>2154</v>
      </c>
      <c r="H348" s="201">
        <v>16</v>
      </c>
      <c r="I348" s="202"/>
      <c r="J348" s="203">
        <f>ROUND(I348*H348,2)</f>
        <v>0</v>
      </c>
      <c r="K348" s="199" t="s">
        <v>1</v>
      </c>
      <c r="L348" s="39"/>
      <c r="M348" s="204" t="s">
        <v>1</v>
      </c>
      <c r="N348" s="205" t="s">
        <v>46</v>
      </c>
      <c r="O348" s="77"/>
      <c r="P348" s="206">
        <f>O348*H348</f>
        <v>0</v>
      </c>
      <c r="Q348" s="206">
        <v>0</v>
      </c>
      <c r="R348" s="206">
        <f>Q348*H348</f>
        <v>0</v>
      </c>
      <c r="S348" s="206">
        <v>0</v>
      </c>
      <c r="T348" s="207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08" t="s">
        <v>762</v>
      </c>
      <c r="AT348" s="208" t="s">
        <v>169</v>
      </c>
      <c r="AU348" s="208" t="s">
        <v>88</v>
      </c>
      <c r="AY348" s="19" t="s">
        <v>166</v>
      </c>
      <c r="BE348" s="209">
        <f>IF(N348="základní",J348,0)</f>
        <v>0</v>
      </c>
      <c r="BF348" s="209">
        <f>IF(N348="snížená",J348,0)</f>
        <v>0</v>
      </c>
      <c r="BG348" s="209">
        <f>IF(N348="zákl. přenesená",J348,0)</f>
        <v>0</v>
      </c>
      <c r="BH348" s="209">
        <f>IF(N348="sníž. přenesená",J348,0)</f>
        <v>0</v>
      </c>
      <c r="BI348" s="209">
        <f>IF(N348="nulová",J348,0)</f>
        <v>0</v>
      </c>
      <c r="BJ348" s="19" t="s">
        <v>88</v>
      </c>
      <c r="BK348" s="209">
        <f>ROUND(I348*H348,2)</f>
        <v>0</v>
      </c>
      <c r="BL348" s="19" t="s">
        <v>762</v>
      </c>
      <c r="BM348" s="208" t="s">
        <v>3246</v>
      </c>
    </row>
    <row r="349" spans="1:65" s="2" customFormat="1" ht="16.5" customHeight="1">
      <c r="A349" s="38"/>
      <c r="B349" s="196"/>
      <c r="C349" s="242" t="s">
        <v>1558</v>
      </c>
      <c r="D349" s="242" t="s">
        <v>806</v>
      </c>
      <c r="E349" s="243" t="s">
        <v>3247</v>
      </c>
      <c r="F349" s="244" t="s">
        <v>3248</v>
      </c>
      <c r="G349" s="245" t="s">
        <v>172</v>
      </c>
      <c r="H349" s="246">
        <v>1</v>
      </c>
      <c r="I349" s="247"/>
      <c r="J349" s="248">
        <f>ROUND(I349*H349,2)</f>
        <v>0</v>
      </c>
      <c r="K349" s="244" t="s">
        <v>1</v>
      </c>
      <c r="L349" s="249"/>
      <c r="M349" s="250" t="s">
        <v>1</v>
      </c>
      <c r="N349" s="251" t="s">
        <v>46</v>
      </c>
      <c r="O349" s="77"/>
      <c r="P349" s="206">
        <f>O349*H349</f>
        <v>0</v>
      </c>
      <c r="Q349" s="206">
        <v>0</v>
      </c>
      <c r="R349" s="206">
        <f>Q349*H349</f>
        <v>0</v>
      </c>
      <c r="S349" s="206">
        <v>0</v>
      </c>
      <c r="T349" s="207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08" t="s">
        <v>522</v>
      </c>
      <c r="AT349" s="208" t="s">
        <v>806</v>
      </c>
      <c r="AU349" s="208" t="s">
        <v>88</v>
      </c>
      <c r="AY349" s="19" t="s">
        <v>166</v>
      </c>
      <c r="BE349" s="209">
        <f>IF(N349="základní",J349,0)</f>
        <v>0</v>
      </c>
      <c r="BF349" s="209">
        <f>IF(N349="snížená",J349,0)</f>
        <v>0</v>
      </c>
      <c r="BG349" s="209">
        <f>IF(N349="zákl. přenesená",J349,0)</f>
        <v>0</v>
      </c>
      <c r="BH349" s="209">
        <f>IF(N349="sníž. přenesená",J349,0)</f>
        <v>0</v>
      </c>
      <c r="BI349" s="209">
        <f>IF(N349="nulová",J349,0)</f>
        <v>0</v>
      </c>
      <c r="BJ349" s="19" t="s">
        <v>88</v>
      </c>
      <c r="BK349" s="209">
        <f>ROUND(I349*H349,2)</f>
        <v>0</v>
      </c>
      <c r="BL349" s="19" t="s">
        <v>243</v>
      </c>
      <c r="BM349" s="208" t="s">
        <v>3249</v>
      </c>
    </row>
    <row r="350" spans="1:47" s="2" customFormat="1" ht="12">
      <c r="A350" s="38"/>
      <c r="B350" s="39"/>
      <c r="C350" s="38"/>
      <c r="D350" s="210" t="s">
        <v>174</v>
      </c>
      <c r="E350" s="38"/>
      <c r="F350" s="211" t="s">
        <v>3250</v>
      </c>
      <c r="G350" s="38"/>
      <c r="H350" s="38"/>
      <c r="I350" s="132"/>
      <c r="J350" s="38"/>
      <c r="K350" s="38"/>
      <c r="L350" s="39"/>
      <c r="M350" s="263"/>
      <c r="N350" s="264"/>
      <c r="O350" s="216"/>
      <c r="P350" s="216"/>
      <c r="Q350" s="216"/>
      <c r="R350" s="216"/>
      <c r="S350" s="216"/>
      <c r="T350" s="265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9" t="s">
        <v>174</v>
      </c>
      <c r="AU350" s="19" t="s">
        <v>88</v>
      </c>
    </row>
    <row r="351" spans="1:31" s="2" customFormat="1" ht="6.95" customHeight="1">
      <c r="A351" s="38"/>
      <c r="B351" s="60"/>
      <c r="C351" s="61"/>
      <c r="D351" s="61"/>
      <c r="E351" s="61"/>
      <c r="F351" s="61"/>
      <c r="G351" s="61"/>
      <c r="H351" s="61"/>
      <c r="I351" s="156"/>
      <c r="J351" s="61"/>
      <c r="K351" s="61"/>
      <c r="L351" s="39"/>
      <c r="M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</row>
  </sheetData>
  <autoFilter ref="C124:K35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119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129"/>
      <c r="J3" s="21"/>
      <c r="K3" s="21"/>
      <c r="L3" s="22"/>
      <c r="AT3" s="19" t="s">
        <v>90</v>
      </c>
    </row>
    <row r="4" spans="2:46" s="1" customFormat="1" ht="24.95" customHeight="1">
      <c r="B4" s="22"/>
      <c r="D4" s="23" t="s">
        <v>138</v>
      </c>
      <c r="I4" s="128"/>
      <c r="L4" s="22"/>
      <c r="M4" s="130" t="s">
        <v>10</v>
      </c>
      <c r="AT4" s="19" t="s">
        <v>3</v>
      </c>
    </row>
    <row r="5" spans="2:12" s="1" customFormat="1" ht="6.95" customHeight="1">
      <c r="B5" s="22"/>
      <c r="I5" s="128"/>
      <c r="L5" s="22"/>
    </row>
    <row r="6" spans="2:12" s="1" customFormat="1" ht="12" customHeight="1">
      <c r="B6" s="22"/>
      <c r="D6" s="32" t="s">
        <v>16</v>
      </c>
      <c r="I6" s="128"/>
      <c r="L6" s="22"/>
    </row>
    <row r="7" spans="2:12" s="1" customFormat="1" ht="16.5" customHeight="1">
      <c r="B7" s="22"/>
      <c r="E7" s="131" t="str">
        <f>'Rekapitulace stavby'!K6</f>
        <v xml:space="preserve">SPŠ a SOU Pelhřimov  - stavební úpravy auly vč. jejího zázemí</v>
      </c>
      <c r="F7" s="32"/>
      <c r="G7" s="32"/>
      <c r="H7" s="32"/>
      <c r="I7" s="128"/>
      <c r="L7" s="22"/>
    </row>
    <row r="8" spans="2:12" s="1" customFormat="1" ht="12" customHeight="1">
      <c r="B8" s="22"/>
      <c r="D8" s="32" t="s">
        <v>139</v>
      </c>
      <c r="I8" s="128"/>
      <c r="L8" s="22"/>
    </row>
    <row r="9" spans="1:31" s="2" customFormat="1" ht="16.5" customHeight="1">
      <c r="A9" s="38"/>
      <c r="B9" s="39"/>
      <c r="C9" s="38"/>
      <c r="D9" s="38"/>
      <c r="E9" s="131" t="s">
        <v>258</v>
      </c>
      <c r="F9" s="38"/>
      <c r="G9" s="38"/>
      <c r="H9" s="38"/>
      <c r="I9" s="132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141</v>
      </c>
      <c r="E10" s="38"/>
      <c r="F10" s="38"/>
      <c r="G10" s="38"/>
      <c r="H10" s="38"/>
      <c r="I10" s="132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3251</v>
      </c>
      <c r="F11" s="38"/>
      <c r="G11" s="38"/>
      <c r="H11" s="38"/>
      <c r="I11" s="132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132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98</v>
      </c>
      <c r="G13" s="38"/>
      <c r="H13" s="38"/>
      <c r="I13" s="133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133" t="s">
        <v>22</v>
      </c>
      <c r="J14" s="69" t="str">
        <f>'Rekapitulace stavby'!AN8</f>
        <v>10. 1. 2020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132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133" t="s">
        <v>25</v>
      </c>
      <c r="J16" s="27" t="s">
        <v>26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27</v>
      </c>
      <c r="F17" s="38"/>
      <c r="G17" s="38"/>
      <c r="H17" s="38"/>
      <c r="I17" s="133" t="s">
        <v>28</v>
      </c>
      <c r="J17" s="27" t="s">
        <v>29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132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30</v>
      </c>
      <c r="E19" s="38"/>
      <c r="F19" s="38"/>
      <c r="G19" s="38"/>
      <c r="H19" s="38"/>
      <c r="I19" s="133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133" t="s">
        <v>28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132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32</v>
      </c>
      <c r="E22" s="38"/>
      <c r="F22" s="38"/>
      <c r="G22" s="38"/>
      <c r="H22" s="38"/>
      <c r="I22" s="133" t="s">
        <v>25</v>
      </c>
      <c r="J22" s="27" t="s">
        <v>33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34</v>
      </c>
      <c r="F23" s="38"/>
      <c r="G23" s="38"/>
      <c r="H23" s="38"/>
      <c r="I23" s="133" t="s">
        <v>28</v>
      </c>
      <c r="J23" s="27" t="s">
        <v>35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132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37</v>
      </c>
      <c r="E25" s="38"/>
      <c r="F25" s="38"/>
      <c r="G25" s="38"/>
      <c r="H25" s="38"/>
      <c r="I25" s="133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133" t="s">
        <v>28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132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39</v>
      </c>
      <c r="E28" s="38"/>
      <c r="F28" s="38"/>
      <c r="G28" s="38"/>
      <c r="H28" s="38"/>
      <c r="I28" s="132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274.5" customHeight="1">
      <c r="A29" s="134"/>
      <c r="B29" s="135"/>
      <c r="C29" s="134"/>
      <c r="D29" s="134"/>
      <c r="E29" s="36" t="s">
        <v>3252</v>
      </c>
      <c r="F29" s="36"/>
      <c r="G29" s="36"/>
      <c r="H29" s="36"/>
      <c r="I29" s="136"/>
      <c r="J29" s="134"/>
      <c r="K29" s="134"/>
      <c r="L29" s="137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132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138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9" t="s">
        <v>41</v>
      </c>
      <c r="E32" s="38"/>
      <c r="F32" s="38"/>
      <c r="G32" s="38"/>
      <c r="H32" s="38"/>
      <c r="I32" s="132"/>
      <c r="J32" s="96">
        <f>ROUND(J127,2)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138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43</v>
      </c>
      <c r="G34" s="38"/>
      <c r="H34" s="38"/>
      <c r="I34" s="140" t="s">
        <v>42</v>
      </c>
      <c r="J34" s="43" t="s">
        <v>44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41" t="s">
        <v>45</v>
      </c>
      <c r="E35" s="32" t="s">
        <v>46</v>
      </c>
      <c r="F35" s="142">
        <f>ROUND((SUM(BE127:BE210)),2)</f>
        <v>0</v>
      </c>
      <c r="G35" s="38"/>
      <c r="H35" s="38"/>
      <c r="I35" s="143">
        <v>0.21</v>
      </c>
      <c r="J35" s="142">
        <f>ROUND(((SUM(BE127:BE210))*I35),2)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47</v>
      </c>
      <c r="F36" s="142">
        <f>ROUND((SUM(BF127:BF210)),2)</f>
        <v>0</v>
      </c>
      <c r="G36" s="38"/>
      <c r="H36" s="38"/>
      <c r="I36" s="143">
        <v>0.15</v>
      </c>
      <c r="J36" s="142">
        <f>ROUND(((SUM(BF127:BF210))*I36),2)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48</v>
      </c>
      <c r="F37" s="142">
        <f>ROUND((SUM(BG127:BG210)),2)</f>
        <v>0</v>
      </c>
      <c r="G37" s="38"/>
      <c r="H37" s="38"/>
      <c r="I37" s="143">
        <v>0.21</v>
      </c>
      <c r="J37" s="142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49</v>
      </c>
      <c r="F38" s="142">
        <f>ROUND((SUM(BH127:BH210)),2)</f>
        <v>0</v>
      </c>
      <c r="G38" s="38"/>
      <c r="H38" s="38"/>
      <c r="I38" s="143">
        <v>0.15</v>
      </c>
      <c r="J38" s="142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50</v>
      </c>
      <c r="F39" s="142">
        <f>ROUND((SUM(BI127:BI210)),2)</f>
        <v>0</v>
      </c>
      <c r="G39" s="38"/>
      <c r="H39" s="38"/>
      <c r="I39" s="143">
        <v>0</v>
      </c>
      <c r="J39" s="142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132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44"/>
      <c r="D41" s="145" t="s">
        <v>51</v>
      </c>
      <c r="E41" s="81"/>
      <c r="F41" s="81"/>
      <c r="G41" s="146" t="s">
        <v>52</v>
      </c>
      <c r="H41" s="147" t="s">
        <v>53</v>
      </c>
      <c r="I41" s="148"/>
      <c r="J41" s="149">
        <f>SUM(J32:J39)</f>
        <v>0</v>
      </c>
      <c r="K41" s="150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132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I43" s="128"/>
      <c r="L43" s="22"/>
    </row>
    <row r="44" spans="2:12" s="1" customFormat="1" ht="14.4" customHeight="1">
      <c r="B44" s="22"/>
      <c r="I44" s="128"/>
      <c r="L44" s="22"/>
    </row>
    <row r="45" spans="2:12" s="1" customFormat="1" ht="14.4" customHeight="1">
      <c r="B45" s="22"/>
      <c r="I45" s="128"/>
      <c r="L45" s="22"/>
    </row>
    <row r="46" spans="2:12" s="1" customFormat="1" ht="14.4" customHeight="1">
      <c r="B46" s="22"/>
      <c r="I46" s="128"/>
      <c r="L46" s="22"/>
    </row>
    <row r="47" spans="2:12" s="1" customFormat="1" ht="14.4" customHeight="1">
      <c r="B47" s="22"/>
      <c r="I47" s="128"/>
      <c r="L47" s="22"/>
    </row>
    <row r="48" spans="2:12" s="1" customFormat="1" ht="14.4" customHeight="1">
      <c r="B48" s="22"/>
      <c r="I48" s="128"/>
      <c r="L48" s="22"/>
    </row>
    <row r="49" spans="2:12" s="1" customFormat="1" ht="14.4" customHeight="1">
      <c r="B49" s="22"/>
      <c r="I49" s="128"/>
      <c r="L49" s="22"/>
    </row>
    <row r="50" spans="2:12" s="2" customFormat="1" ht="14.4" customHeight="1">
      <c r="B50" s="55"/>
      <c r="D50" s="56" t="s">
        <v>54</v>
      </c>
      <c r="E50" s="57"/>
      <c r="F50" s="57"/>
      <c r="G50" s="56" t="s">
        <v>55</v>
      </c>
      <c r="H50" s="57"/>
      <c r="I50" s="151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56</v>
      </c>
      <c r="E61" s="41"/>
      <c r="F61" s="152" t="s">
        <v>57</v>
      </c>
      <c r="G61" s="58" t="s">
        <v>56</v>
      </c>
      <c r="H61" s="41"/>
      <c r="I61" s="153"/>
      <c r="J61" s="154" t="s">
        <v>57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58</v>
      </c>
      <c r="E65" s="59"/>
      <c r="F65" s="59"/>
      <c r="G65" s="56" t="s">
        <v>59</v>
      </c>
      <c r="H65" s="59"/>
      <c r="I65" s="155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56</v>
      </c>
      <c r="E76" s="41"/>
      <c r="F76" s="152" t="s">
        <v>57</v>
      </c>
      <c r="G76" s="58" t="s">
        <v>56</v>
      </c>
      <c r="H76" s="41"/>
      <c r="I76" s="153"/>
      <c r="J76" s="154" t="s">
        <v>57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156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157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143</v>
      </c>
      <c r="D82" s="38"/>
      <c r="E82" s="38"/>
      <c r="F82" s="38"/>
      <c r="G82" s="38"/>
      <c r="H82" s="38"/>
      <c r="I82" s="132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132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132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31" t="str">
        <f>E7</f>
        <v xml:space="preserve">SPŠ a SOU Pelhřimov  - stavební úpravy auly vč. jejího zázemí</v>
      </c>
      <c r="F85" s="32"/>
      <c r="G85" s="32"/>
      <c r="H85" s="32"/>
      <c r="I85" s="132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139</v>
      </c>
      <c r="I86" s="128"/>
      <c r="L86" s="22"/>
    </row>
    <row r="87" spans="1:31" s="2" customFormat="1" ht="16.5" customHeight="1">
      <c r="A87" s="38"/>
      <c r="B87" s="39"/>
      <c r="C87" s="38"/>
      <c r="D87" s="38"/>
      <c r="E87" s="131" t="s">
        <v>258</v>
      </c>
      <c r="F87" s="38"/>
      <c r="G87" s="38"/>
      <c r="H87" s="38"/>
      <c r="I87" s="132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141</v>
      </c>
      <c r="D88" s="38"/>
      <c r="E88" s="38"/>
      <c r="F88" s="38"/>
      <c r="G88" s="38"/>
      <c r="H88" s="38"/>
      <c r="I88" s="132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01E - Zařízení slaboproudé elektrotechniky</v>
      </c>
      <c r="F89" s="38"/>
      <c r="G89" s="38"/>
      <c r="H89" s="38"/>
      <c r="I89" s="132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132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>Pelhřimov, ul. Růžová č.p. 34</v>
      </c>
      <c r="G91" s="38"/>
      <c r="H91" s="38"/>
      <c r="I91" s="133" t="s">
        <v>22</v>
      </c>
      <c r="J91" s="69" t="str">
        <f>IF(J14="","",J14)</f>
        <v>10. 1. 2020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132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KRAJ VYSOČINA</v>
      </c>
      <c r="G93" s="38"/>
      <c r="H93" s="38"/>
      <c r="I93" s="133" t="s">
        <v>32</v>
      </c>
      <c r="J93" s="36" t="str">
        <f>E23</f>
        <v>PROJEKT CENTRUM NOVA s.r.o.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30</v>
      </c>
      <c r="D94" s="38"/>
      <c r="E94" s="38"/>
      <c r="F94" s="27" t="str">
        <f>IF(E20="","",E20)</f>
        <v>Vyplň údaj</v>
      </c>
      <c r="G94" s="38"/>
      <c r="H94" s="38"/>
      <c r="I94" s="133" t="s">
        <v>37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132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58" t="s">
        <v>144</v>
      </c>
      <c r="D96" s="144"/>
      <c r="E96" s="144"/>
      <c r="F96" s="144"/>
      <c r="G96" s="144"/>
      <c r="H96" s="144"/>
      <c r="I96" s="159"/>
      <c r="J96" s="160" t="s">
        <v>145</v>
      </c>
      <c r="K96" s="144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132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61" t="s">
        <v>146</v>
      </c>
      <c r="D98" s="38"/>
      <c r="E98" s="38"/>
      <c r="F98" s="38"/>
      <c r="G98" s="38"/>
      <c r="H98" s="38"/>
      <c r="I98" s="132"/>
      <c r="J98" s="96">
        <f>J127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147</v>
      </c>
    </row>
    <row r="99" spans="1:31" s="9" customFormat="1" ht="24.95" customHeight="1">
      <c r="A99" s="9"/>
      <c r="B99" s="162"/>
      <c r="C99" s="9"/>
      <c r="D99" s="163" t="s">
        <v>267</v>
      </c>
      <c r="E99" s="164"/>
      <c r="F99" s="164"/>
      <c r="G99" s="164"/>
      <c r="H99" s="164"/>
      <c r="I99" s="165"/>
      <c r="J99" s="166">
        <f>J128</f>
        <v>0</v>
      </c>
      <c r="K99" s="9"/>
      <c r="L99" s="16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67"/>
      <c r="C100" s="10"/>
      <c r="D100" s="168" t="s">
        <v>2813</v>
      </c>
      <c r="E100" s="169"/>
      <c r="F100" s="169"/>
      <c r="G100" s="169"/>
      <c r="H100" s="169"/>
      <c r="I100" s="170"/>
      <c r="J100" s="171">
        <f>J129</f>
        <v>0</v>
      </c>
      <c r="K100" s="10"/>
      <c r="L100" s="16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67"/>
      <c r="C101" s="10"/>
      <c r="D101" s="168" t="s">
        <v>3253</v>
      </c>
      <c r="E101" s="169"/>
      <c r="F101" s="169"/>
      <c r="G101" s="169"/>
      <c r="H101" s="169"/>
      <c r="I101" s="170"/>
      <c r="J101" s="171">
        <f>J145</f>
        <v>0</v>
      </c>
      <c r="K101" s="10"/>
      <c r="L101" s="16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67"/>
      <c r="C102" s="10"/>
      <c r="D102" s="168" t="s">
        <v>3254</v>
      </c>
      <c r="E102" s="169"/>
      <c r="F102" s="169"/>
      <c r="G102" s="169"/>
      <c r="H102" s="169"/>
      <c r="I102" s="170"/>
      <c r="J102" s="171">
        <f>J160</f>
        <v>0</v>
      </c>
      <c r="K102" s="10"/>
      <c r="L102" s="16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67"/>
      <c r="C103" s="10"/>
      <c r="D103" s="168" t="s">
        <v>3255</v>
      </c>
      <c r="E103" s="169"/>
      <c r="F103" s="169"/>
      <c r="G103" s="169"/>
      <c r="H103" s="169"/>
      <c r="I103" s="170"/>
      <c r="J103" s="171">
        <f>J164</f>
        <v>0</v>
      </c>
      <c r="K103" s="10"/>
      <c r="L103" s="16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67"/>
      <c r="C104" s="10"/>
      <c r="D104" s="168" t="s">
        <v>3256</v>
      </c>
      <c r="E104" s="169"/>
      <c r="F104" s="169"/>
      <c r="G104" s="169"/>
      <c r="H104" s="169"/>
      <c r="I104" s="170"/>
      <c r="J104" s="171">
        <f>J190</f>
        <v>0</v>
      </c>
      <c r="K104" s="10"/>
      <c r="L104" s="16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67"/>
      <c r="C105" s="10"/>
      <c r="D105" s="168" t="s">
        <v>3257</v>
      </c>
      <c r="E105" s="169"/>
      <c r="F105" s="169"/>
      <c r="G105" s="169"/>
      <c r="H105" s="169"/>
      <c r="I105" s="170"/>
      <c r="J105" s="171">
        <f>J201</f>
        <v>0</v>
      </c>
      <c r="K105" s="10"/>
      <c r="L105" s="16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38"/>
      <c r="D106" s="38"/>
      <c r="E106" s="38"/>
      <c r="F106" s="38"/>
      <c r="G106" s="38"/>
      <c r="H106" s="38"/>
      <c r="I106" s="132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0"/>
      <c r="C107" s="61"/>
      <c r="D107" s="61"/>
      <c r="E107" s="61"/>
      <c r="F107" s="61"/>
      <c r="G107" s="61"/>
      <c r="H107" s="61"/>
      <c r="I107" s="156"/>
      <c r="J107" s="61"/>
      <c r="K107" s="61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2"/>
      <c r="C111" s="63"/>
      <c r="D111" s="63"/>
      <c r="E111" s="63"/>
      <c r="F111" s="63"/>
      <c r="G111" s="63"/>
      <c r="H111" s="63"/>
      <c r="I111" s="157"/>
      <c r="J111" s="63"/>
      <c r="K111" s="63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150</v>
      </c>
      <c r="D112" s="38"/>
      <c r="E112" s="38"/>
      <c r="F112" s="38"/>
      <c r="G112" s="38"/>
      <c r="H112" s="38"/>
      <c r="I112" s="132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38"/>
      <c r="D113" s="38"/>
      <c r="E113" s="38"/>
      <c r="F113" s="38"/>
      <c r="G113" s="38"/>
      <c r="H113" s="38"/>
      <c r="I113" s="132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38"/>
      <c r="E114" s="38"/>
      <c r="F114" s="38"/>
      <c r="G114" s="38"/>
      <c r="H114" s="38"/>
      <c r="I114" s="132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38"/>
      <c r="D115" s="38"/>
      <c r="E115" s="131" t="str">
        <f>E7</f>
        <v xml:space="preserve">SPŠ a SOU Pelhřimov  - stavební úpravy auly vč. jejího zázemí</v>
      </c>
      <c r="F115" s="32"/>
      <c r="G115" s="32"/>
      <c r="H115" s="32"/>
      <c r="I115" s="132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2:12" s="1" customFormat="1" ht="12" customHeight="1">
      <c r="B116" s="22"/>
      <c r="C116" s="32" t="s">
        <v>139</v>
      </c>
      <c r="I116" s="128"/>
      <c r="L116" s="22"/>
    </row>
    <row r="117" spans="1:31" s="2" customFormat="1" ht="16.5" customHeight="1">
      <c r="A117" s="38"/>
      <c r="B117" s="39"/>
      <c r="C117" s="38"/>
      <c r="D117" s="38"/>
      <c r="E117" s="131" t="s">
        <v>258</v>
      </c>
      <c r="F117" s="38"/>
      <c r="G117" s="38"/>
      <c r="H117" s="38"/>
      <c r="I117" s="132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141</v>
      </c>
      <c r="D118" s="38"/>
      <c r="E118" s="38"/>
      <c r="F118" s="38"/>
      <c r="G118" s="38"/>
      <c r="H118" s="38"/>
      <c r="I118" s="132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38"/>
      <c r="D119" s="38"/>
      <c r="E119" s="67" t="str">
        <f>E11</f>
        <v>01E - Zařízení slaboproudé elektrotechniky</v>
      </c>
      <c r="F119" s="38"/>
      <c r="G119" s="38"/>
      <c r="H119" s="38"/>
      <c r="I119" s="132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38"/>
      <c r="D120" s="38"/>
      <c r="E120" s="38"/>
      <c r="F120" s="38"/>
      <c r="G120" s="38"/>
      <c r="H120" s="38"/>
      <c r="I120" s="132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38"/>
      <c r="E121" s="38"/>
      <c r="F121" s="27" t="str">
        <f>F14</f>
        <v>Pelhřimov, ul. Růžová č.p. 34</v>
      </c>
      <c r="G121" s="38"/>
      <c r="H121" s="38"/>
      <c r="I121" s="133" t="s">
        <v>22</v>
      </c>
      <c r="J121" s="69" t="str">
        <f>IF(J14="","",J14)</f>
        <v>10. 1. 2020</v>
      </c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38"/>
      <c r="D122" s="38"/>
      <c r="E122" s="38"/>
      <c r="F122" s="38"/>
      <c r="G122" s="38"/>
      <c r="H122" s="38"/>
      <c r="I122" s="132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40.05" customHeight="1">
      <c r="A123" s="38"/>
      <c r="B123" s="39"/>
      <c r="C123" s="32" t="s">
        <v>24</v>
      </c>
      <c r="D123" s="38"/>
      <c r="E123" s="38"/>
      <c r="F123" s="27" t="str">
        <f>E17</f>
        <v>KRAJ VYSOČINA</v>
      </c>
      <c r="G123" s="38"/>
      <c r="H123" s="38"/>
      <c r="I123" s="133" t="s">
        <v>32</v>
      </c>
      <c r="J123" s="36" t="str">
        <f>E23</f>
        <v>PROJEKT CENTRUM NOVA s.r.o.</v>
      </c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30</v>
      </c>
      <c r="D124" s="38"/>
      <c r="E124" s="38"/>
      <c r="F124" s="27" t="str">
        <f>IF(E20="","",E20)</f>
        <v>Vyplň údaj</v>
      </c>
      <c r="G124" s="38"/>
      <c r="H124" s="38"/>
      <c r="I124" s="133" t="s">
        <v>37</v>
      </c>
      <c r="J124" s="36" t="str">
        <f>E26</f>
        <v xml:space="preserve"> </v>
      </c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38"/>
      <c r="D125" s="38"/>
      <c r="E125" s="38"/>
      <c r="F125" s="38"/>
      <c r="G125" s="38"/>
      <c r="H125" s="38"/>
      <c r="I125" s="132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72"/>
      <c r="B126" s="173"/>
      <c r="C126" s="174" t="s">
        <v>151</v>
      </c>
      <c r="D126" s="175" t="s">
        <v>66</v>
      </c>
      <c r="E126" s="175" t="s">
        <v>62</v>
      </c>
      <c r="F126" s="175" t="s">
        <v>63</v>
      </c>
      <c r="G126" s="175" t="s">
        <v>152</v>
      </c>
      <c r="H126" s="175" t="s">
        <v>153</v>
      </c>
      <c r="I126" s="176" t="s">
        <v>154</v>
      </c>
      <c r="J126" s="175" t="s">
        <v>145</v>
      </c>
      <c r="K126" s="177" t="s">
        <v>155</v>
      </c>
      <c r="L126" s="178"/>
      <c r="M126" s="86" t="s">
        <v>1</v>
      </c>
      <c r="N126" s="87" t="s">
        <v>45</v>
      </c>
      <c r="O126" s="87" t="s">
        <v>156</v>
      </c>
      <c r="P126" s="87" t="s">
        <v>157</v>
      </c>
      <c r="Q126" s="87" t="s">
        <v>158</v>
      </c>
      <c r="R126" s="87" t="s">
        <v>159</v>
      </c>
      <c r="S126" s="87" t="s">
        <v>160</v>
      </c>
      <c r="T126" s="88" t="s">
        <v>161</v>
      </c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</row>
    <row r="127" spans="1:63" s="2" customFormat="1" ht="22.8" customHeight="1">
      <c r="A127" s="38"/>
      <c r="B127" s="39"/>
      <c r="C127" s="93" t="s">
        <v>162</v>
      </c>
      <c r="D127" s="38"/>
      <c r="E127" s="38"/>
      <c r="F127" s="38"/>
      <c r="G127" s="38"/>
      <c r="H127" s="38"/>
      <c r="I127" s="132"/>
      <c r="J127" s="179">
        <f>BK127</f>
        <v>0</v>
      </c>
      <c r="K127" s="38"/>
      <c r="L127" s="39"/>
      <c r="M127" s="89"/>
      <c r="N127" s="73"/>
      <c r="O127" s="90"/>
      <c r="P127" s="180">
        <f>P128</f>
        <v>0</v>
      </c>
      <c r="Q127" s="90"/>
      <c r="R127" s="180">
        <f>R128</f>
        <v>0.27732999999999997</v>
      </c>
      <c r="S127" s="90"/>
      <c r="T127" s="181">
        <f>T128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9" t="s">
        <v>80</v>
      </c>
      <c r="AU127" s="19" t="s">
        <v>147</v>
      </c>
      <c r="BK127" s="182">
        <f>BK128</f>
        <v>0</v>
      </c>
    </row>
    <row r="128" spans="1:63" s="12" customFormat="1" ht="25.9" customHeight="1">
      <c r="A128" s="12"/>
      <c r="B128" s="183"/>
      <c r="C128" s="12"/>
      <c r="D128" s="184" t="s">
        <v>80</v>
      </c>
      <c r="E128" s="185" t="s">
        <v>703</v>
      </c>
      <c r="F128" s="185" t="s">
        <v>704</v>
      </c>
      <c r="G128" s="12"/>
      <c r="H128" s="12"/>
      <c r="I128" s="186"/>
      <c r="J128" s="187">
        <f>BK128</f>
        <v>0</v>
      </c>
      <c r="K128" s="12"/>
      <c r="L128" s="183"/>
      <c r="M128" s="188"/>
      <c r="N128" s="189"/>
      <c r="O128" s="189"/>
      <c r="P128" s="190">
        <f>P129+P145+P160+P164+P190+P201</f>
        <v>0</v>
      </c>
      <c r="Q128" s="189"/>
      <c r="R128" s="190">
        <f>R129+R145+R160+R164+R190+R201</f>
        <v>0.27732999999999997</v>
      </c>
      <c r="S128" s="189"/>
      <c r="T128" s="191">
        <f>T129+T145+T160+T164+T190+T201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84" t="s">
        <v>90</v>
      </c>
      <c r="AT128" s="192" t="s">
        <v>80</v>
      </c>
      <c r="AU128" s="192" t="s">
        <v>81</v>
      </c>
      <c r="AY128" s="184" t="s">
        <v>166</v>
      </c>
      <c r="BK128" s="193">
        <f>BK129+BK145+BK160+BK164+BK190+BK201</f>
        <v>0</v>
      </c>
    </row>
    <row r="129" spans="1:63" s="12" customFormat="1" ht="22.8" customHeight="1">
      <c r="A129" s="12"/>
      <c r="B129" s="183"/>
      <c r="C129" s="12"/>
      <c r="D129" s="184" t="s">
        <v>80</v>
      </c>
      <c r="E129" s="194" t="s">
        <v>2816</v>
      </c>
      <c r="F129" s="194" t="s">
        <v>2817</v>
      </c>
      <c r="G129" s="12"/>
      <c r="H129" s="12"/>
      <c r="I129" s="186"/>
      <c r="J129" s="195">
        <f>BK129</f>
        <v>0</v>
      </c>
      <c r="K129" s="12"/>
      <c r="L129" s="183"/>
      <c r="M129" s="188"/>
      <c r="N129" s="189"/>
      <c r="O129" s="189"/>
      <c r="P129" s="190">
        <f>SUM(P130:P144)</f>
        <v>0</v>
      </c>
      <c r="Q129" s="189"/>
      <c r="R129" s="190">
        <f>SUM(R130:R144)</f>
        <v>0.00463</v>
      </c>
      <c r="S129" s="189"/>
      <c r="T129" s="191">
        <f>SUM(T130:T144)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84" t="s">
        <v>90</v>
      </c>
      <c r="AT129" s="192" t="s">
        <v>80</v>
      </c>
      <c r="AU129" s="192" t="s">
        <v>88</v>
      </c>
      <c r="AY129" s="184" t="s">
        <v>166</v>
      </c>
      <c r="BK129" s="193">
        <f>SUM(BK130:BK144)</f>
        <v>0</v>
      </c>
    </row>
    <row r="130" spans="1:65" s="2" customFormat="1" ht="21.75" customHeight="1">
      <c r="A130" s="38"/>
      <c r="B130" s="196"/>
      <c r="C130" s="197" t="s">
        <v>88</v>
      </c>
      <c r="D130" s="197" t="s">
        <v>169</v>
      </c>
      <c r="E130" s="198" t="s">
        <v>3258</v>
      </c>
      <c r="F130" s="199" t="s">
        <v>3259</v>
      </c>
      <c r="G130" s="200" t="s">
        <v>425</v>
      </c>
      <c r="H130" s="201">
        <v>55</v>
      </c>
      <c r="I130" s="202"/>
      <c r="J130" s="203">
        <f>ROUND(I130*H130,2)</f>
        <v>0</v>
      </c>
      <c r="K130" s="199" t="s">
        <v>280</v>
      </c>
      <c r="L130" s="39"/>
      <c r="M130" s="204" t="s">
        <v>1</v>
      </c>
      <c r="N130" s="205" t="s">
        <v>46</v>
      </c>
      <c r="O130" s="77"/>
      <c r="P130" s="206">
        <f>O130*H130</f>
        <v>0</v>
      </c>
      <c r="Q130" s="206">
        <v>0</v>
      </c>
      <c r="R130" s="206">
        <f>Q130*H130</f>
        <v>0</v>
      </c>
      <c r="S130" s="206">
        <v>0</v>
      </c>
      <c r="T130" s="20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08" t="s">
        <v>243</v>
      </c>
      <c r="AT130" s="208" t="s">
        <v>169</v>
      </c>
      <c r="AU130" s="208" t="s">
        <v>90</v>
      </c>
      <c r="AY130" s="19" t="s">
        <v>166</v>
      </c>
      <c r="BE130" s="209">
        <f>IF(N130="základní",J130,0)</f>
        <v>0</v>
      </c>
      <c r="BF130" s="209">
        <f>IF(N130="snížená",J130,0)</f>
        <v>0</v>
      </c>
      <c r="BG130" s="209">
        <f>IF(N130="zákl. přenesená",J130,0)</f>
        <v>0</v>
      </c>
      <c r="BH130" s="209">
        <f>IF(N130="sníž. přenesená",J130,0)</f>
        <v>0</v>
      </c>
      <c r="BI130" s="209">
        <f>IF(N130="nulová",J130,0)</f>
        <v>0</v>
      </c>
      <c r="BJ130" s="19" t="s">
        <v>88</v>
      </c>
      <c r="BK130" s="209">
        <f>ROUND(I130*H130,2)</f>
        <v>0</v>
      </c>
      <c r="BL130" s="19" t="s">
        <v>243</v>
      </c>
      <c r="BM130" s="208" t="s">
        <v>3260</v>
      </c>
    </row>
    <row r="131" spans="1:65" s="2" customFormat="1" ht="16.5" customHeight="1">
      <c r="A131" s="38"/>
      <c r="B131" s="196"/>
      <c r="C131" s="242" t="s">
        <v>90</v>
      </c>
      <c r="D131" s="242" t="s">
        <v>806</v>
      </c>
      <c r="E131" s="243" t="s">
        <v>3261</v>
      </c>
      <c r="F131" s="244" t="s">
        <v>2822</v>
      </c>
      <c r="G131" s="245" t="s">
        <v>425</v>
      </c>
      <c r="H131" s="246">
        <v>55</v>
      </c>
      <c r="I131" s="247"/>
      <c r="J131" s="248">
        <f>ROUND(I131*H131,2)</f>
        <v>0</v>
      </c>
      <c r="K131" s="244" t="s">
        <v>280</v>
      </c>
      <c r="L131" s="249"/>
      <c r="M131" s="250" t="s">
        <v>1</v>
      </c>
      <c r="N131" s="251" t="s">
        <v>46</v>
      </c>
      <c r="O131" s="77"/>
      <c r="P131" s="206">
        <f>O131*H131</f>
        <v>0</v>
      </c>
      <c r="Q131" s="206">
        <v>7E-05</v>
      </c>
      <c r="R131" s="206">
        <f>Q131*H131</f>
        <v>0.0038499999999999997</v>
      </c>
      <c r="S131" s="206">
        <v>0</v>
      </c>
      <c r="T131" s="20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08" t="s">
        <v>522</v>
      </c>
      <c r="AT131" s="208" t="s">
        <v>806</v>
      </c>
      <c r="AU131" s="208" t="s">
        <v>90</v>
      </c>
      <c r="AY131" s="19" t="s">
        <v>166</v>
      </c>
      <c r="BE131" s="209">
        <f>IF(N131="základní",J131,0)</f>
        <v>0</v>
      </c>
      <c r="BF131" s="209">
        <f>IF(N131="snížená",J131,0)</f>
        <v>0</v>
      </c>
      <c r="BG131" s="209">
        <f>IF(N131="zákl. přenesená",J131,0)</f>
        <v>0</v>
      </c>
      <c r="BH131" s="209">
        <f>IF(N131="sníž. přenesená",J131,0)</f>
        <v>0</v>
      </c>
      <c r="BI131" s="209">
        <f>IF(N131="nulová",J131,0)</f>
        <v>0</v>
      </c>
      <c r="BJ131" s="19" t="s">
        <v>88</v>
      </c>
      <c r="BK131" s="209">
        <f>ROUND(I131*H131,2)</f>
        <v>0</v>
      </c>
      <c r="BL131" s="19" t="s">
        <v>243</v>
      </c>
      <c r="BM131" s="208" t="s">
        <v>3262</v>
      </c>
    </row>
    <row r="132" spans="1:47" s="2" customFormat="1" ht="12">
      <c r="A132" s="38"/>
      <c r="B132" s="39"/>
      <c r="C132" s="38"/>
      <c r="D132" s="210" t="s">
        <v>174</v>
      </c>
      <c r="E132" s="38"/>
      <c r="F132" s="211" t="s">
        <v>2822</v>
      </c>
      <c r="G132" s="38"/>
      <c r="H132" s="38"/>
      <c r="I132" s="132"/>
      <c r="J132" s="38"/>
      <c r="K132" s="38"/>
      <c r="L132" s="39"/>
      <c r="M132" s="212"/>
      <c r="N132" s="213"/>
      <c r="O132" s="77"/>
      <c r="P132" s="77"/>
      <c r="Q132" s="77"/>
      <c r="R132" s="77"/>
      <c r="S132" s="77"/>
      <c r="T132" s="7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9" t="s">
        <v>174</v>
      </c>
      <c r="AU132" s="19" t="s">
        <v>90</v>
      </c>
    </row>
    <row r="133" spans="1:51" s="14" customFormat="1" ht="12">
      <c r="A133" s="14"/>
      <c r="B133" s="226"/>
      <c r="C133" s="14"/>
      <c r="D133" s="210" t="s">
        <v>283</v>
      </c>
      <c r="E133" s="227" t="s">
        <v>1</v>
      </c>
      <c r="F133" s="228" t="s">
        <v>3263</v>
      </c>
      <c r="G133" s="14"/>
      <c r="H133" s="229">
        <v>55</v>
      </c>
      <c r="I133" s="230"/>
      <c r="J133" s="14"/>
      <c r="K133" s="14"/>
      <c r="L133" s="226"/>
      <c r="M133" s="231"/>
      <c r="N133" s="232"/>
      <c r="O133" s="232"/>
      <c r="P133" s="232"/>
      <c r="Q133" s="232"/>
      <c r="R133" s="232"/>
      <c r="S133" s="232"/>
      <c r="T133" s="23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27" t="s">
        <v>283</v>
      </c>
      <c r="AU133" s="227" t="s">
        <v>90</v>
      </c>
      <c r="AV133" s="14" t="s">
        <v>90</v>
      </c>
      <c r="AW133" s="14" t="s">
        <v>36</v>
      </c>
      <c r="AX133" s="14" t="s">
        <v>88</v>
      </c>
      <c r="AY133" s="227" t="s">
        <v>166</v>
      </c>
    </row>
    <row r="134" spans="1:65" s="2" customFormat="1" ht="16.5" customHeight="1">
      <c r="A134" s="38"/>
      <c r="B134" s="196"/>
      <c r="C134" s="197" t="s">
        <v>180</v>
      </c>
      <c r="D134" s="197" t="s">
        <v>169</v>
      </c>
      <c r="E134" s="198" t="s">
        <v>2856</v>
      </c>
      <c r="F134" s="199" t="s">
        <v>3264</v>
      </c>
      <c r="G134" s="200" t="s">
        <v>346</v>
      </c>
      <c r="H134" s="201">
        <v>10</v>
      </c>
      <c r="I134" s="202"/>
      <c r="J134" s="203">
        <f>ROUND(I134*H134,2)</f>
        <v>0</v>
      </c>
      <c r="K134" s="199" t="s">
        <v>280</v>
      </c>
      <c r="L134" s="39"/>
      <c r="M134" s="204" t="s">
        <v>1</v>
      </c>
      <c r="N134" s="205" t="s">
        <v>46</v>
      </c>
      <c r="O134" s="77"/>
      <c r="P134" s="206">
        <f>O134*H134</f>
        <v>0</v>
      </c>
      <c r="Q134" s="206">
        <v>0</v>
      </c>
      <c r="R134" s="206">
        <f>Q134*H134</f>
        <v>0</v>
      </c>
      <c r="S134" s="206">
        <v>0</v>
      </c>
      <c r="T134" s="20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08" t="s">
        <v>243</v>
      </c>
      <c r="AT134" s="208" t="s">
        <v>169</v>
      </c>
      <c r="AU134" s="208" t="s">
        <v>90</v>
      </c>
      <c r="AY134" s="19" t="s">
        <v>166</v>
      </c>
      <c r="BE134" s="209">
        <f>IF(N134="základní",J134,0)</f>
        <v>0</v>
      </c>
      <c r="BF134" s="209">
        <f>IF(N134="snížená",J134,0)</f>
        <v>0</v>
      </c>
      <c r="BG134" s="209">
        <f>IF(N134="zákl. přenesená",J134,0)</f>
        <v>0</v>
      </c>
      <c r="BH134" s="209">
        <f>IF(N134="sníž. přenesená",J134,0)</f>
        <v>0</v>
      </c>
      <c r="BI134" s="209">
        <f>IF(N134="nulová",J134,0)</f>
        <v>0</v>
      </c>
      <c r="BJ134" s="19" t="s">
        <v>88</v>
      </c>
      <c r="BK134" s="209">
        <f>ROUND(I134*H134,2)</f>
        <v>0</v>
      </c>
      <c r="BL134" s="19" t="s">
        <v>243</v>
      </c>
      <c r="BM134" s="208" t="s">
        <v>3265</v>
      </c>
    </row>
    <row r="135" spans="1:65" s="2" customFormat="1" ht="16.5" customHeight="1">
      <c r="A135" s="38"/>
      <c r="B135" s="196"/>
      <c r="C135" s="242" t="s">
        <v>165</v>
      </c>
      <c r="D135" s="242" t="s">
        <v>806</v>
      </c>
      <c r="E135" s="243" t="s">
        <v>3266</v>
      </c>
      <c r="F135" s="244" t="s">
        <v>3267</v>
      </c>
      <c r="G135" s="245" t="s">
        <v>346</v>
      </c>
      <c r="H135" s="246">
        <v>8</v>
      </c>
      <c r="I135" s="247"/>
      <c r="J135" s="248">
        <f>ROUND(I135*H135,2)</f>
        <v>0</v>
      </c>
      <c r="K135" s="244" t="s">
        <v>280</v>
      </c>
      <c r="L135" s="249"/>
      <c r="M135" s="250" t="s">
        <v>1</v>
      </c>
      <c r="N135" s="251" t="s">
        <v>46</v>
      </c>
      <c r="O135" s="77"/>
      <c r="P135" s="206">
        <f>O135*H135</f>
        <v>0</v>
      </c>
      <c r="Q135" s="206">
        <v>3E-05</v>
      </c>
      <c r="R135" s="206">
        <f>Q135*H135</f>
        <v>0.00024</v>
      </c>
      <c r="S135" s="206">
        <v>0</v>
      </c>
      <c r="T135" s="20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08" t="s">
        <v>522</v>
      </c>
      <c r="AT135" s="208" t="s">
        <v>806</v>
      </c>
      <c r="AU135" s="208" t="s">
        <v>90</v>
      </c>
      <c r="AY135" s="19" t="s">
        <v>166</v>
      </c>
      <c r="BE135" s="209">
        <f>IF(N135="základní",J135,0)</f>
        <v>0</v>
      </c>
      <c r="BF135" s="209">
        <f>IF(N135="snížená",J135,0)</f>
        <v>0</v>
      </c>
      <c r="BG135" s="209">
        <f>IF(N135="zákl. přenesená",J135,0)</f>
        <v>0</v>
      </c>
      <c r="BH135" s="209">
        <f>IF(N135="sníž. přenesená",J135,0)</f>
        <v>0</v>
      </c>
      <c r="BI135" s="209">
        <f>IF(N135="nulová",J135,0)</f>
        <v>0</v>
      </c>
      <c r="BJ135" s="19" t="s">
        <v>88</v>
      </c>
      <c r="BK135" s="209">
        <f>ROUND(I135*H135,2)</f>
        <v>0</v>
      </c>
      <c r="BL135" s="19" t="s">
        <v>243</v>
      </c>
      <c r="BM135" s="208" t="s">
        <v>3268</v>
      </c>
    </row>
    <row r="136" spans="1:47" s="2" customFormat="1" ht="12">
      <c r="A136" s="38"/>
      <c r="B136" s="39"/>
      <c r="C136" s="38"/>
      <c r="D136" s="210" t="s">
        <v>174</v>
      </c>
      <c r="E136" s="38"/>
      <c r="F136" s="211" t="s">
        <v>3267</v>
      </c>
      <c r="G136" s="38"/>
      <c r="H136" s="38"/>
      <c r="I136" s="132"/>
      <c r="J136" s="38"/>
      <c r="K136" s="38"/>
      <c r="L136" s="39"/>
      <c r="M136" s="212"/>
      <c r="N136" s="213"/>
      <c r="O136" s="77"/>
      <c r="P136" s="77"/>
      <c r="Q136" s="77"/>
      <c r="R136" s="77"/>
      <c r="S136" s="77"/>
      <c r="T136" s="7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9" t="s">
        <v>174</v>
      </c>
      <c r="AU136" s="19" t="s">
        <v>90</v>
      </c>
    </row>
    <row r="137" spans="1:65" s="2" customFormat="1" ht="21.75" customHeight="1">
      <c r="A137" s="38"/>
      <c r="B137" s="196"/>
      <c r="C137" s="242" t="s">
        <v>189</v>
      </c>
      <c r="D137" s="242" t="s">
        <v>806</v>
      </c>
      <c r="E137" s="243" t="s">
        <v>3269</v>
      </c>
      <c r="F137" s="244" t="s">
        <v>3270</v>
      </c>
      <c r="G137" s="245" t="s">
        <v>346</v>
      </c>
      <c r="H137" s="246">
        <v>2</v>
      </c>
      <c r="I137" s="247"/>
      <c r="J137" s="248">
        <f>ROUND(I137*H137,2)</f>
        <v>0</v>
      </c>
      <c r="K137" s="244" t="s">
        <v>280</v>
      </c>
      <c r="L137" s="249"/>
      <c r="M137" s="250" t="s">
        <v>1</v>
      </c>
      <c r="N137" s="251" t="s">
        <v>46</v>
      </c>
      <c r="O137" s="77"/>
      <c r="P137" s="206">
        <f>O137*H137</f>
        <v>0</v>
      </c>
      <c r="Q137" s="206">
        <v>4E-05</v>
      </c>
      <c r="R137" s="206">
        <f>Q137*H137</f>
        <v>8E-05</v>
      </c>
      <c r="S137" s="206">
        <v>0</v>
      </c>
      <c r="T137" s="20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08" t="s">
        <v>522</v>
      </c>
      <c r="AT137" s="208" t="s">
        <v>806</v>
      </c>
      <c r="AU137" s="208" t="s">
        <v>90</v>
      </c>
      <c r="AY137" s="19" t="s">
        <v>166</v>
      </c>
      <c r="BE137" s="209">
        <f>IF(N137="základní",J137,0)</f>
        <v>0</v>
      </c>
      <c r="BF137" s="209">
        <f>IF(N137="snížená",J137,0)</f>
        <v>0</v>
      </c>
      <c r="BG137" s="209">
        <f>IF(N137="zákl. přenesená",J137,0)</f>
        <v>0</v>
      </c>
      <c r="BH137" s="209">
        <f>IF(N137="sníž. přenesená",J137,0)</f>
        <v>0</v>
      </c>
      <c r="BI137" s="209">
        <f>IF(N137="nulová",J137,0)</f>
        <v>0</v>
      </c>
      <c r="BJ137" s="19" t="s">
        <v>88</v>
      </c>
      <c r="BK137" s="209">
        <f>ROUND(I137*H137,2)</f>
        <v>0</v>
      </c>
      <c r="BL137" s="19" t="s">
        <v>243</v>
      </c>
      <c r="BM137" s="208" t="s">
        <v>3271</v>
      </c>
    </row>
    <row r="138" spans="1:47" s="2" customFormat="1" ht="12">
      <c r="A138" s="38"/>
      <c r="B138" s="39"/>
      <c r="C138" s="38"/>
      <c r="D138" s="210" t="s">
        <v>174</v>
      </c>
      <c r="E138" s="38"/>
      <c r="F138" s="211" t="s">
        <v>3270</v>
      </c>
      <c r="G138" s="38"/>
      <c r="H138" s="38"/>
      <c r="I138" s="132"/>
      <c r="J138" s="38"/>
      <c r="K138" s="38"/>
      <c r="L138" s="39"/>
      <c r="M138" s="212"/>
      <c r="N138" s="213"/>
      <c r="O138" s="77"/>
      <c r="P138" s="77"/>
      <c r="Q138" s="77"/>
      <c r="R138" s="77"/>
      <c r="S138" s="77"/>
      <c r="T138" s="7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9" t="s">
        <v>174</v>
      </c>
      <c r="AU138" s="19" t="s">
        <v>90</v>
      </c>
    </row>
    <row r="139" spans="1:65" s="2" customFormat="1" ht="21.75" customHeight="1">
      <c r="A139" s="38"/>
      <c r="B139" s="196"/>
      <c r="C139" s="197" t="s">
        <v>194</v>
      </c>
      <c r="D139" s="197" t="s">
        <v>169</v>
      </c>
      <c r="E139" s="198" t="s">
        <v>3272</v>
      </c>
      <c r="F139" s="199" t="s">
        <v>3273</v>
      </c>
      <c r="G139" s="200" t="s">
        <v>346</v>
      </c>
      <c r="H139" s="201">
        <v>2</v>
      </c>
      <c r="I139" s="202"/>
      <c r="J139" s="203">
        <f>ROUND(I139*H139,2)</f>
        <v>0</v>
      </c>
      <c r="K139" s="199" t="s">
        <v>280</v>
      </c>
      <c r="L139" s="39"/>
      <c r="M139" s="204" t="s">
        <v>1</v>
      </c>
      <c r="N139" s="205" t="s">
        <v>46</v>
      </c>
      <c r="O139" s="77"/>
      <c r="P139" s="206">
        <f>O139*H139</f>
        <v>0</v>
      </c>
      <c r="Q139" s="206">
        <v>0</v>
      </c>
      <c r="R139" s="206">
        <f>Q139*H139</f>
        <v>0</v>
      </c>
      <c r="S139" s="206">
        <v>0</v>
      </c>
      <c r="T139" s="20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08" t="s">
        <v>243</v>
      </c>
      <c r="AT139" s="208" t="s">
        <v>169</v>
      </c>
      <c r="AU139" s="208" t="s">
        <v>90</v>
      </c>
      <c r="AY139" s="19" t="s">
        <v>166</v>
      </c>
      <c r="BE139" s="209">
        <f>IF(N139="základní",J139,0)</f>
        <v>0</v>
      </c>
      <c r="BF139" s="209">
        <f>IF(N139="snížená",J139,0)</f>
        <v>0</v>
      </c>
      <c r="BG139" s="209">
        <f>IF(N139="zákl. přenesená",J139,0)</f>
        <v>0</v>
      </c>
      <c r="BH139" s="209">
        <f>IF(N139="sníž. přenesená",J139,0)</f>
        <v>0</v>
      </c>
      <c r="BI139" s="209">
        <f>IF(N139="nulová",J139,0)</f>
        <v>0</v>
      </c>
      <c r="BJ139" s="19" t="s">
        <v>88</v>
      </c>
      <c r="BK139" s="209">
        <f>ROUND(I139*H139,2)</f>
        <v>0</v>
      </c>
      <c r="BL139" s="19" t="s">
        <v>243</v>
      </c>
      <c r="BM139" s="208" t="s">
        <v>3274</v>
      </c>
    </row>
    <row r="140" spans="1:65" s="2" customFormat="1" ht="21.75" customHeight="1">
      <c r="A140" s="38"/>
      <c r="B140" s="196"/>
      <c r="C140" s="242" t="s">
        <v>199</v>
      </c>
      <c r="D140" s="242" t="s">
        <v>806</v>
      </c>
      <c r="E140" s="243" t="s">
        <v>2840</v>
      </c>
      <c r="F140" s="244" t="s">
        <v>3275</v>
      </c>
      <c r="G140" s="245" t="s">
        <v>346</v>
      </c>
      <c r="H140" s="246">
        <v>2</v>
      </c>
      <c r="I140" s="247"/>
      <c r="J140" s="248">
        <f>ROUND(I140*H140,2)</f>
        <v>0</v>
      </c>
      <c r="K140" s="244" t="s">
        <v>280</v>
      </c>
      <c r="L140" s="249"/>
      <c r="M140" s="250" t="s">
        <v>1</v>
      </c>
      <c r="N140" s="251" t="s">
        <v>46</v>
      </c>
      <c r="O140" s="77"/>
      <c r="P140" s="206">
        <f>O140*H140</f>
        <v>0</v>
      </c>
      <c r="Q140" s="206">
        <v>0.00023</v>
      </c>
      <c r="R140" s="206">
        <f>Q140*H140</f>
        <v>0.00046</v>
      </c>
      <c r="S140" s="206">
        <v>0</v>
      </c>
      <c r="T140" s="20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08" t="s">
        <v>522</v>
      </c>
      <c r="AT140" s="208" t="s">
        <v>806</v>
      </c>
      <c r="AU140" s="208" t="s">
        <v>90</v>
      </c>
      <c r="AY140" s="19" t="s">
        <v>166</v>
      </c>
      <c r="BE140" s="209">
        <f>IF(N140="základní",J140,0)</f>
        <v>0</v>
      </c>
      <c r="BF140" s="209">
        <f>IF(N140="snížená",J140,0)</f>
        <v>0</v>
      </c>
      <c r="BG140" s="209">
        <f>IF(N140="zákl. přenesená",J140,0)</f>
        <v>0</v>
      </c>
      <c r="BH140" s="209">
        <f>IF(N140="sníž. přenesená",J140,0)</f>
        <v>0</v>
      </c>
      <c r="BI140" s="209">
        <f>IF(N140="nulová",J140,0)</f>
        <v>0</v>
      </c>
      <c r="BJ140" s="19" t="s">
        <v>88</v>
      </c>
      <c r="BK140" s="209">
        <f>ROUND(I140*H140,2)</f>
        <v>0</v>
      </c>
      <c r="BL140" s="19" t="s">
        <v>243</v>
      </c>
      <c r="BM140" s="208" t="s">
        <v>3276</v>
      </c>
    </row>
    <row r="141" spans="1:47" s="2" customFormat="1" ht="12">
      <c r="A141" s="38"/>
      <c r="B141" s="39"/>
      <c r="C141" s="38"/>
      <c r="D141" s="210" t="s">
        <v>174</v>
      </c>
      <c r="E141" s="38"/>
      <c r="F141" s="211" t="s">
        <v>3275</v>
      </c>
      <c r="G141" s="38"/>
      <c r="H141" s="38"/>
      <c r="I141" s="132"/>
      <c r="J141" s="38"/>
      <c r="K141" s="38"/>
      <c r="L141" s="39"/>
      <c r="M141" s="212"/>
      <c r="N141" s="213"/>
      <c r="O141" s="77"/>
      <c r="P141" s="77"/>
      <c r="Q141" s="77"/>
      <c r="R141" s="77"/>
      <c r="S141" s="77"/>
      <c r="T141" s="7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9" t="s">
        <v>174</v>
      </c>
      <c r="AU141" s="19" t="s">
        <v>90</v>
      </c>
    </row>
    <row r="142" spans="1:65" s="2" customFormat="1" ht="21.75" customHeight="1">
      <c r="A142" s="38"/>
      <c r="B142" s="196"/>
      <c r="C142" s="197" t="s">
        <v>204</v>
      </c>
      <c r="D142" s="197" t="s">
        <v>169</v>
      </c>
      <c r="E142" s="198" t="s">
        <v>3277</v>
      </c>
      <c r="F142" s="199" t="s">
        <v>3278</v>
      </c>
      <c r="G142" s="200" t="s">
        <v>346</v>
      </c>
      <c r="H142" s="201">
        <v>1</v>
      </c>
      <c r="I142" s="202"/>
      <c r="J142" s="203">
        <f>ROUND(I142*H142,2)</f>
        <v>0</v>
      </c>
      <c r="K142" s="199" t="s">
        <v>280</v>
      </c>
      <c r="L142" s="39"/>
      <c r="M142" s="204" t="s">
        <v>1</v>
      </c>
      <c r="N142" s="205" t="s">
        <v>46</v>
      </c>
      <c r="O142" s="77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08" t="s">
        <v>243</v>
      </c>
      <c r="AT142" s="208" t="s">
        <v>169</v>
      </c>
      <c r="AU142" s="208" t="s">
        <v>90</v>
      </c>
      <c r="AY142" s="19" t="s">
        <v>166</v>
      </c>
      <c r="BE142" s="209">
        <f>IF(N142="základní",J142,0)</f>
        <v>0</v>
      </c>
      <c r="BF142" s="209">
        <f>IF(N142="snížená",J142,0)</f>
        <v>0</v>
      </c>
      <c r="BG142" s="209">
        <f>IF(N142="zákl. přenesená",J142,0)</f>
        <v>0</v>
      </c>
      <c r="BH142" s="209">
        <f>IF(N142="sníž. přenesená",J142,0)</f>
        <v>0</v>
      </c>
      <c r="BI142" s="209">
        <f>IF(N142="nulová",J142,0)</f>
        <v>0</v>
      </c>
      <c r="BJ142" s="19" t="s">
        <v>88</v>
      </c>
      <c r="BK142" s="209">
        <f>ROUND(I142*H142,2)</f>
        <v>0</v>
      </c>
      <c r="BL142" s="19" t="s">
        <v>243</v>
      </c>
      <c r="BM142" s="208" t="s">
        <v>3279</v>
      </c>
    </row>
    <row r="143" spans="1:65" s="2" customFormat="1" ht="21.75" customHeight="1">
      <c r="A143" s="38"/>
      <c r="B143" s="196"/>
      <c r="C143" s="197" t="s">
        <v>209</v>
      </c>
      <c r="D143" s="197" t="s">
        <v>169</v>
      </c>
      <c r="E143" s="198" t="s">
        <v>3061</v>
      </c>
      <c r="F143" s="199" t="s">
        <v>3062</v>
      </c>
      <c r="G143" s="200" t="s">
        <v>172</v>
      </c>
      <c r="H143" s="201">
        <v>1</v>
      </c>
      <c r="I143" s="202"/>
      <c r="J143" s="203">
        <f>ROUND(I143*H143,2)</f>
        <v>0</v>
      </c>
      <c r="K143" s="199" t="s">
        <v>1</v>
      </c>
      <c r="L143" s="39"/>
      <c r="M143" s="204" t="s">
        <v>1</v>
      </c>
      <c r="N143" s="205" t="s">
        <v>46</v>
      </c>
      <c r="O143" s="77"/>
      <c r="P143" s="206">
        <f>O143*H143</f>
        <v>0</v>
      </c>
      <c r="Q143" s="206">
        <v>0</v>
      </c>
      <c r="R143" s="206">
        <f>Q143*H143</f>
        <v>0</v>
      </c>
      <c r="S143" s="206">
        <v>0</v>
      </c>
      <c r="T143" s="20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08" t="s">
        <v>243</v>
      </c>
      <c r="AT143" s="208" t="s">
        <v>169</v>
      </c>
      <c r="AU143" s="208" t="s">
        <v>90</v>
      </c>
      <c r="AY143" s="19" t="s">
        <v>166</v>
      </c>
      <c r="BE143" s="209">
        <f>IF(N143="základní",J143,0)</f>
        <v>0</v>
      </c>
      <c r="BF143" s="209">
        <f>IF(N143="snížená",J143,0)</f>
        <v>0</v>
      </c>
      <c r="BG143" s="209">
        <f>IF(N143="zákl. přenesená",J143,0)</f>
        <v>0</v>
      </c>
      <c r="BH143" s="209">
        <f>IF(N143="sníž. přenesená",J143,0)</f>
        <v>0</v>
      </c>
      <c r="BI143" s="209">
        <f>IF(N143="nulová",J143,0)</f>
        <v>0</v>
      </c>
      <c r="BJ143" s="19" t="s">
        <v>88</v>
      </c>
      <c r="BK143" s="209">
        <f>ROUND(I143*H143,2)</f>
        <v>0</v>
      </c>
      <c r="BL143" s="19" t="s">
        <v>243</v>
      </c>
      <c r="BM143" s="208" t="s">
        <v>3280</v>
      </c>
    </row>
    <row r="144" spans="1:65" s="2" customFormat="1" ht="16.5" customHeight="1">
      <c r="A144" s="38"/>
      <c r="B144" s="196"/>
      <c r="C144" s="242" t="s">
        <v>214</v>
      </c>
      <c r="D144" s="242" t="s">
        <v>806</v>
      </c>
      <c r="E144" s="243" t="s">
        <v>3064</v>
      </c>
      <c r="F144" s="244" t="s">
        <v>3065</v>
      </c>
      <c r="G144" s="245" t="s">
        <v>172</v>
      </c>
      <c r="H144" s="246">
        <v>1</v>
      </c>
      <c r="I144" s="247"/>
      <c r="J144" s="248">
        <f>ROUND(I144*H144,2)</f>
        <v>0</v>
      </c>
      <c r="K144" s="244" t="s">
        <v>1</v>
      </c>
      <c r="L144" s="249"/>
      <c r="M144" s="250" t="s">
        <v>1</v>
      </c>
      <c r="N144" s="251" t="s">
        <v>46</v>
      </c>
      <c r="O144" s="77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8" t="s">
        <v>522</v>
      </c>
      <c r="AT144" s="208" t="s">
        <v>806</v>
      </c>
      <c r="AU144" s="208" t="s">
        <v>90</v>
      </c>
      <c r="AY144" s="19" t="s">
        <v>166</v>
      </c>
      <c r="BE144" s="209">
        <f>IF(N144="základní",J144,0)</f>
        <v>0</v>
      </c>
      <c r="BF144" s="209">
        <f>IF(N144="snížená",J144,0)</f>
        <v>0</v>
      </c>
      <c r="BG144" s="209">
        <f>IF(N144="zákl. přenesená",J144,0)</f>
        <v>0</v>
      </c>
      <c r="BH144" s="209">
        <f>IF(N144="sníž. přenesená",J144,0)</f>
        <v>0</v>
      </c>
      <c r="BI144" s="209">
        <f>IF(N144="nulová",J144,0)</f>
        <v>0</v>
      </c>
      <c r="BJ144" s="19" t="s">
        <v>88</v>
      </c>
      <c r="BK144" s="209">
        <f>ROUND(I144*H144,2)</f>
        <v>0</v>
      </c>
      <c r="BL144" s="19" t="s">
        <v>243</v>
      </c>
      <c r="BM144" s="208" t="s">
        <v>3281</v>
      </c>
    </row>
    <row r="145" spans="1:63" s="12" customFormat="1" ht="22.8" customHeight="1">
      <c r="A145" s="12"/>
      <c r="B145" s="183"/>
      <c r="C145" s="12"/>
      <c r="D145" s="184" t="s">
        <v>80</v>
      </c>
      <c r="E145" s="194" t="s">
        <v>3282</v>
      </c>
      <c r="F145" s="194" t="s">
        <v>3283</v>
      </c>
      <c r="G145" s="12"/>
      <c r="H145" s="12"/>
      <c r="I145" s="186"/>
      <c r="J145" s="195">
        <f>BK145</f>
        <v>0</v>
      </c>
      <c r="K145" s="12"/>
      <c r="L145" s="183"/>
      <c r="M145" s="188"/>
      <c r="N145" s="189"/>
      <c r="O145" s="189"/>
      <c r="P145" s="190">
        <f>SUM(P146:P159)</f>
        <v>0</v>
      </c>
      <c r="Q145" s="189"/>
      <c r="R145" s="190">
        <f>SUM(R146:R159)</f>
        <v>0.045000000000000005</v>
      </c>
      <c r="S145" s="189"/>
      <c r="T145" s="191">
        <f>SUM(T146:T159)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84" t="s">
        <v>90</v>
      </c>
      <c r="AT145" s="192" t="s">
        <v>80</v>
      </c>
      <c r="AU145" s="192" t="s">
        <v>88</v>
      </c>
      <c r="AY145" s="184" t="s">
        <v>166</v>
      </c>
      <c r="BK145" s="193">
        <f>SUM(BK146:BK159)</f>
        <v>0</v>
      </c>
    </row>
    <row r="146" spans="1:65" s="2" customFormat="1" ht="16.5" customHeight="1">
      <c r="A146" s="38"/>
      <c r="B146" s="196"/>
      <c r="C146" s="197" t="s">
        <v>219</v>
      </c>
      <c r="D146" s="197" t="s">
        <v>169</v>
      </c>
      <c r="E146" s="198" t="s">
        <v>3284</v>
      </c>
      <c r="F146" s="199" t="s">
        <v>3285</v>
      </c>
      <c r="G146" s="200" t="s">
        <v>425</v>
      </c>
      <c r="H146" s="201">
        <v>375</v>
      </c>
      <c r="I146" s="202"/>
      <c r="J146" s="203">
        <f>ROUND(I146*H146,2)</f>
        <v>0</v>
      </c>
      <c r="K146" s="199" t="s">
        <v>280</v>
      </c>
      <c r="L146" s="39"/>
      <c r="M146" s="204" t="s">
        <v>1</v>
      </c>
      <c r="N146" s="205" t="s">
        <v>46</v>
      </c>
      <c r="O146" s="77"/>
      <c r="P146" s="206">
        <f>O146*H146</f>
        <v>0</v>
      </c>
      <c r="Q146" s="206">
        <v>0</v>
      </c>
      <c r="R146" s="206">
        <f>Q146*H146</f>
        <v>0</v>
      </c>
      <c r="S146" s="206">
        <v>0</v>
      </c>
      <c r="T146" s="20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08" t="s">
        <v>243</v>
      </c>
      <c r="AT146" s="208" t="s">
        <v>169</v>
      </c>
      <c r="AU146" s="208" t="s">
        <v>90</v>
      </c>
      <c r="AY146" s="19" t="s">
        <v>166</v>
      </c>
      <c r="BE146" s="209">
        <f>IF(N146="základní",J146,0)</f>
        <v>0</v>
      </c>
      <c r="BF146" s="209">
        <f>IF(N146="snížená",J146,0)</f>
        <v>0</v>
      </c>
      <c r="BG146" s="209">
        <f>IF(N146="zákl. přenesená",J146,0)</f>
        <v>0</v>
      </c>
      <c r="BH146" s="209">
        <f>IF(N146="sníž. přenesená",J146,0)</f>
        <v>0</v>
      </c>
      <c r="BI146" s="209">
        <f>IF(N146="nulová",J146,0)</f>
        <v>0</v>
      </c>
      <c r="BJ146" s="19" t="s">
        <v>88</v>
      </c>
      <c r="BK146" s="209">
        <f>ROUND(I146*H146,2)</f>
        <v>0</v>
      </c>
      <c r="BL146" s="19" t="s">
        <v>243</v>
      </c>
      <c r="BM146" s="208" t="s">
        <v>3286</v>
      </c>
    </row>
    <row r="147" spans="1:47" s="2" customFormat="1" ht="12">
      <c r="A147" s="38"/>
      <c r="B147" s="39"/>
      <c r="C147" s="38"/>
      <c r="D147" s="210" t="s">
        <v>174</v>
      </c>
      <c r="E147" s="38"/>
      <c r="F147" s="211" t="s">
        <v>3287</v>
      </c>
      <c r="G147" s="38"/>
      <c r="H147" s="38"/>
      <c r="I147" s="132"/>
      <c r="J147" s="38"/>
      <c r="K147" s="38"/>
      <c r="L147" s="39"/>
      <c r="M147" s="212"/>
      <c r="N147" s="213"/>
      <c r="O147" s="77"/>
      <c r="P147" s="77"/>
      <c r="Q147" s="77"/>
      <c r="R147" s="77"/>
      <c r="S147" s="77"/>
      <c r="T147" s="7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9" t="s">
        <v>174</v>
      </c>
      <c r="AU147" s="19" t="s">
        <v>90</v>
      </c>
    </row>
    <row r="148" spans="1:51" s="14" customFormat="1" ht="12">
      <c r="A148" s="14"/>
      <c r="B148" s="226"/>
      <c r="C148" s="14"/>
      <c r="D148" s="210" t="s">
        <v>283</v>
      </c>
      <c r="E148" s="227" t="s">
        <v>1</v>
      </c>
      <c r="F148" s="228" t="s">
        <v>3288</v>
      </c>
      <c r="G148" s="14"/>
      <c r="H148" s="229">
        <v>375</v>
      </c>
      <c r="I148" s="230"/>
      <c r="J148" s="14"/>
      <c r="K148" s="14"/>
      <c r="L148" s="226"/>
      <c r="M148" s="231"/>
      <c r="N148" s="232"/>
      <c r="O148" s="232"/>
      <c r="P148" s="232"/>
      <c r="Q148" s="232"/>
      <c r="R148" s="232"/>
      <c r="S148" s="232"/>
      <c r="T148" s="23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27" t="s">
        <v>283</v>
      </c>
      <c r="AU148" s="227" t="s">
        <v>90</v>
      </c>
      <c r="AV148" s="14" t="s">
        <v>90</v>
      </c>
      <c r="AW148" s="14" t="s">
        <v>36</v>
      </c>
      <c r="AX148" s="14" t="s">
        <v>88</v>
      </c>
      <c r="AY148" s="227" t="s">
        <v>166</v>
      </c>
    </row>
    <row r="149" spans="1:65" s="2" customFormat="1" ht="16.5" customHeight="1">
      <c r="A149" s="38"/>
      <c r="B149" s="196"/>
      <c r="C149" s="242" t="s">
        <v>224</v>
      </c>
      <c r="D149" s="242" t="s">
        <v>806</v>
      </c>
      <c r="E149" s="243" t="s">
        <v>3289</v>
      </c>
      <c r="F149" s="244" t="s">
        <v>3290</v>
      </c>
      <c r="G149" s="245" t="s">
        <v>425</v>
      </c>
      <c r="H149" s="246">
        <v>90</v>
      </c>
      <c r="I149" s="247"/>
      <c r="J149" s="248">
        <f>ROUND(I149*H149,2)</f>
        <v>0</v>
      </c>
      <c r="K149" s="244" t="s">
        <v>280</v>
      </c>
      <c r="L149" s="249"/>
      <c r="M149" s="250" t="s">
        <v>1</v>
      </c>
      <c r="N149" s="251" t="s">
        <v>46</v>
      </c>
      <c r="O149" s="77"/>
      <c r="P149" s="206">
        <f>O149*H149</f>
        <v>0</v>
      </c>
      <c r="Q149" s="206">
        <v>0.00012</v>
      </c>
      <c r="R149" s="206">
        <f>Q149*H149</f>
        <v>0.0108</v>
      </c>
      <c r="S149" s="206">
        <v>0</v>
      </c>
      <c r="T149" s="20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08" t="s">
        <v>522</v>
      </c>
      <c r="AT149" s="208" t="s">
        <v>806</v>
      </c>
      <c r="AU149" s="208" t="s">
        <v>90</v>
      </c>
      <c r="AY149" s="19" t="s">
        <v>166</v>
      </c>
      <c r="BE149" s="209">
        <f>IF(N149="základní",J149,0)</f>
        <v>0</v>
      </c>
      <c r="BF149" s="209">
        <f>IF(N149="snížená",J149,0)</f>
        <v>0</v>
      </c>
      <c r="BG149" s="209">
        <f>IF(N149="zákl. přenesená",J149,0)</f>
        <v>0</v>
      </c>
      <c r="BH149" s="209">
        <f>IF(N149="sníž. přenesená",J149,0)</f>
        <v>0</v>
      </c>
      <c r="BI149" s="209">
        <f>IF(N149="nulová",J149,0)</f>
        <v>0</v>
      </c>
      <c r="BJ149" s="19" t="s">
        <v>88</v>
      </c>
      <c r="BK149" s="209">
        <f>ROUND(I149*H149,2)</f>
        <v>0</v>
      </c>
      <c r="BL149" s="19" t="s">
        <v>243</v>
      </c>
      <c r="BM149" s="208" t="s">
        <v>3291</v>
      </c>
    </row>
    <row r="150" spans="1:51" s="14" customFormat="1" ht="12">
      <c r="A150" s="14"/>
      <c r="B150" s="226"/>
      <c r="C150" s="14"/>
      <c r="D150" s="210" t="s">
        <v>283</v>
      </c>
      <c r="E150" s="227" t="s">
        <v>1</v>
      </c>
      <c r="F150" s="228" t="s">
        <v>3292</v>
      </c>
      <c r="G150" s="14"/>
      <c r="H150" s="229">
        <v>90</v>
      </c>
      <c r="I150" s="230"/>
      <c r="J150" s="14"/>
      <c r="K150" s="14"/>
      <c r="L150" s="226"/>
      <c r="M150" s="231"/>
      <c r="N150" s="232"/>
      <c r="O150" s="232"/>
      <c r="P150" s="232"/>
      <c r="Q150" s="232"/>
      <c r="R150" s="232"/>
      <c r="S150" s="232"/>
      <c r="T150" s="23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27" t="s">
        <v>283</v>
      </c>
      <c r="AU150" s="227" t="s">
        <v>90</v>
      </c>
      <c r="AV150" s="14" t="s">
        <v>90</v>
      </c>
      <c r="AW150" s="14" t="s">
        <v>36</v>
      </c>
      <c r="AX150" s="14" t="s">
        <v>88</v>
      </c>
      <c r="AY150" s="227" t="s">
        <v>166</v>
      </c>
    </row>
    <row r="151" spans="1:65" s="2" customFormat="1" ht="16.5" customHeight="1">
      <c r="A151" s="38"/>
      <c r="B151" s="196"/>
      <c r="C151" s="242" t="s">
        <v>229</v>
      </c>
      <c r="D151" s="242" t="s">
        <v>806</v>
      </c>
      <c r="E151" s="243" t="s">
        <v>3293</v>
      </c>
      <c r="F151" s="244" t="s">
        <v>3294</v>
      </c>
      <c r="G151" s="245" t="s">
        <v>425</v>
      </c>
      <c r="H151" s="246">
        <v>130</v>
      </c>
      <c r="I151" s="247"/>
      <c r="J151" s="248">
        <f>ROUND(I151*H151,2)</f>
        <v>0</v>
      </c>
      <c r="K151" s="244" t="s">
        <v>1</v>
      </c>
      <c r="L151" s="249"/>
      <c r="M151" s="250" t="s">
        <v>1</v>
      </c>
      <c r="N151" s="251" t="s">
        <v>46</v>
      </c>
      <c r="O151" s="77"/>
      <c r="P151" s="206">
        <f>O151*H151</f>
        <v>0</v>
      </c>
      <c r="Q151" s="206">
        <v>0.00012</v>
      </c>
      <c r="R151" s="206">
        <f>Q151*H151</f>
        <v>0.015600000000000001</v>
      </c>
      <c r="S151" s="206">
        <v>0</v>
      </c>
      <c r="T151" s="20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08" t="s">
        <v>522</v>
      </c>
      <c r="AT151" s="208" t="s">
        <v>806</v>
      </c>
      <c r="AU151" s="208" t="s">
        <v>90</v>
      </c>
      <c r="AY151" s="19" t="s">
        <v>166</v>
      </c>
      <c r="BE151" s="209">
        <f>IF(N151="základní",J151,0)</f>
        <v>0</v>
      </c>
      <c r="BF151" s="209">
        <f>IF(N151="snížená",J151,0)</f>
        <v>0</v>
      </c>
      <c r="BG151" s="209">
        <f>IF(N151="zákl. přenesená",J151,0)</f>
        <v>0</v>
      </c>
      <c r="BH151" s="209">
        <f>IF(N151="sníž. přenesená",J151,0)</f>
        <v>0</v>
      </c>
      <c r="BI151" s="209">
        <f>IF(N151="nulová",J151,0)</f>
        <v>0</v>
      </c>
      <c r="BJ151" s="19" t="s">
        <v>88</v>
      </c>
      <c r="BK151" s="209">
        <f>ROUND(I151*H151,2)</f>
        <v>0</v>
      </c>
      <c r="BL151" s="19" t="s">
        <v>243</v>
      </c>
      <c r="BM151" s="208" t="s">
        <v>3295</v>
      </c>
    </row>
    <row r="152" spans="1:51" s="14" customFormat="1" ht="12">
      <c r="A152" s="14"/>
      <c r="B152" s="226"/>
      <c r="C152" s="14"/>
      <c r="D152" s="210" t="s">
        <v>283</v>
      </c>
      <c r="E152" s="227" t="s">
        <v>1</v>
      </c>
      <c r="F152" s="228" t="s">
        <v>3296</v>
      </c>
      <c r="G152" s="14"/>
      <c r="H152" s="229">
        <v>130</v>
      </c>
      <c r="I152" s="230"/>
      <c r="J152" s="14"/>
      <c r="K152" s="14"/>
      <c r="L152" s="226"/>
      <c r="M152" s="231"/>
      <c r="N152" s="232"/>
      <c r="O152" s="232"/>
      <c r="P152" s="232"/>
      <c r="Q152" s="232"/>
      <c r="R152" s="232"/>
      <c r="S152" s="232"/>
      <c r="T152" s="23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27" t="s">
        <v>283</v>
      </c>
      <c r="AU152" s="227" t="s">
        <v>90</v>
      </c>
      <c r="AV152" s="14" t="s">
        <v>90</v>
      </c>
      <c r="AW152" s="14" t="s">
        <v>36</v>
      </c>
      <c r="AX152" s="14" t="s">
        <v>88</v>
      </c>
      <c r="AY152" s="227" t="s">
        <v>166</v>
      </c>
    </row>
    <row r="153" spans="1:65" s="2" customFormat="1" ht="16.5" customHeight="1">
      <c r="A153" s="38"/>
      <c r="B153" s="196"/>
      <c r="C153" s="242" t="s">
        <v>234</v>
      </c>
      <c r="D153" s="242" t="s">
        <v>806</v>
      </c>
      <c r="E153" s="243" t="s">
        <v>3297</v>
      </c>
      <c r="F153" s="244" t="s">
        <v>3298</v>
      </c>
      <c r="G153" s="245" t="s">
        <v>425</v>
      </c>
      <c r="H153" s="246">
        <v>80</v>
      </c>
      <c r="I153" s="247"/>
      <c r="J153" s="248">
        <f>ROUND(I153*H153,2)</f>
        <v>0</v>
      </c>
      <c r="K153" s="244" t="s">
        <v>1</v>
      </c>
      <c r="L153" s="249"/>
      <c r="M153" s="250" t="s">
        <v>1</v>
      </c>
      <c r="N153" s="251" t="s">
        <v>46</v>
      </c>
      <c r="O153" s="77"/>
      <c r="P153" s="206">
        <f>O153*H153</f>
        <v>0</v>
      </c>
      <c r="Q153" s="206">
        <v>0.00012</v>
      </c>
      <c r="R153" s="206">
        <f>Q153*H153</f>
        <v>0.009600000000000001</v>
      </c>
      <c r="S153" s="206">
        <v>0</v>
      </c>
      <c r="T153" s="20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08" t="s">
        <v>522</v>
      </c>
      <c r="AT153" s="208" t="s">
        <v>806</v>
      </c>
      <c r="AU153" s="208" t="s">
        <v>90</v>
      </c>
      <c r="AY153" s="19" t="s">
        <v>166</v>
      </c>
      <c r="BE153" s="209">
        <f>IF(N153="základní",J153,0)</f>
        <v>0</v>
      </c>
      <c r="BF153" s="209">
        <f>IF(N153="snížená",J153,0)</f>
        <v>0</v>
      </c>
      <c r="BG153" s="209">
        <f>IF(N153="zákl. přenesená",J153,0)</f>
        <v>0</v>
      </c>
      <c r="BH153" s="209">
        <f>IF(N153="sníž. přenesená",J153,0)</f>
        <v>0</v>
      </c>
      <c r="BI153" s="209">
        <f>IF(N153="nulová",J153,0)</f>
        <v>0</v>
      </c>
      <c r="BJ153" s="19" t="s">
        <v>88</v>
      </c>
      <c r="BK153" s="209">
        <f>ROUND(I153*H153,2)</f>
        <v>0</v>
      </c>
      <c r="BL153" s="19" t="s">
        <v>243</v>
      </c>
      <c r="BM153" s="208" t="s">
        <v>3299</v>
      </c>
    </row>
    <row r="154" spans="1:51" s="14" customFormat="1" ht="12">
      <c r="A154" s="14"/>
      <c r="B154" s="226"/>
      <c r="C154" s="14"/>
      <c r="D154" s="210" t="s">
        <v>283</v>
      </c>
      <c r="E154" s="227" t="s">
        <v>1</v>
      </c>
      <c r="F154" s="228" t="s">
        <v>3300</v>
      </c>
      <c r="G154" s="14"/>
      <c r="H154" s="229">
        <v>80</v>
      </c>
      <c r="I154" s="230"/>
      <c r="J154" s="14"/>
      <c r="K154" s="14"/>
      <c r="L154" s="226"/>
      <c r="M154" s="231"/>
      <c r="N154" s="232"/>
      <c r="O154" s="232"/>
      <c r="P154" s="232"/>
      <c r="Q154" s="232"/>
      <c r="R154" s="232"/>
      <c r="S154" s="232"/>
      <c r="T154" s="23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27" t="s">
        <v>283</v>
      </c>
      <c r="AU154" s="227" t="s">
        <v>90</v>
      </c>
      <c r="AV154" s="14" t="s">
        <v>90</v>
      </c>
      <c r="AW154" s="14" t="s">
        <v>36</v>
      </c>
      <c r="AX154" s="14" t="s">
        <v>88</v>
      </c>
      <c r="AY154" s="227" t="s">
        <v>166</v>
      </c>
    </row>
    <row r="155" spans="1:65" s="2" customFormat="1" ht="21.75" customHeight="1">
      <c r="A155" s="38"/>
      <c r="B155" s="196"/>
      <c r="C155" s="242" t="s">
        <v>8</v>
      </c>
      <c r="D155" s="242" t="s">
        <v>806</v>
      </c>
      <c r="E155" s="243" t="s">
        <v>3301</v>
      </c>
      <c r="F155" s="244" t="s">
        <v>3302</v>
      </c>
      <c r="G155" s="245" t="s">
        <v>425</v>
      </c>
      <c r="H155" s="246">
        <v>75</v>
      </c>
      <c r="I155" s="247"/>
      <c r="J155" s="248">
        <f>ROUND(I155*H155,2)</f>
        <v>0</v>
      </c>
      <c r="K155" s="244" t="s">
        <v>1</v>
      </c>
      <c r="L155" s="249"/>
      <c r="M155" s="250" t="s">
        <v>1</v>
      </c>
      <c r="N155" s="251" t="s">
        <v>46</v>
      </c>
      <c r="O155" s="77"/>
      <c r="P155" s="206">
        <f>O155*H155</f>
        <v>0</v>
      </c>
      <c r="Q155" s="206">
        <v>0.00012</v>
      </c>
      <c r="R155" s="206">
        <f>Q155*H155</f>
        <v>0.009000000000000001</v>
      </c>
      <c r="S155" s="206">
        <v>0</v>
      </c>
      <c r="T155" s="20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08" t="s">
        <v>522</v>
      </c>
      <c r="AT155" s="208" t="s">
        <v>806</v>
      </c>
      <c r="AU155" s="208" t="s">
        <v>90</v>
      </c>
      <c r="AY155" s="19" t="s">
        <v>166</v>
      </c>
      <c r="BE155" s="209">
        <f>IF(N155="základní",J155,0)</f>
        <v>0</v>
      </c>
      <c r="BF155" s="209">
        <f>IF(N155="snížená",J155,0)</f>
        <v>0</v>
      </c>
      <c r="BG155" s="209">
        <f>IF(N155="zákl. přenesená",J155,0)</f>
        <v>0</v>
      </c>
      <c r="BH155" s="209">
        <f>IF(N155="sníž. přenesená",J155,0)</f>
        <v>0</v>
      </c>
      <c r="BI155" s="209">
        <f>IF(N155="nulová",J155,0)</f>
        <v>0</v>
      </c>
      <c r="BJ155" s="19" t="s">
        <v>88</v>
      </c>
      <c r="BK155" s="209">
        <f>ROUND(I155*H155,2)</f>
        <v>0</v>
      </c>
      <c r="BL155" s="19" t="s">
        <v>243</v>
      </c>
      <c r="BM155" s="208" t="s">
        <v>3303</v>
      </c>
    </row>
    <row r="156" spans="1:47" s="2" customFormat="1" ht="12">
      <c r="A156" s="38"/>
      <c r="B156" s="39"/>
      <c r="C156" s="38"/>
      <c r="D156" s="210" t="s">
        <v>174</v>
      </c>
      <c r="E156" s="38"/>
      <c r="F156" s="211" t="s">
        <v>3304</v>
      </c>
      <c r="G156" s="38"/>
      <c r="H156" s="38"/>
      <c r="I156" s="132"/>
      <c r="J156" s="38"/>
      <c r="K156" s="38"/>
      <c r="L156" s="39"/>
      <c r="M156" s="212"/>
      <c r="N156" s="213"/>
      <c r="O156" s="77"/>
      <c r="P156" s="77"/>
      <c r="Q156" s="77"/>
      <c r="R156" s="77"/>
      <c r="S156" s="77"/>
      <c r="T156" s="7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9" t="s">
        <v>174</v>
      </c>
      <c r="AU156" s="19" t="s">
        <v>90</v>
      </c>
    </row>
    <row r="157" spans="1:51" s="14" customFormat="1" ht="12">
      <c r="A157" s="14"/>
      <c r="B157" s="226"/>
      <c r="C157" s="14"/>
      <c r="D157" s="210" t="s">
        <v>283</v>
      </c>
      <c r="E157" s="227" t="s">
        <v>1</v>
      </c>
      <c r="F157" s="228" t="s">
        <v>3305</v>
      </c>
      <c r="G157" s="14"/>
      <c r="H157" s="229">
        <v>75</v>
      </c>
      <c r="I157" s="230"/>
      <c r="J157" s="14"/>
      <c r="K157" s="14"/>
      <c r="L157" s="226"/>
      <c r="M157" s="231"/>
      <c r="N157" s="232"/>
      <c r="O157" s="232"/>
      <c r="P157" s="232"/>
      <c r="Q157" s="232"/>
      <c r="R157" s="232"/>
      <c r="S157" s="232"/>
      <c r="T157" s="23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27" t="s">
        <v>283</v>
      </c>
      <c r="AU157" s="227" t="s">
        <v>90</v>
      </c>
      <c r="AV157" s="14" t="s">
        <v>90</v>
      </c>
      <c r="AW157" s="14" t="s">
        <v>36</v>
      </c>
      <c r="AX157" s="14" t="s">
        <v>88</v>
      </c>
      <c r="AY157" s="227" t="s">
        <v>166</v>
      </c>
    </row>
    <row r="158" spans="1:65" s="2" customFormat="1" ht="21.75" customHeight="1">
      <c r="A158" s="38"/>
      <c r="B158" s="196"/>
      <c r="C158" s="197" t="s">
        <v>243</v>
      </c>
      <c r="D158" s="197" t="s">
        <v>169</v>
      </c>
      <c r="E158" s="198" t="s">
        <v>3306</v>
      </c>
      <c r="F158" s="199" t="s">
        <v>3307</v>
      </c>
      <c r="G158" s="200" t="s">
        <v>346</v>
      </c>
      <c r="H158" s="201">
        <v>1</v>
      </c>
      <c r="I158" s="202"/>
      <c r="J158" s="203">
        <f>ROUND(I158*H158,2)</f>
        <v>0</v>
      </c>
      <c r="K158" s="199" t="s">
        <v>280</v>
      </c>
      <c r="L158" s="39"/>
      <c r="M158" s="204" t="s">
        <v>1</v>
      </c>
      <c r="N158" s="205" t="s">
        <v>46</v>
      </c>
      <c r="O158" s="77"/>
      <c r="P158" s="206">
        <f>O158*H158</f>
        <v>0</v>
      </c>
      <c r="Q158" s="206">
        <v>0</v>
      </c>
      <c r="R158" s="206">
        <f>Q158*H158</f>
        <v>0</v>
      </c>
      <c r="S158" s="206">
        <v>0</v>
      </c>
      <c r="T158" s="20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08" t="s">
        <v>243</v>
      </c>
      <c r="AT158" s="208" t="s">
        <v>169</v>
      </c>
      <c r="AU158" s="208" t="s">
        <v>90</v>
      </c>
      <c r="AY158" s="19" t="s">
        <v>166</v>
      </c>
      <c r="BE158" s="209">
        <f>IF(N158="základní",J158,0)</f>
        <v>0</v>
      </c>
      <c r="BF158" s="209">
        <f>IF(N158="snížená",J158,0)</f>
        <v>0</v>
      </c>
      <c r="BG158" s="209">
        <f>IF(N158="zákl. přenesená",J158,0)</f>
        <v>0</v>
      </c>
      <c r="BH158" s="209">
        <f>IF(N158="sníž. přenesená",J158,0)</f>
        <v>0</v>
      </c>
      <c r="BI158" s="209">
        <f>IF(N158="nulová",J158,0)</f>
        <v>0</v>
      </c>
      <c r="BJ158" s="19" t="s">
        <v>88</v>
      </c>
      <c r="BK158" s="209">
        <f>ROUND(I158*H158,2)</f>
        <v>0</v>
      </c>
      <c r="BL158" s="19" t="s">
        <v>243</v>
      </c>
      <c r="BM158" s="208" t="s">
        <v>3308</v>
      </c>
    </row>
    <row r="159" spans="1:47" s="2" customFormat="1" ht="12">
      <c r="A159" s="38"/>
      <c r="B159" s="39"/>
      <c r="C159" s="38"/>
      <c r="D159" s="210" t="s">
        <v>174</v>
      </c>
      <c r="E159" s="38"/>
      <c r="F159" s="211" t="s">
        <v>3309</v>
      </c>
      <c r="G159" s="38"/>
      <c r="H159" s="38"/>
      <c r="I159" s="132"/>
      <c r="J159" s="38"/>
      <c r="K159" s="38"/>
      <c r="L159" s="39"/>
      <c r="M159" s="212"/>
      <c r="N159" s="213"/>
      <c r="O159" s="77"/>
      <c r="P159" s="77"/>
      <c r="Q159" s="77"/>
      <c r="R159" s="77"/>
      <c r="S159" s="77"/>
      <c r="T159" s="7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9" t="s">
        <v>174</v>
      </c>
      <c r="AU159" s="19" t="s">
        <v>90</v>
      </c>
    </row>
    <row r="160" spans="1:63" s="12" customFormat="1" ht="22.8" customHeight="1">
      <c r="A160" s="12"/>
      <c r="B160" s="183"/>
      <c r="C160" s="12"/>
      <c r="D160" s="184" t="s">
        <v>80</v>
      </c>
      <c r="E160" s="194" t="s">
        <v>3310</v>
      </c>
      <c r="F160" s="194" t="s">
        <v>3311</v>
      </c>
      <c r="G160" s="12"/>
      <c r="H160" s="12"/>
      <c r="I160" s="186"/>
      <c r="J160" s="195">
        <f>BK160</f>
        <v>0</v>
      </c>
      <c r="K160" s="12"/>
      <c r="L160" s="183"/>
      <c r="M160" s="188"/>
      <c r="N160" s="189"/>
      <c r="O160" s="189"/>
      <c r="P160" s="190">
        <f>SUM(P161:P163)</f>
        <v>0</v>
      </c>
      <c r="Q160" s="189"/>
      <c r="R160" s="190">
        <f>SUM(R161:R163)</f>
        <v>0.22749999999999998</v>
      </c>
      <c r="S160" s="189"/>
      <c r="T160" s="191">
        <f>SUM(T161:T163)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84" t="s">
        <v>90</v>
      </c>
      <c r="AT160" s="192" t="s">
        <v>80</v>
      </c>
      <c r="AU160" s="192" t="s">
        <v>88</v>
      </c>
      <c r="AY160" s="184" t="s">
        <v>166</v>
      </c>
      <c r="BK160" s="193">
        <f>SUM(BK161:BK163)</f>
        <v>0</v>
      </c>
    </row>
    <row r="161" spans="1:65" s="2" customFormat="1" ht="16.5" customHeight="1">
      <c r="A161" s="38"/>
      <c r="B161" s="196"/>
      <c r="C161" s="197" t="s">
        <v>249</v>
      </c>
      <c r="D161" s="197" t="s">
        <v>169</v>
      </c>
      <c r="E161" s="198" t="s">
        <v>3312</v>
      </c>
      <c r="F161" s="199" t="s">
        <v>3313</v>
      </c>
      <c r="G161" s="200" t="s">
        <v>425</v>
      </c>
      <c r="H161" s="201">
        <v>35</v>
      </c>
      <c r="I161" s="202"/>
      <c r="J161" s="203">
        <f>ROUND(I161*H161,2)</f>
        <v>0</v>
      </c>
      <c r="K161" s="199" t="s">
        <v>1</v>
      </c>
      <c r="L161" s="39"/>
      <c r="M161" s="204" t="s">
        <v>1</v>
      </c>
      <c r="N161" s="205" t="s">
        <v>46</v>
      </c>
      <c r="O161" s="77"/>
      <c r="P161" s="206">
        <f>O161*H161</f>
        <v>0</v>
      </c>
      <c r="Q161" s="206">
        <v>0</v>
      </c>
      <c r="R161" s="206">
        <f>Q161*H161</f>
        <v>0</v>
      </c>
      <c r="S161" s="206">
        <v>0</v>
      </c>
      <c r="T161" s="20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08" t="s">
        <v>243</v>
      </c>
      <c r="AT161" s="208" t="s">
        <v>169</v>
      </c>
      <c r="AU161" s="208" t="s">
        <v>90</v>
      </c>
      <c r="AY161" s="19" t="s">
        <v>166</v>
      </c>
      <c r="BE161" s="209">
        <f>IF(N161="základní",J161,0)</f>
        <v>0</v>
      </c>
      <c r="BF161" s="209">
        <f>IF(N161="snížená",J161,0)</f>
        <v>0</v>
      </c>
      <c r="BG161" s="209">
        <f>IF(N161="zákl. přenesená",J161,0)</f>
        <v>0</v>
      </c>
      <c r="BH161" s="209">
        <f>IF(N161="sníž. přenesená",J161,0)</f>
        <v>0</v>
      </c>
      <c r="BI161" s="209">
        <f>IF(N161="nulová",J161,0)</f>
        <v>0</v>
      </c>
      <c r="BJ161" s="19" t="s">
        <v>88</v>
      </c>
      <c r="BK161" s="209">
        <f>ROUND(I161*H161,2)</f>
        <v>0</v>
      </c>
      <c r="BL161" s="19" t="s">
        <v>243</v>
      </c>
      <c r="BM161" s="208" t="s">
        <v>3314</v>
      </c>
    </row>
    <row r="162" spans="1:65" s="2" customFormat="1" ht="21.75" customHeight="1">
      <c r="A162" s="38"/>
      <c r="B162" s="196"/>
      <c r="C162" s="242" t="s">
        <v>254</v>
      </c>
      <c r="D162" s="242" t="s">
        <v>806</v>
      </c>
      <c r="E162" s="243" t="s">
        <v>3315</v>
      </c>
      <c r="F162" s="244" t="s">
        <v>3316</v>
      </c>
      <c r="G162" s="245" t="s">
        <v>425</v>
      </c>
      <c r="H162" s="246">
        <v>35</v>
      </c>
      <c r="I162" s="247"/>
      <c r="J162" s="248">
        <f>ROUND(I162*H162,2)</f>
        <v>0</v>
      </c>
      <c r="K162" s="244" t="s">
        <v>1</v>
      </c>
      <c r="L162" s="249"/>
      <c r="M162" s="250" t="s">
        <v>1</v>
      </c>
      <c r="N162" s="251" t="s">
        <v>46</v>
      </c>
      <c r="O162" s="77"/>
      <c r="P162" s="206">
        <f>O162*H162</f>
        <v>0</v>
      </c>
      <c r="Q162" s="206">
        <v>0.0065</v>
      </c>
      <c r="R162" s="206">
        <f>Q162*H162</f>
        <v>0.22749999999999998</v>
      </c>
      <c r="S162" s="206">
        <v>0</v>
      </c>
      <c r="T162" s="20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08" t="s">
        <v>522</v>
      </c>
      <c r="AT162" s="208" t="s">
        <v>806</v>
      </c>
      <c r="AU162" s="208" t="s">
        <v>90</v>
      </c>
      <c r="AY162" s="19" t="s">
        <v>166</v>
      </c>
      <c r="BE162" s="209">
        <f>IF(N162="základní",J162,0)</f>
        <v>0</v>
      </c>
      <c r="BF162" s="209">
        <f>IF(N162="snížená",J162,0)</f>
        <v>0</v>
      </c>
      <c r="BG162" s="209">
        <f>IF(N162="zákl. přenesená",J162,0)</f>
        <v>0</v>
      </c>
      <c r="BH162" s="209">
        <f>IF(N162="sníž. přenesená",J162,0)</f>
        <v>0</v>
      </c>
      <c r="BI162" s="209">
        <f>IF(N162="nulová",J162,0)</f>
        <v>0</v>
      </c>
      <c r="BJ162" s="19" t="s">
        <v>88</v>
      </c>
      <c r="BK162" s="209">
        <f>ROUND(I162*H162,2)</f>
        <v>0</v>
      </c>
      <c r="BL162" s="19" t="s">
        <v>243</v>
      </c>
      <c r="BM162" s="208" t="s">
        <v>3317</v>
      </c>
    </row>
    <row r="163" spans="1:51" s="14" customFormat="1" ht="12">
      <c r="A163" s="14"/>
      <c r="B163" s="226"/>
      <c r="C163" s="14"/>
      <c r="D163" s="210" t="s">
        <v>283</v>
      </c>
      <c r="E163" s="227" t="s">
        <v>1</v>
      </c>
      <c r="F163" s="228" t="s">
        <v>3318</v>
      </c>
      <c r="G163" s="14"/>
      <c r="H163" s="229">
        <v>35</v>
      </c>
      <c r="I163" s="230"/>
      <c r="J163" s="14"/>
      <c r="K163" s="14"/>
      <c r="L163" s="226"/>
      <c r="M163" s="231"/>
      <c r="N163" s="232"/>
      <c r="O163" s="232"/>
      <c r="P163" s="232"/>
      <c r="Q163" s="232"/>
      <c r="R163" s="232"/>
      <c r="S163" s="232"/>
      <c r="T163" s="23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27" t="s">
        <v>283</v>
      </c>
      <c r="AU163" s="227" t="s">
        <v>90</v>
      </c>
      <c r="AV163" s="14" t="s">
        <v>90</v>
      </c>
      <c r="AW163" s="14" t="s">
        <v>36</v>
      </c>
      <c r="AX163" s="14" t="s">
        <v>88</v>
      </c>
      <c r="AY163" s="227" t="s">
        <v>166</v>
      </c>
    </row>
    <row r="164" spans="1:63" s="12" customFormat="1" ht="22.8" customHeight="1">
      <c r="A164" s="12"/>
      <c r="B164" s="183"/>
      <c r="C164" s="12"/>
      <c r="D164" s="184" t="s">
        <v>80</v>
      </c>
      <c r="E164" s="194" t="s">
        <v>3319</v>
      </c>
      <c r="F164" s="194" t="s">
        <v>3320</v>
      </c>
      <c r="G164" s="12"/>
      <c r="H164" s="12"/>
      <c r="I164" s="186"/>
      <c r="J164" s="195">
        <f>BK164</f>
        <v>0</v>
      </c>
      <c r="K164" s="12"/>
      <c r="L164" s="183"/>
      <c r="M164" s="188"/>
      <c r="N164" s="189"/>
      <c r="O164" s="189"/>
      <c r="P164" s="190">
        <f>SUM(P165:P189)</f>
        <v>0</v>
      </c>
      <c r="Q164" s="189"/>
      <c r="R164" s="190">
        <f>SUM(R165:R189)</f>
        <v>0.0002</v>
      </c>
      <c r="S164" s="189"/>
      <c r="T164" s="191">
        <f>SUM(T165:T189)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84" t="s">
        <v>90</v>
      </c>
      <c r="AT164" s="192" t="s">
        <v>80</v>
      </c>
      <c r="AU164" s="192" t="s">
        <v>88</v>
      </c>
      <c r="AY164" s="184" t="s">
        <v>166</v>
      </c>
      <c r="BK164" s="193">
        <f>SUM(BK165:BK189)</f>
        <v>0</v>
      </c>
    </row>
    <row r="165" spans="1:65" s="2" customFormat="1" ht="16.5" customHeight="1">
      <c r="A165" s="38"/>
      <c r="B165" s="196"/>
      <c r="C165" s="197" t="s">
        <v>433</v>
      </c>
      <c r="D165" s="197" t="s">
        <v>169</v>
      </c>
      <c r="E165" s="198" t="s">
        <v>3321</v>
      </c>
      <c r="F165" s="199" t="s">
        <v>3322</v>
      </c>
      <c r="G165" s="200" t="s">
        <v>346</v>
      </c>
      <c r="H165" s="201">
        <v>10</v>
      </c>
      <c r="I165" s="202"/>
      <c r="J165" s="203">
        <f>ROUND(I165*H165,2)</f>
        <v>0</v>
      </c>
      <c r="K165" s="199" t="s">
        <v>1</v>
      </c>
      <c r="L165" s="39"/>
      <c r="M165" s="204" t="s">
        <v>1</v>
      </c>
      <c r="N165" s="205" t="s">
        <v>46</v>
      </c>
      <c r="O165" s="77"/>
      <c r="P165" s="206">
        <f>O165*H165</f>
        <v>0</v>
      </c>
      <c r="Q165" s="206">
        <v>0</v>
      </c>
      <c r="R165" s="206">
        <f>Q165*H165</f>
        <v>0</v>
      </c>
      <c r="S165" s="206">
        <v>0</v>
      </c>
      <c r="T165" s="20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8" t="s">
        <v>243</v>
      </c>
      <c r="AT165" s="208" t="s">
        <v>169</v>
      </c>
      <c r="AU165" s="208" t="s">
        <v>90</v>
      </c>
      <c r="AY165" s="19" t="s">
        <v>166</v>
      </c>
      <c r="BE165" s="209">
        <f>IF(N165="základní",J165,0)</f>
        <v>0</v>
      </c>
      <c r="BF165" s="209">
        <f>IF(N165="snížená",J165,0)</f>
        <v>0</v>
      </c>
      <c r="BG165" s="209">
        <f>IF(N165="zákl. přenesená",J165,0)</f>
        <v>0</v>
      </c>
      <c r="BH165" s="209">
        <f>IF(N165="sníž. přenesená",J165,0)</f>
        <v>0</v>
      </c>
      <c r="BI165" s="209">
        <f>IF(N165="nulová",J165,0)</f>
        <v>0</v>
      </c>
      <c r="BJ165" s="19" t="s">
        <v>88</v>
      </c>
      <c r="BK165" s="209">
        <f>ROUND(I165*H165,2)</f>
        <v>0</v>
      </c>
      <c r="BL165" s="19" t="s">
        <v>243</v>
      </c>
      <c r="BM165" s="208" t="s">
        <v>3323</v>
      </c>
    </row>
    <row r="166" spans="1:65" s="2" customFormat="1" ht="16.5" customHeight="1">
      <c r="A166" s="38"/>
      <c r="B166" s="196"/>
      <c r="C166" s="242" t="s">
        <v>438</v>
      </c>
      <c r="D166" s="242" t="s">
        <v>806</v>
      </c>
      <c r="E166" s="243" t="s">
        <v>3324</v>
      </c>
      <c r="F166" s="244" t="s">
        <v>3325</v>
      </c>
      <c r="G166" s="245" t="s">
        <v>346</v>
      </c>
      <c r="H166" s="246">
        <v>2</v>
      </c>
      <c r="I166" s="247"/>
      <c r="J166" s="248">
        <f>ROUND(I166*H166,2)</f>
        <v>0</v>
      </c>
      <c r="K166" s="244" t="s">
        <v>1</v>
      </c>
      <c r="L166" s="249"/>
      <c r="M166" s="250" t="s">
        <v>1</v>
      </c>
      <c r="N166" s="251" t="s">
        <v>46</v>
      </c>
      <c r="O166" s="77"/>
      <c r="P166" s="206">
        <f>O166*H166</f>
        <v>0</v>
      </c>
      <c r="Q166" s="206">
        <v>0</v>
      </c>
      <c r="R166" s="206">
        <f>Q166*H166</f>
        <v>0</v>
      </c>
      <c r="S166" s="206">
        <v>0</v>
      </c>
      <c r="T166" s="20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08" t="s">
        <v>522</v>
      </c>
      <c r="AT166" s="208" t="s">
        <v>806</v>
      </c>
      <c r="AU166" s="208" t="s">
        <v>90</v>
      </c>
      <c r="AY166" s="19" t="s">
        <v>166</v>
      </c>
      <c r="BE166" s="209">
        <f>IF(N166="základní",J166,0)</f>
        <v>0</v>
      </c>
      <c r="BF166" s="209">
        <f>IF(N166="snížená",J166,0)</f>
        <v>0</v>
      </c>
      <c r="BG166" s="209">
        <f>IF(N166="zákl. přenesená",J166,0)</f>
        <v>0</v>
      </c>
      <c r="BH166" s="209">
        <f>IF(N166="sníž. přenesená",J166,0)</f>
        <v>0</v>
      </c>
      <c r="BI166" s="209">
        <f>IF(N166="nulová",J166,0)</f>
        <v>0</v>
      </c>
      <c r="BJ166" s="19" t="s">
        <v>88</v>
      </c>
      <c r="BK166" s="209">
        <f>ROUND(I166*H166,2)</f>
        <v>0</v>
      </c>
      <c r="BL166" s="19" t="s">
        <v>243</v>
      </c>
      <c r="BM166" s="208" t="s">
        <v>3326</v>
      </c>
    </row>
    <row r="167" spans="1:65" s="2" customFormat="1" ht="16.5" customHeight="1">
      <c r="A167" s="38"/>
      <c r="B167" s="196"/>
      <c r="C167" s="242" t="s">
        <v>7</v>
      </c>
      <c r="D167" s="242" t="s">
        <v>806</v>
      </c>
      <c r="E167" s="243" t="s">
        <v>3327</v>
      </c>
      <c r="F167" s="244" t="s">
        <v>3328</v>
      </c>
      <c r="G167" s="245" t="s">
        <v>346</v>
      </c>
      <c r="H167" s="246">
        <v>1</v>
      </c>
      <c r="I167" s="247"/>
      <c r="J167" s="248">
        <f>ROUND(I167*H167,2)</f>
        <v>0</v>
      </c>
      <c r="K167" s="244" t="s">
        <v>1</v>
      </c>
      <c r="L167" s="249"/>
      <c r="M167" s="250" t="s">
        <v>1</v>
      </c>
      <c r="N167" s="251" t="s">
        <v>46</v>
      </c>
      <c r="O167" s="77"/>
      <c r="P167" s="206">
        <f>O167*H167</f>
        <v>0</v>
      </c>
      <c r="Q167" s="206">
        <v>0</v>
      </c>
      <c r="R167" s="206">
        <f>Q167*H167</f>
        <v>0</v>
      </c>
      <c r="S167" s="206">
        <v>0</v>
      </c>
      <c r="T167" s="20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08" t="s">
        <v>522</v>
      </c>
      <c r="AT167" s="208" t="s">
        <v>806</v>
      </c>
      <c r="AU167" s="208" t="s">
        <v>90</v>
      </c>
      <c r="AY167" s="19" t="s">
        <v>166</v>
      </c>
      <c r="BE167" s="209">
        <f>IF(N167="základní",J167,0)</f>
        <v>0</v>
      </c>
      <c r="BF167" s="209">
        <f>IF(N167="snížená",J167,0)</f>
        <v>0</v>
      </c>
      <c r="BG167" s="209">
        <f>IF(N167="zákl. přenesená",J167,0)</f>
        <v>0</v>
      </c>
      <c r="BH167" s="209">
        <f>IF(N167="sníž. přenesená",J167,0)</f>
        <v>0</v>
      </c>
      <c r="BI167" s="209">
        <f>IF(N167="nulová",J167,0)</f>
        <v>0</v>
      </c>
      <c r="BJ167" s="19" t="s">
        <v>88</v>
      </c>
      <c r="BK167" s="209">
        <f>ROUND(I167*H167,2)</f>
        <v>0</v>
      </c>
      <c r="BL167" s="19" t="s">
        <v>243</v>
      </c>
      <c r="BM167" s="208" t="s">
        <v>3329</v>
      </c>
    </row>
    <row r="168" spans="1:65" s="2" customFormat="1" ht="16.5" customHeight="1">
      <c r="A168" s="38"/>
      <c r="B168" s="196"/>
      <c r="C168" s="242" t="s">
        <v>452</v>
      </c>
      <c r="D168" s="242" t="s">
        <v>806</v>
      </c>
      <c r="E168" s="243" t="s">
        <v>3330</v>
      </c>
      <c r="F168" s="244" t="s">
        <v>3331</v>
      </c>
      <c r="G168" s="245" t="s">
        <v>346</v>
      </c>
      <c r="H168" s="246">
        <v>3</v>
      </c>
      <c r="I168" s="247"/>
      <c r="J168" s="248">
        <f>ROUND(I168*H168,2)</f>
        <v>0</v>
      </c>
      <c r="K168" s="244" t="s">
        <v>1</v>
      </c>
      <c r="L168" s="249"/>
      <c r="M168" s="250" t="s">
        <v>1</v>
      </c>
      <c r="N168" s="251" t="s">
        <v>46</v>
      </c>
      <c r="O168" s="77"/>
      <c r="P168" s="206">
        <f>O168*H168</f>
        <v>0</v>
      </c>
      <c r="Q168" s="206">
        <v>0</v>
      </c>
      <c r="R168" s="206">
        <f>Q168*H168</f>
        <v>0</v>
      </c>
      <c r="S168" s="206">
        <v>0</v>
      </c>
      <c r="T168" s="20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08" t="s">
        <v>522</v>
      </c>
      <c r="AT168" s="208" t="s">
        <v>806</v>
      </c>
      <c r="AU168" s="208" t="s">
        <v>90</v>
      </c>
      <c r="AY168" s="19" t="s">
        <v>166</v>
      </c>
      <c r="BE168" s="209">
        <f>IF(N168="základní",J168,0)</f>
        <v>0</v>
      </c>
      <c r="BF168" s="209">
        <f>IF(N168="snížená",J168,0)</f>
        <v>0</v>
      </c>
      <c r="BG168" s="209">
        <f>IF(N168="zákl. přenesená",J168,0)</f>
        <v>0</v>
      </c>
      <c r="BH168" s="209">
        <f>IF(N168="sníž. přenesená",J168,0)</f>
        <v>0</v>
      </c>
      <c r="BI168" s="209">
        <f>IF(N168="nulová",J168,0)</f>
        <v>0</v>
      </c>
      <c r="BJ168" s="19" t="s">
        <v>88</v>
      </c>
      <c r="BK168" s="209">
        <f>ROUND(I168*H168,2)</f>
        <v>0</v>
      </c>
      <c r="BL168" s="19" t="s">
        <v>243</v>
      </c>
      <c r="BM168" s="208" t="s">
        <v>3332</v>
      </c>
    </row>
    <row r="169" spans="1:65" s="2" customFormat="1" ht="16.5" customHeight="1">
      <c r="A169" s="38"/>
      <c r="B169" s="196"/>
      <c r="C169" s="242" t="s">
        <v>459</v>
      </c>
      <c r="D169" s="242" t="s">
        <v>806</v>
      </c>
      <c r="E169" s="243" t="s">
        <v>3076</v>
      </c>
      <c r="F169" s="244" t="s">
        <v>3077</v>
      </c>
      <c r="G169" s="245" t="s">
        <v>346</v>
      </c>
      <c r="H169" s="246">
        <v>4</v>
      </c>
      <c r="I169" s="247"/>
      <c r="J169" s="248">
        <f>ROUND(I169*H169,2)</f>
        <v>0</v>
      </c>
      <c r="K169" s="244" t="s">
        <v>280</v>
      </c>
      <c r="L169" s="249"/>
      <c r="M169" s="250" t="s">
        <v>1</v>
      </c>
      <c r="N169" s="251" t="s">
        <v>46</v>
      </c>
      <c r="O169" s="77"/>
      <c r="P169" s="206">
        <f>O169*H169</f>
        <v>0</v>
      </c>
      <c r="Q169" s="206">
        <v>5E-05</v>
      </c>
      <c r="R169" s="206">
        <f>Q169*H169</f>
        <v>0.0002</v>
      </c>
      <c r="S169" s="206">
        <v>0</v>
      </c>
      <c r="T169" s="20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08" t="s">
        <v>522</v>
      </c>
      <c r="AT169" s="208" t="s">
        <v>806</v>
      </c>
      <c r="AU169" s="208" t="s">
        <v>90</v>
      </c>
      <c r="AY169" s="19" t="s">
        <v>166</v>
      </c>
      <c r="BE169" s="209">
        <f>IF(N169="základní",J169,0)</f>
        <v>0</v>
      </c>
      <c r="BF169" s="209">
        <f>IF(N169="snížená",J169,0)</f>
        <v>0</v>
      </c>
      <c r="BG169" s="209">
        <f>IF(N169="zákl. přenesená",J169,0)</f>
        <v>0</v>
      </c>
      <c r="BH169" s="209">
        <f>IF(N169="sníž. přenesená",J169,0)</f>
        <v>0</v>
      </c>
      <c r="BI169" s="209">
        <f>IF(N169="nulová",J169,0)</f>
        <v>0</v>
      </c>
      <c r="BJ169" s="19" t="s">
        <v>88</v>
      </c>
      <c r="BK169" s="209">
        <f>ROUND(I169*H169,2)</f>
        <v>0</v>
      </c>
      <c r="BL169" s="19" t="s">
        <v>243</v>
      </c>
      <c r="BM169" s="208" t="s">
        <v>3333</v>
      </c>
    </row>
    <row r="170" spans="1:65" s="2" customFormat="1" ht="21.75" customHeight="1">
      <c r="A170" s="38"/>
      <c r="B170" s="196"/>
      <c r="C170" s="242" t="s">
        <v>469</v>
      </c>
      <c r="D170" s="242" t="s">
        <v>806</v>
      </c>
      <c r="E170" s="243" t="s">
        <v>3080</v>
      </c>
      <c r="F170" s="244" t="s">
        <v>3081</v>
      </c>
      <c r="G170" s="245" t="s">
        <v>346</v>
      </c>
      <c r="H170" s="246">
        <v>3</v>
      </c>
      <c r="I170" s="247"/>
      <c r="J170" s="248">
        <f>ROUND(I170*H170,2)</f>
        <v>0</v>
      </c>
      <c r="K170" s="244" t="s">
        <v>280</v>
      </c>
      <c r="L170" s="249"/>
      <c r="M170" s="250" t="s">
        <v>1</v>
      </c>
      <c r="N170" s="251" t="s">
        <v>46</v>
      </c>
      <c r="O170" s="77"/>
      <c r="P170" s="206">
        <f>O170*H170</f>
        <v>0</v>
      </c>
      <c r="Q170" s="206">
        <v>0</v>
      </c>
      <c r="R170" s="206">
        <f>Q170*H170</f>
        <v>0</v>
      </c>
      <c r="S170" s="206">
        <v>0</v>
      </c>
      <c r="T170" s="20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08" t="s">
        <v>522</v>
      </c>
      <c r="AT170" s="208" t="s">
        <v>806</v>
      </c>
      <c r="AU170" s="208" t="s">
        <v>90</v>
      </c>
      <c r="AY170" s="19" t="s">
        <v>166</v>
      </c>
      <c r="BE170" s="209">
        <f>IF(N170="základní",J170,0)</f>
        <v>0</v>
      </c>
      <c r="BF170" s="209">
        <f>IF(N170="snížená",J170,0)</f>
        <v>0</v>
      </c>
      <c r="BG170" s="209">
        <f>IF(N170="zákl. přenesená",J170,0)</f>
        <v>0</v>
      </c>
      <c r="BH170" s="209">
        <f>IF(N170="sníž. přenesená",J170,0)</f>
        <v>0</v>
      </c>
      <c r="BI170" s="209">
        <f>IF(N170="nulová",J170,0)</f>
        <v>0</v>
      </c>
      <c r="BJ170" s="19" t="s">
        <v>88</v>
      </c>
      <c r="BK170" s="209">
        <f>ROUND(I170*H170,2)</f>
        <v>0</v>
      </c>
      <c r="BL170" s="19" t="s">
        <v>243</v>
      </c>
      <c r="BM170" s="208" t="s">
        <v>3334</v>
      </c>
    </row>
    <row r="171" spans="1:65" s="2" customFormat="1" ht="16.5" customHeight="1">
      <c r="A171" s="38"/>
      <c r="B171" s="196"/>
      <c r="C171" s="197" t="s">
        <v>475</v>
      </c>
      <c r="D171" s="197" t="s">
        <v>169</v>
      </c>
      <c r="E171" s="198" t="s">
        <v>3335</v>
      </c>
      <c r="F171" s="199" t="s">
        <v>3336</v>
      </c>
      <c r="G171" s="200" t="s">
        <v>346</v>
      </c>
      <c r="H171" s="201">
        <v>1</v>
      </c>
      <c r="I171" s="202"/>
      <c r="J171" s="203">
        <f>ROUND(I171*H171,2)</f>
        <v>0</v>
      </c>
      <c r="K171" s="199" t="s">
        <v>1</v>
      </c>
      <c r="L171" s="39"/>
      <c r="M171" s="204" t="s">
        <v>1</v>
      </c>
      <c r="N171" s="205" t="s">
        <v>46</v>
      </c>
      <c r="O171" s="77"/>
      <c r="P171" s="206">
        <f>O171*H171</f>
        <v>0</v>
      </c>
      <c r="Q171" s="206">
        <v>0</v>
      </c>
      <c r="R171" s="206">
        <f>Q171*H171</f>
        <v>0</v>
      </c>
      <c r="S171" s="206">
        <v>0</v>
      </c>
      <c r="T171" s="20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08" t="s">
        <v>243</v>
      </c>
      <c r="AT171" s="208" t="s">
        <v>169</v>
      </c>
      <c r="AU171" s="208" t="s">
        <v>90</v>
      </c>
      <c r="AY171" s="19" t="s">
        <v>166</v>
      </c>
      <c r="BE171" s="209">
        <f>IF(N171="základní",J171,0)</f>
        <v>0</v>
      </c>
      <c r="BF171" s="209">
        <f>IF(N171="snížená",J171,0)</f>
        <v>0</v>
      </c>
      <c r="BG171" s="209">
        <f>IF(N171="zákl. přenesená",J171,0)</f>
        <v>0</v>
      </c>
      <c r="BH171" s="209">
        <f>IF(N171="sníž. přenesená",J171,0)</f>
        <v>0</v>
      </c>
      <c r="BI171" s="209">
        <f>IF(N171="nulová",J171,0)</f>
        <v>0</v>
      </c>
      <c r="BJ171" s="19" t="s">
        <v>88</v>
      </c>
      <c r="BK171" s="209">
        <f>ROUND(I171*H171,2)</f>
        <v>0</v>
      </c>
      <c r="BL171" s="19" t="s">
        <v>243</v>
      </c>
      <c r="BM171" s="208" t="s">
        <v>3337</v>
      </c>
    </row>
    <row r="172" spans="1:65" s="2" customFormat="1" ht="21.75" customHeight="1">
      <c r="A172" s="38"/>
      <c r="B172" s="196"/>
      <c r="C172" s="242" t="s">
        <v>481</v>
      </c>
      <c r="D172" s="242" t="s">
        <v>806</v>
      </c>
      <c r="E172" s="243" t="s">
        <v>3338</v>
      </c>
      <c r="F172" s="244" t="s">
        <v>3339</v>
      </c>
      <c r="G172" s="245" t="s">
        <v>346</v>
      </c>
      <c r="H172" s="246">
        <v>1</v>
      </c>
      <c r="I172" s="247"/>
      <c r="J172" s="248">
        <f>ROUND(I172*H172,2)</f>
        <v>0</v>
      </c>
      <c r="K172" s="244" t="s">
        <v>1</v>
      </c>
      <c r="L172" s="249"/>
      <c r="M172" s="250" t="s">
        <v>1</v>
      </c>
      <c r="N172" s="251" t="s">
        <v>46</v>
      </c>
      <c r="O172" s="77"/>
      <c r="P172" s="206">
        <f>O172*H172</f>
        <v>0</v>
      </c>
      <c r="Q172" s="206">
        <v>0</v>
      </c>
      <c r="R172" s="206">
        <f>Q172*H172</f>
        <v>0</v>
      </c>
      <c r="S172" s="206">
        <v>0</v>
      </c>
      <c r="T172" s="20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08" t="s">
        <v>522</v>
      </c>
      <c r="AT172" s="208" t="s">
        <v>806</v>
      </c>
      <c r="AU172" s="208" t="s">
        <v>90</v>
      </c>
      <c r="AY172" s="19" t="s">
        <v>166</v>
      </c>
      <c r="BE172" s="209">
        <f>IF(N172="základní",J172,0)</f>
        <v>0</v>
      </c>
      <c r="BF172" s="209">
        <f>IF(N172="snížená",J172,0)</f>
        <v>0</v>
      </c>
      <c r="BG172" s="209">
        <f>IF(N172="zákl. přenesená",J172,0)</f>
        <v>0</v>
      </c>
      <c r="BH172" s="209">
        <f>IF(N172="sníž. přenesená",J172,0)</f>
        <v>0</v>
      </c>
      <c r="BI172" s="209">
        <f>IF(N172="nulová",J172,0)</f>
        <v>0</v>
      </c>
      <c r="BJ172" s="19" t="s">
        <v>88</v>
      </c>
      <c r="BK172" s="209">
        <f>ROUND(I172*H172,2)</f>
        <v>0</v>
      </c>
      <c r="BL172" s="19" t="s">
        <v>243</v>
      </c>
      <c r="BM172" s="208" t="s">
        <v>3340</v>
      </c>
    </row>
    <row r="173" spans="1:65" s="2" customFormat="1" ht="16.5" customHeight="1">
      <c r="A173" s="38"/>
      <c r="B173" s="196"/>
      <c r="C173" s="197" t="s">
        <v>487</v>
      </c>
      <c r="D173" s="197" t="s">
        <v>169</v>
      </c>
      <c r="E173" s="198" t="s">
        <v>3341</v>
      </c>
      <c r="F173" s="199" t="s">
        <v>3342</v>
      </c>
      <c r="G173" s="200" t="s">
        <v>346</v>
      </c>
      <c r="H173" s="201">
        <v>1</v>
      </c>
      <c r="I173" s="202"/>
      <c r="J173" s="203">
        <f>ROUND(I173*H173,2)</f>
        <v>0</v>
      </c>
      <c r="K173" s="199" t="s">
        <v>1</v>
      </c>
      <c r="L173" s="39"/>
      <c r="M173" s="204" t="s">
        <v>1</v>
      </c>
      <c r="N173" s="205" t="s">
        <v>46</v>
      </c>
      <c r="O173" s="77"/>
      <c r="P173" s="206">
        <f>O173*H173</f>
        <v>0</v>
      </c>
      <c r="Q173" s="206">
        <v>0</v>
      </c>
      <c r="R173" s="206">
        <f>Q173*H173</f>
        <v>0</v>
      </c>
      <c r="S173" s="206">
        <v>0</v>
      </c>
      <c r="T173" s="20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08" t="s">
        <v>243</v>
      </c>
      <c r="AT173" s="208" t="s">
        <v>169</v>
      </c>
      <c r="AU173" s="208" t="s">
        <v>90</v>
      </c>
      <c r="AY173" s="19" t="s">
        <v>166</v>
      </c>
      <c r="BE173" s="209">
        <f>IF(N173="základní",J173,0)</f>
        <v>0</v>
      </c>
      <c r="BF173" s="209">
        <f>IF(N173="snížená",J173,0)</f>
        <v>0</v>
      </c>
      <c r="BG173" s="209">
        <f>IF(N173="zákl. přenesená",J173,0)</f>
        <v>0</v>
      </c>
      <c r="BH173" s="209">
        <f>IF(N173="sníž. přenesená",J173,0)</f>
        <v>0</v>
      </c>
      <c r="BI173" s="209">
        <f>IF(N173="nulová",J173,0)</f>
        <v>0</v>
      </c>
      <c r="BJ173" s="19" t="s">
        <v>88</v>
      </c>
      <c r="BK173" s="209">
        <f>ROUND(I173*H173,2)</f>
        <v>0</v>
      </c>
      <c r="BL173" s="19" t="s">
        <v>243</v>
      </c>
      <c r="BM173" s="208" t="s">
        <v>3343</v>
      </c>
    </row>
    <row r="174" spans="1:65" s="2" customFormat="1" ht="16.5" customHeight="1">
      <c r="A174" s="38"/>
      <c r="B174" s="196"/>
      <c r="C174" s="242" t="s">
        <v>494</v>
      </c>
      <c r="D174" s="242" t="s">
        <v>806</v>
      </c>
      <c r="E174" s="243" t="s">
        <v>3344</v>
      </c>
      <c r="F174" s="244" t="s">
        <v>3345</v>
      </c>
      <c r="G174" s="245" t="s">
        <v>346</v>
      </c>
      <c r="H174" s="246">
        <v>1</v>
      </c>
      <c r="I174" s="247"/>
      <c r="J174" s="248">
        <f>ROUND(I174*H174,2)</f>
        <v>0</v>
      </c>
      <c r="K174" s="244" t="s">
        <v>1</v>
      </c>
      <c r="L174" s="249"/>
      <c r="M174" s="250" t="s">
        <v>1</v>
      </c>
      <c r="N174" s="251" t="s">
        <v>46</v>
      </c>
      <c r="O174" s="77"/>
      <c r="P174" s="206">
        <f>O174*H174</f>
        <v>0</v>
      </c>
      <c r="Q174" s="206">
        <v>0</v>
      </c>
      <c r="R174" s="206">
        <f>Q174*H174</f>
        <v>0</v>
      </c>
      <c r="S174" s="206">
        <v>0</v>
      </c>
      <c r="T174" s="20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08" t="s">
        <v>522</v>
      </c>
      <c r="AT174" s="208" t="s">
        <v>806</v>
      </c>
      <c r="AU174" s="208" t="s">
        <v>90</v>
      </c>
      <c r="AY174" s="19" t="s">
        <v>166</v>
      </c>
      <c r="BE174" s="209">
        <f>IF(N174="základní",J174,0)</f>
        <v>0</v>
      </c>
      <c r="BF174" s="209">
        <f>IF(N174="snížená",J174,0)</f>
        <v>0</v>
      </c>
      <c r="BG174" s="209">
        <f>IF(N174="zákl. přenesená",J174,0)</f>
        <v>0</v>
      </c>
      <c r="BH174" s="209">
        <f>IF(N174="sníž. přenesená",J174,0)</f>
        <v>0</v>
      </c>
      <c r="BI174" s="209">
        <f>IF(N174="nulová",J174,0)</f>
        <v>0</v>
      </c>
      <c r="BJ174" s="19" t="s">
        <v>88</v>
      </c>
      <c r="BK174" s="209">
        <f>ROUND(I174*H174,2)</f>
        <v>0</v>
      </c>
      <c r="BL174" s="19" t="s">
        <v>243</v>
      </c>
      <c r="BM174" s="208" t="s">
        <v>3346</v>
      </c>
    </row>
    <row r="175" spans="1:65" s="2" customFormat="1" ht="16.5" customHeight="1">
      <c r="A175" s="38"/>
      <c r="B175" s="196"/>
      <c r="C175" s="197" t="s">
        <v>505</v>
      </c>
      <c r="D175" s="197" t="s">
        <v>169</v>
      </c>
      <c r="E175" s="198" t="s">
        <v>3347</v>
      </c>
      <c r="F175" s="199" t="s">
        <v>3348</v>
      </c>
      <c r="G175" s="200" t="s">
        <v>346</v>
      </c>
      <c r="H175" s="201">
        <v>1</v>
      </c>
      <c r="I175" s="202"/>
      <c r="J175" s="203">
        <f>ROUND(I175*H175,2)</f>
        <v>0</v>
      </c>
      <c r="K175" s="199" t="s">
        <v>1</v>
      </c>
      <c r="L175" s="39"/>
      <c r="M175" s="204" t="s">
        <v>1</v>
      </c>
      <c r="N175" s="205" t="s">
        <v>46</v>
      </c>
      <c r="O175" s="77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08" t="s">
        <v>243</v>
      </c>
      <c r="AT175" s="208" t="s">
        <v>169</v>
      </c>
      <c r="AU175" s="208" t="s">
        <v>90</v>
      </c>
      <c r="AY175" s="19" t="s">
        <v>166</v>
      </c>
      <c r="BE175" s="209">
        <f>IF(N175="základní",J175,0)</f>
        <v>0</v>
      </c>
      <c r="BF175" s="209">
        <f>IF(N175="snížená",J175,0)</f>
        <v>0</v>
      </c>
      <c r="BG175" s="209">
        <f>IF(N175="zákl. přenesená",J175,0)</f>
        <v>0</v>
      </c>
      <c r="BH175" s="209">
        <f>IF(N175="sníž. přenesená",J175,0)</f>
        <v>0</v>
      </c>
      <c r="BI175" s="209">
        <f>IF(N175="nulová",J175,0)</f>
        <v>0</v>
      </c>
      <c r="BJ175" s="19" t="s">
        <v>88</v>
      </c>
      <c r="BK175" s="209">
        <f>ROUND(I175*H175,2)</f>
        <v>0</v>
      </c>
      <c r="BL175" s="19" t="s">
        <v>243</v>
      </c>
      <c r="BM175" s="208" t="s">
        <v>3349</v>
      </c>
    </row>
    <row r="176" spans="1:65" s="2" customFormat="1" ht="16.5" customHeight="1">
      <c r="A176" s="38"/>
      <c r="B176" s="196"/>
      <c r="C176" s="242" t="s">
        <v>510</v>
      </c>
      <c r="D176" s="242" t="s">
        <v>806</v>
      </c>
      <c r="E176" s="243" t="s">
        <v>3350</v>
      </c>
      <c r="F176" s="244" t="s">
        <v>3351</v>
      </c>
      <c r="G176" s="245" t="s">
        <v>346</v>
      </c>
      <c r="H176" s="246">
        <v>1</v>
      </c>
      <c r="I176" s="247"/>
      <c r="J176" s="248">
        <f>ROUND(I176*H176,2)</f>
        <v>0</v>
      </c>
      <c r="K176" s="244" t="s">
        <v>1</v>
      </c>
      <c r="L176" s="249"/>
      <c r="M176" s="250" t="s">
        <v>1</v>
      </c>
      <c r="N176" s="251" t="s">
        <v>46</v>
      </c>
      <c r="O176" s="77"/>
      <c r="P176" s="206">
        <f>O176*H176</f>
        <v>0</v>
      </c>
      <c r="Q176" s="206">
        <v>0</v>
      </c>
      <c r="R176" s="206">
        <f>Q176*H176</f>
        <v>0</v>
      </c>
      <c r="S176" s="206">
        <v>0</v>
      </c>
      <c r="T176" s="20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08" t="s">
        <v>522</v>
      </c>
      <c r="AT176" s="208" t="s">
        <v>806</v>
      </c>
      <c r="AU176" s="208" t="s">
        <v>90</v>
      </c>
      <c r="AY176" s="19" t="s">
        <v>166</v>
      </c>
      <c r="BE176" s="209">
        <f>IF(N176="základní",J176,0)</f>
        <v>0</v>
      </c>
      <c r="BF176" s="209">
        <f>IF(N176="snížená",J176,0)</f>
        <v>0</v>
      </c>
      <c r="BG176" s="209">
        <f>IF(N176="zákl. přenesená",J176,0)</f>
        <v>0</v>
      </c>
      <c r="BH176" s="209">
        <f>IF(N176="sníž. přenesená",J176,0)</f>
        <v>0</v>
      </c>
      <c r="BI176" s="209">
        <f>IF(N176="nulová",J176,0)</f>
        <v>0</v>
      </c>
      <c r="BJ176" s="19" t="s">
        <v>88</v>
      </c>
      <c r="BK176" s="209">
        <f>ROUND(I176*H176,2)</f>
        <v>0</v>
      </c>
      <c r="BL176" s="19" t="s">
        <v>243</v>
      </c>
      <c r="BM176" s="208" t="s">
        <v>3352</v>
      </c>
    </row>
    <row r="177" spans="1:47" s="2" customFormat="1" ht="12">
      <c r="A177" s="38"/>
      <c r="B177" s="39"/>
      <c r="C177" s="38"/>
      <c r="D177" s="210" t="s">
        <v>174</v>
      </c>
      <c r="E177" s="38"/>
      <c r="F177" s="211" t="s">
        <v>3353</v>
      </c>
      <c r="G177" s="38"/>
      <c r="H177" s="38"/>
      <c r="I177" s="132"/>
      <c r="J177" s="38"/>
      <c r="K177" s="38"/>
      <c r="L177" s="39"/>
      <c r="M177" s="212"/>
      <c r="N177" s="213"/>
      <c r="O177" s="77"/>
      <c r="P177" s="77"/>
      <c r="Q177" s="77"/>
      <c r="R177" s="77"/>
      <c r="S177" s="77"/>
      <c r="T177" s="7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9" t="s">
        <v>174</v>
      </c>
      <c r="AU177" s="19" t="s">
        <v>90</v>
      </c>
    </row>
    <row r="178" spans="1:65" s="2" customFormat="1" ht="16.5" customHeight="1">
      <c r="A178" s="38"/>
      <c r="B178" s="196"/>
      <c r="C178" s="197" t="s">
        <v>516</v>
      </c>
      <c r="D178" s="197" t="s">
        <v>169</v>
      </c>
      <c r="E178" s="198" t="s">
        <v>3354</v>
      </c>
      <c r="F178" s="199" t="s">
        <v>3355</v>
      </c>
      <c r="G178" s="200" t="s">
        <v>172</v>
      </c>
      <c r="H178" s="201">
        <v>1</v>
      </c>
      <c r="I178" s="202"/>
      <c r="J178" s="203">
        <f>ROUND(I178*H178,2)</f>
        <v>0</v>
      </c>
      <c r="K178" s="199" t="s">
        <v>1</v>
      </c>
      <c r="L178" s="39"/>
      <c r="M178" s="204" t="s">
        <v>1</v>
      </c>
      <c r="N178" s="205" t="s">
        <v>46</v>
      </c>
      <c r="O178" s="77"/>
      <c r="P178" s="206">
        <f>O178*H178</f>
        <v>0</v>
      </c>
      <c r="Q178" s="206">
        <v>0</v>
      </c>
      <c r="R178" s="206">
        <f>Q178*H178</f>
        <v>0</v>
      </c>
      <c r="S178" s="206">
        <v>0</v>
      </c>
      <c r="T178" s="20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08" t="s">
        <v>243</v>
      </c>
      <c r="AT178" s="208" t="s">
        <v>169</v>
      </c>
      <c r="AU178" s="208" t="s">
        <v>90</v>
      </c>
      <c r="AY178" s="19" t="s">
        <v>166</v>
      </c>
      <c r="BE178" s="209">
        <f>IF(N178="základní",J178,0)</f>
        <v>0</v>
      </c>
      <c r="BF178" s="209">
        <f>IF(N178="snížená",J178,0)</f>
        <v>0</v>
      </c>
      <c r="BG178" s="209">
        <f>IF(N178="zákl. přenesená",J178,0)</f>
        <v>0</v>
      </c>
      <c r="BH178" s="209">
        <f>IF(N178="sníž. přenesená",J178,0)</f>
        <v>0</v>
      </c>
      <c r="BI178" s="209">
        <f>IF(N178="nulová",J178,0)</f>
        <v>0</v>
      </c>
      <c r="BJ178" s="19" t="s">
        <v>88</v>
      </c>
      <c r="BK178" s="209">
        <f>ROUND(I178*H178,2)</f>
        <v>0</v>
      </c>
      <c r="BL178" s="19" t="s">
        <v>243</v>
      </c>
      <c r="BM178" s="208" t="s">
        <v>3356</v>
      </c>
    </row>
    <row r="179" spans="1:65" s="2" customFormat="1" ht="16.5" customHeight="1">
      <c r="A179" s="38"/>
      <c r="B179" s="196"/>
      <c r="C179" s="242" t="s">
        <v>522</v>
      </c>
      <c r="D179" s="242" t="s">
        <v>806</v>
      </c>
      <c r="E179" s="243" t="s">
        <v>3357</v>
      </c>
      <c r="F179" s="244" t="s">
        <v>3358</v>
      </c>
      <c r="G179" s="245" t="s">
        <v>172</v>
      </c>
      <c r="H179" s="246">
        <v>1</v>
      </c>
      <c r="I179" s="247"/>
      <c r="J179" s="248">
        <f>ROUND(I179*H179,2)</f>
        <v>0</v>
      </c>
      <c r="K179" s="244" t="s">
        <v>1</v>
      </c>
      <c r="L179" s="249"/>
      <c r="M179" s="250" t="s">
        <v>1</v>
      </c>
      <c r="N179" s="251" t="s">
        <v>46</v>
      </c>
      <c r="O179" s="77"/>
      <c r="P179" s="206">
        <f>O179*H179</f>
        <v>0</v>
      </c>
      <c r="Q179" s="206">
        <v>0</v>
      </c>
      <c r="R179" s="206">
        <f>Q179*H179</f>
        <v>0</v>
      </c>
      <c r="S179" s="206">
        <v>0</v>
      </c>
      <c r="T179" s="20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08" t="s">
        <v>522</v>
      </c>
      <c r="AT179" s="208" t="s">
        <v>806</v>
      </c>
      <c r="AU179" s="208" t="s">
        <v>90</v>
      </c>
      <c r="AY179" s="19" t="s">
        <v>166</v>
      </c>
      <c r="BE179" s="209">
        <f>IF(N179="základní",J179,0)</f>
        <v>0</v>
      </c>
      <c r="BF179" s="209">
        <f>IF(N179="snížená",J179,0)</f>
        <v>0</v>
      </c>
      <c r="BG179" s="209">
        <f>IF(N179="zákl. přenesená",J179,0)</f>
        <v>0</v>
      </c>
      <c r="BH179" s="209">
        <f>IF(N179="sníž. přenesená",J179,0)</f>
        <v>0</v>
      </c>
      <c r="BI179" s="209">
        <f>IF(N179="nulová",J179,0)</f>
        <v>0</v>
      </c>
      <c r="BJ179" s="19" t="s">
        <v>88</v>
      </c>
      <c r="BK179" s="209">
        <f>ROUND(I179*H179,2)</f>
        <v>0</v>
      </c>
      <c r="BL179" s="19" t="s">
        <v>243</v>
      </c>
      <c r="BM179" s="208" t="s">
        <v>3359</v>
      </c>
    </row>
    <row r="180" spans="1:47" s="2" customFormat="1" ht="12">
      <c r="A180" s="38"/>
      <c r="B180" s="39"/>
      <c r="C180" s="38"/>
      <c r="D180" s="210" t="s">
        <v>174</v>
      </c>
      <c r="E180" s="38"/>
      <c r="F180" s="211" t="s">
        <v>3360</v>
      </c>
      <c r="G180" s="38"/>
      <c r="H180" s="38"/>
      <c r="I180" s="132"/>
      <c r="J180" s="38"/>
      <c r="K180" s="38"/>
      <c r="L180" s="39"/>
      <c r="M180" s="212"/>
      <c r="N180" s="213"/>
      <c r="O180" s="77"/>
      <c r="P180" s="77"/>
      <c r="Q180" s="77"/>
      <c r="R180" s="77"/>
      <c r="S180" s="77"/>
      <c r="T180" s="7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9" t="s">
        <v>174</v>
      </c>
      <c r="AU180" s="19" t="s">
        <v>90</v>
      </c>
    </row>
    <row r="181" spans="1:65" s="2" customFormat="1" ht="16.5" customHeight="1">
      <c r="A181" s="38"/>
      <c r="B181" s="196"/>
      <c r="C181" s="197" t="s">
        <v>529</v>
      </c>
      <c r="D181" s="197" t="s">
        <v>169</v>
      </c>
      <c r="E181" s="198" t="s">
        <v>3361</v>
      </c>
      <c r="F181" s="199" t="s">
        <v>3362</v>
      </c>
      <c r="G181" s="200" t="s">
        <v>346</v>
      </c>
      <c r="H181" s="201">
        <v>2</v>
      </c>
      <c r="I181" s="202"/>
      <c r="J181" s="203">
        <f>ROUND(I181*H181,2)</f>
        <v>0</v>
      </c>
      <c r="K181" s="199" t="s">
        <v>1</v>
      </c>
      <c r="L181" s="39"/>
      <c r="M181" s="204" t="s">
        <v>1</v>
      </c>
      <c r="N181" s="205" t="s">
        <v>46</v>
      </c>
      <c r="O181" s="77"/>
      <c r="P181" s="206">
        <f>O181*H181</f>
        <v>0</v>
      </c>
      <c r="Q181" s="206">
        <v>0</v>
      </c>
      <c r="R181" s="206">
        <f>Q181*H181</f>
        <v>0</v>
      </c>
      <c r="S181" s="206">
        <v>0</v>
      </c>
      <c r="T181" s="20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08" t="s">
        <v>243</v>
      </c>
      <c r="AT181" s="208" t="s">
        <v>169</v>
      </c>
      <c r="AU181" s="208" t="s">
        <v>90</v>
      </c>
      <c r="AY181" s="19" t="s">
        <v>166</v>
      </c>
      <c r="BE181" s="209">
        <f>IF(N181="základní",J181,0)</f>
        <v>0</v>
      </c>
      <c r="BF181" s="209">
        <f>IF(N181="snížená",J181,0)</f>
        <v>0</v>
      </c>
      <c r="BG181" s="209">
        <f>IF(N181="zákl. přenesená",J181,0)</f>
        <v>0</v>
      </c>
      <c r="BH181" s="209">
        <f>IF(N181="sníž. přenesená",J181,0)</f>
        <v>0</v>
      </c>
      <c r="BI181" s="209">
        <f>IF(N181="nulová",J181,0)</f>
        <v>0</v>
      </c>
      <c r="BJ181" s="19" t="s">
        <v>88</v>
      </c>
      <c r="BK181" s="209">
        <f>ROUND(I181*H181,2)</f>
        <v>0</v>
      </c>
      <c r="BL181" s="19" t="s">
        <v>243</v>
      </c>
      <c r="BM181" s="208" t="s">
        <v>3363</v>
      </c>
    </row>
    <row r="182" spans="1:65" s="2" customFormat="1" ht="16.5" customHeight="1">
      <c r="A182" s="38"/>
      <c r="B182" s="196"/>
      <c r="C182" s="242" t="s">
        <v>538</v>
      </c>
      <c r="D182" s="242" t="s">
        <v>806</v>
      </c>
      <c r="E182" s="243" t="s">
        <v>3364</v>
      </c>
      <c r="F182" s="244" t="s">
        <v>3365</v>
      </c>
      <c r="G182" s="245" t="s">
        <v>346</v>
      </c>
      <c r="H182" s="246">
        <v>2</v>
      </c>
      <c r="I182" s="247"/>
      <c r="J182" s="248">
        <f>ROUND(I182*H182,2)</f>
        <v>0</v>
      </c>
      <c r="K182" s="244" t="s">
        <v>1</v>
      </c>
      <c r="L182" s="249"/>
      <c r="M182" s="250" t="s">
        <v>1</v>
      </c>
      <c r="N182" s="251" t="s">
        <v>46</v>
      </c>
      <c r="O182" s="77"/>
      <c r="P182" s="206">
        <f>O182*H182</f>
        <v>0</v>
      </c>
      <c r="Q182" s="206">
        <v>0</v>
      </c>
      <c r="R182" s="206">
        <f>Q182*H182</f>
        <v>0</v>
      </c>
      <c r="S182" s="206">
        <v>0</v>
      </c>
      <c r="T182" s="20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08" t="s">
        <v>522</v>
      </c>
      <c r="AT182" s="208" t="s">
        <v>806</v>
      </c>
      <c r="AU182" s="208" t="s">
        <v>90</v>
      </c>
      <c r="AY182" s="19" t="s">
        <v>166</v>
      </c>
      <c r="BE182" s="209">
        <f>IF(N182="základní",J182,0)</f>
        <v>0</v>
      </c>
      <c r="BF182" s="209">
        <f>IF(N182="snížená",J182,0)</f>
        <v>0</v>
      </c>
      <c r="BG182" s="209">
        <f>IF(N182="zákl. přenesená",J182,0)</f>
        <v>0</v>
      </c>
      <c r="BH182" s="209">
        <f>IF(N182="sníž. přenesená",J182,0)</f>
        <v>0</v>
      </c>
      <c r="BI182" s="209">
        <f>IF(N182="nulová",J182,0)</f>
        <v>0</v>
      </c>
      <c r="BJ182" s="19" t="s">
        <v>88</v>
      </c>
      <c r="BK182" s="209">
        <f>ROUND(I182*H182,2)</f>
        <v>0</v>
      </c>
      <c r="BL182" s="19" t="s">
        <v>243</v>
      </c>
      <c r="BM182" s="208" t="s">
        <v>3366</v>
      </c>
    </row>
    <row r="183" spans="1:65" s="2" customFormat="1" ht="16.5" customHeight="1">
      <c r="A183" s="38"/>
      <c r="B183" s="196"/>
      <c r="C183" s="197" t="s">
        <v>543</v>
      </c>
      <c r="D183" s="197" t="s">
        <v>169</v>
      </c>
      <c r="E183" s="198" t="s">
        <v>3367</v>
      </c>
      <c r="F183" s="199" t="s">
        <v>3368</v>
      </c>
      <c r="G183" s="200" t="s">
        <v>346</v>
      </c>
      <c r="H183" s="201">
        <v>1</v>
      </c>
      <c r="I183" s="202"/>
      <c r="J183" s="203">
        <f>ROUND(I183*H183,2)</f>
        <v>0</v>
      </c>
      <c r="K183" s="199" t="s">
        <v>1</v>
      </c>
      <c r="L183" s="39"/>
      <c r="M183" s="204" t="s">
        <v>1</v>
      </c>
      <c r="N183" s="205" t="s">
        <v>46</v>
      </c>
      <c r="O183" s="77"/>
      <c r="P183" s="206">
        <f>O183*H183</f>
        <v>0</v>
      </c>
      <c r="Q183" s="206">
        <v>0</v>
      </c>
      <c r="R183" s="206">
        <f>Q183*H183</f>
        <v>0</v>
      </c>
      <c r="S183" s="206">
        <v>0</v>
      </c>
      <c r="T183" s="20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08" t="s">
        <v>243</v>
      </c>
      <c r="AT183" s="208" t="s">
        <v>169</v>
      </c>
      <c r="AU183" s="208" t="s">
        <v>90</v>
      </c>
      <c r="AY183" s="19" t="s">
        <v>166</v>
      </c>
      <c r="BE183" s="209">
        <f>IF(N183="základní",J183,0)</f>
        <v>0</v>
      </c>
      <c r="BF183" s="209">
        <f>IF(N183="snížená",J183,0)</f>
        <v>0</v>
      </c>
      <c r="BG183" s="209">
        <f>IF(N183="zákl. přenesená",J183,0)</f>
        <v>0</v>
      </c>
      <c r="BH183" s="209">
        <f>IF(N183="sníž. přenesená",J183,0)</f>
        <v>0</v>
      </c>
      <c r="BI183" s="209">
        <f>IF(N183="nulová",J183,0)</f>
        <v>0</v>
      </c>
      <c r="BJ183" s="19" t="s">
        <v>88</v>
      </c>
      <c r="BK183" s="209">
        <f>ROUND(I183*H183,2)</f>
        <v>0</v>
      </c>
      <c r="BL183" s="19" t="s">
        <v>243</v>
      </c>
      <c r="BM183" s="208" t="s">
        <v>3369</v>
      </c>
    </row>
    <row r="184" spans="1:65" s="2" customFormat="1" ht="16.5" customHeight="1">
      <c r="A184" s="38"/>
      <c r="B184" s="196"/>
      <c r="C184" s="242" t="s">
        <v>550</v>
      </c>
      <c r="D184" s="242" t="s">
        <v>806</v>
      </c>
      <c r="E184" s="243" t="s">
        <v>3370</v>
      </c>
      <c r="F184" s="244" t="s">
        <v>3371</v>
      </c>
      <c r="G184" s="245" t="s">
        <v>346</v>
      </c>
      <c r="H184" s="246">
        <v>1</v>
      </c>
      <c r="I184" s="247"/>
      <c r="J184" s="248">
        <f>ROUND(I184*H184,2)</f>
        <v>0</v>
      </c>
      <c r="K184" s="244" t="s">
        <v>1</v>
      </c>
      <c r="L184" s="249"/>
      <c r="M184" s="250" t="s">
        <v>1</v>
      </c>
      <c r="N184" s="251" t="s">
        <v>46</v>
      </c>
      <c r="O184" s="77"/>
      <c r="P184" s="206">
        <f>O184*H184</f>
        <v>0</v>
      </c>
      <c r="Q184" s="206">
        <v>0</v>
      </c>
      <c r="R184" s="206">
        <f>Q184*H184</f>
        <v>0</v>
      </c>
      <c r="S184" s="206">
        <v>0</v>
      </c>
      <c r="T184" s="20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08" t="s">
        <v>522</v>
      </c>
      <c r="AT184" s="208" t="s">
        <v>806</v>
      </c>
      <c r="AU184" s="208" t="s">
        <v>90</v>
      </c>
      <c r="AY184" s="19" t="s">
        <v>166</v>
      </c>
      <c r="BE184" s="209">
        <f>IF(N184="základní",J184,0)</f>
        <v>0</v>
      </c>
      <c r="BF184" s="209">
        <f>IF(N184="snížená",J184,0)</f>
        <v>0</v>
      </c>
      <c r="BG184" s="209">
        <f>IF(N184="zákl. přenesená",J184,0)</f>
        <v>0</v>
      </c>
      <c r="BH184" s="209">
        <f>IF(N184="sníž. přenesená",J184,0)</f>
        <v>0</v>
      </c>
      <c r="BI184" s="209">
        <f>IF(N184="nulová",J184,0)</f>
        <v>0</v>
      </c>
      <c r="BJ184" s="19" t="s">
        <v>88</v>
      </c>
      <c r="BK184" s="209">
        <f>ROUND(I184*H184,2)</f>
        <v>0</v>
      </c>
      <c r="BL184" s="19" t="s">
        <v>243</v>
      </c>
      <c r="BM184" s="208" t="s">
        <v>3372</v>
      </c>
    </row>
    <row r="185" spans="1:65" s="2" customFormat="1" ht="16.5" customHeight="1">
      <c r="A185" s="38"/>
      <c r="B185" s="196"/>
      <c r="C185" s="197" t="s">
        <v>556</v>
      </c>
      <c r="D185" s="197" t="s">
        <v>169</v>
      </c>
      <c r="E185" s="198" t="s">
        <v>3373</v>
      </c>
      <c r="F185" s="199" t="s">
        <v>3374</v>
      </c>
      <c r="G185" s="200" t="s">
        <v>346</v>
      </c>
      <c r="H185" s="201">
        <v>1</v>
      </c>
      <c r="I185" s="202"/>
      <c r="J185" s="203">
        <f>ROUND(I185*H185,2)</f>
        <v>0</v>
      </c>
      <c r="K185" s="199" t="s">
        <v>1</v>
      </c>
      <c r="L185" s="39"/>
      <c r="M185" s="204" t="s">
        <v>1</v>
      </c>
      <c r="N185" s="205" t="s">
        <v>46</v>
      </c>
      <c r="O185" s="77"/>
      <c r="P185" s="206">
        <f>O185*H185</f>
        <v>0</v>
      </c>
      <c r="Q185" s="206">
        <v>0</v>
      </c>
      <c r="R185" s="206">
        <f>Q185*H185</f>
        <v>0</v>
      </c>
      <c r="S185" s="206">
        <v>0</v>
      </c>
      <c r="T185" s="20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08" t="s">
        <v>243</v>
      </c>
      <c r="AT185" s="208" t="s">
        <v>169</v>
      </c>
      <c r="AU185" s="208" t="s">
        <v>90</v>
      </c>
      <c r="AY185" s="19" t="s">
        <v>166</v>
      </c>
      <c r="BE185" s="209">
        <f>IF(N185="základní",J185,0)</f>
        <v>0</v>
      </c>
      <c r="BF185" s="209">
        <f>IF(N185="snížená",J185,0)</f>
        <v>0</v>
      </c>
      <c r="BG185" s="209">
        <f>IF(N185="zákl. přenesená",J185,0)</f>
        <v>0</v>
      </c>
      <c r="BH185" s="209">
        <f>IF(N185="sníž. přenesená",J185,0)</f>
        <v>0</v>
      </c>
      <c r="BI185" s="209">
        <f>IF(N185="nulová",J185,0)</f>
        <v>0</v>
      </c>
      <c r="BJ185" s="19" t="s">
        <v>88</v>
      </c>
      <c r="BK185" s="209">
        <f>ROUND(I185*H185,2)</f>
        <v>0</v>
      </c>
      <c r="BL185" s="19" t="s">
        <v>243</v>
      </c>
      <c r="BM185" s="208" t="s">
        <v>3375</v>
      </c>
    </row>
    <row r="186" spans="1:65" s="2" customFormat="1" ht="16.5" customHeight="1">
      <c r="A186" s="38"/>
      <c r="B186" s="196"/>
      <c r="C186" s="242" t="s">
        <v>562</v>
      </c>
      <c r="D186" s="242" t="s">
        <v>806</v>
      </c>
      <c r="E186" s="243" t="s">
        <v>3376</v>
      </c>
      <c r="F186" s="244" t="s">
        <v>3377</v>
      </c>
      <c r="G186" s="245" t="s">
        <v>346</v>
      </c>
      <c r="H186" s="246">
        <v>1</v>
      </c>
      <c r="I186" s="247"/>
      <c r="J186" s="248">
        <f>ROUND(I186*H186,2)</f>
        <v>0</v>
      </c>
      <c r="K186" s="244" t="s">
        <v>1</v>
      </c>
      <c r="L186" s="249"/>
      <c r="M186" s="250" t="s">
        <v>1</v>
      </c>
      <c r="N186" s="251" t="s">
        <v>46</v>
      </c>
      <c r="O186" s="77"/>
      <c r="P186" s="206">
        <f>O186*H186</f>
        <v>0</v>
      </c>
      <c r="Q186" s="206">
        <v>0</v>
      </c>
      <c r="R186" s="206">
        <f>Q186*H186</f>
        <v>0</v>
      </c>
      <c r="S186" s="206">
        <v>0</v>
      </c>
      <c r="T186" s="20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08" t="s">
        <v>522</v>
      </c>
      <c r="AT186" s="208" t="s">
        <v>806</v>
      </c>
      <c r="AU186" s="208" t="s">
        <v>90</v>
      </c>
      <c r="AY186" s="19" t="s">
        <v>166</v>
      </c>
      <c r="BE186" s="209">
        <f>IF(N186="základní",J186,0)</f>
        <v>0</v>
      </c>
      <c r="BF186" s="209">
        <f>IF(N186="snížená",J186,0)</f>
        <v>0</v>
      </c>
      <c r="BG186" s="209">
        <f>IF(N186="zákl. přenesená",J186,0)</f>
        <v>0</v>
      </c>
      <c r="BH186" s="209">
        <f>IF(N186="sníž. přenesená",J186,0)</f>
        <v>0</v>
      </c>
      <c r="BI186" s="209">
        <f>IF(N186="nulová",J186,0)</f>
        <v>0</v>
      </c>
      <c r="BJ186" s="19" t="s">
        <v>88</v>
      </c>
      <c r="BK186" s="209">
        <f>ROUND(I186*H186,2)</f>
        <v>0</v>
      </c>
      <c r="BL186" s="19" t="s">
        <v>243</v>
      </c>
      <c r="BM186" s="208" t="s">
        <v>3378</v>
      </c>
    </row>
    <row r="187" spans="1:65" s="2" customFormat="1" ht="16.5" customHeight="1">
      <c r="A187" s="38"/>
      <c r="B187" s="196"/>
      <c r="C187" s="197" t="s">
        <v>569</v>
      </c>
      <c r="D187" s="197" t="s">
        <v>169</v>
      </c>
      <c r="E187" s="198" t="s">
        <v>3379</v>
      </c>
      <c r="F187" s="199" t="s">
        <v>3380</v>
      </c>
      <c r="G187" s="200" t="s">
        <v>346</v>
      </c>
      <c r="H187" s="201">
        <v>16</v>
      </c>
      <c r="I187" s="202"/>
      <c r="J187" s="203">
        <f>ROUND(I187*H187,2)</f>
        <v>0</v>
      </c>
      <c r="K187" s="199" t="s">
        <v>1</v>
      </c>
      <c r="L187" s="39"/>
      <c r="M187" s="204" t="s">
        <v>1</v>
      </c>
      <c r="N187" s="205" t="s">
        <v>46</v>
      </c>
      <c r="O187" s="77"/>
      <c r="P187" s="206">
        <f>O187*H187</f>
        <v>0</v>
      </c>
      <c r="Q187" s="206">
        <v>0</v>
      </c>
      <c r="R187" s="206">
        <f>Q187*H187</f>
        <v>0</v>
      </c>
      <c r="S187" s="206">
        <v>0</v>
      </c>
      <c r="T187" s="20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08" t="s">
        <v>243</v>
      </c>
      <c r="AT187" s="208" t="s">
        <v>169</v>
      </c>
      <c r="AU187" s="208" t="s">
        <v>90</v>
      </c>
      <c r="AY187" s="19" t="s">
        <v>166</v>
      </c>
      <c r="BE187" s="209">
        <f>IF(N187="základní",J187,0)</f>
        <v>0</v>
      </c>
      <c r="BF187" s="209">
        <f>IF(N187="snížená",J187,0)</f>
        <v>0</v>
      </c>
      <c r="BG187" s="209">
        <f>IF(N187="zákl. přenesená",J187,0)</f>
        <v>0</v>
      </c>
      <c r="BH187" s="209">
        <f>IF(N187="sníž. přenesená",J187,0)</f>
        <v>0</v>
      </c>
      <c r="BI187" s="209">
        <f>IF(N187="nulová",J187,0)</f>
        <v>0</v>
      </c>
      <c r="BJ187" s="19" t="s">
        <v>88</v>
      </c>
      <c r="BK187" s="209">
        <f>ROUND(I187*H187,2)</f>
        <v>0</v>
      </c>
      <c r="BL187" s="19" t="s">
        <v>243</v>
      </c>
      <c r="BM187" s="208" t="s">
        <v>3381</v>
      </c>
    </row>
    <row r="188" spans="1:65" s="2" customFormat="1" ht="16.5" customHeight="1">
      <c r="A188" s="38"/>
      <c r="B188" s="196"/>
      <c r="C188" s="242" t="s">
        <v>576</v>
      </c>
      <c r="D188" s="242" t="s">
        <v>806</v>
      </c>
      <c r="E188" s="243" t="s">
        <v>3382</v>
      </c>
      <c r="F188" s="244" t="s">
        <v>3383</v>
      </c>
      <c r="G188" s="245" t="s">
        <v>346</v>
      </c>
      <c r="H188" s="246">
        <v>16</v>
      </c>
      <c r="I188" s="247"/>
      <c r="J188" s="248">
        <f>ROUND(I188*H188,2)</f>
        <v>0</v>
      </c>
      <c r="K188" s="244" t="s">
        <v>1</v>
      </c>
      <c r="L188" s="249"/>
      <c r="M188" s="250" t="s">
        <v>1</v>
      </c>
      <c r="N188" s="251" t="s">
        <v>46</v>
      </c>
      <c r="O188" s="77"/>
      <c r="P188" s="206">
        <f>O188*H188</f>
        <v>0</v>
      </c>
      <c r="Q188" s="206">
        <v>0</v>
      </c>
      <c r="R188" s="206">
        <f>Q188*H188</f>
        <v>0</v>
      </c>
      <c r="S188" s="206">
        <v>0</v>
      </c>
      <c r="T188" s="20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08" t="s">
        <v>522</v>
      </c>
      <c r="AT188" s="208" t="s">
        <v>806</v>
      </c>
      <c r="AU188" s="208" t="s">
        <v>90</v>
      </c>
      <c r="AY188" s="19" t="s">
        <v>166</v>
      </c>
      <c r="BE188" s="209">
        <f>IF(N188="základní",J188,0)</f>
        <v>0</v>
      </c>
      <c r="BF188" s="209">
        <f>IF(N188="snížená",J188,0)</f>
        <v>0</v>
      </c>
      <c r="BG188" s="209">
        <f>IF(N188="zákl. přenesená",J188,0)</f>
        <v>0</v>
      </c>
      <c r="BH188" s="209">
        <f>IF(N188="sníž. přenesená",J188,0)</f>
        <v>0</v>
      </c>
      <c r="BI188" s="209">
        <f>IF(N188="nulová",J188,0)</f>
        <v>0</v>
      </c>
      <c r="BJ188" s="19" t="s">
        <v>88</v>
      </c>
      <c r="BK188" s="209">
        <f>ROUND(I188*H188,2)</f>
        <v>0</v>
      </c>
      <c r="BL188" s="19" t="s">
        <v>243</v>
      </c>
      <c r="BM188" s="208" t="s">
        <v>3384</v>
      </c>
    </row>
    <row r="189" spans="1:51" s="14" customFormat="1" ht="12">
      <c r="A189" s="14"/>
      <c r="B189" s="226"/>
      <c r="C189" s="14"/>
      <c r="D189" s="210" t="s">
        <v>283</v>
      </c>
      <c r="E189" s="227" t="s">
        <v>1</v>
      </c>
      <c r="F189" s="228" t="s">
        <v>3385</v>
      </c>
      <c r="G189" s="14"/>
      <c r="H189" s="229">
        <v>16</v>
      </c>
      <c r="I189" s="230"/>
      <c r="J189" s="14"/>
      <c r="K189" s="14"/>
      <c r="L189" s="226"/>
      <c r="M189" s="231"/>
      <c r="N189" s="232"/>
      <c r="O189" s="232"/>
      <c r="P189" s="232"/>
      <c r="Q189" s="232"/>
      <c r="R189" s="232"/>
      <c r="S189" s="232"/>
      <c r="T189" s="23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27" t="s">
        <v>283</v>
      </c>
      <c r="AU189" s="227" t="s">
        <v>90</v>
      </c>
      <c r="AV189" s="14" t="s">
        <v>90</v>
      </c>
      <c r="AW189" s="14" t="s">
        <v>36</v>
      </c>
      <c r="AX189" s="14" t="s">
        <v>81</v>
      </c>
      <c r="AY189" s="227" t="s">
        <v>166</v>
      </c>
    </row>
    <row r="190" spans="1:63" s="12" customFormat="1" ht="22.8" customHeight="1">
      <c r="A190" s="12"/>
      <c r="B190" s="183"/>
      <c r="C190" s="12"/>
      <c r="D190" s="184" t="s">
        <v>80</v>
      </c>
      <c r="E190" s="194" t="s">
        <v>3067</v>
      </c>
      <c r="F190" s="194" t="s">
        <v>3386</v>
      </c>
      <c r="G190" s="12"/>
      <c r="H190" s="12"/>
      <c r="I190" s="186"/>
      <c r="J190" s="195">
        <f>BK190</f>
        <v>0</v>
      </c>
      <c r="K190" s="12"/>
      <c r="L190" s="183"/>
      <c r="M190" s="188"/>
      <c r="N190" s="189"/>
      <c r="O190" s="189"/>
      <c r="P190" s="190">
        <f>SUM(P191:P200)</f>
        <v>0</v>
      </c>
      <c r="Q190" s="189"/>
      <c r="R190" s="190">
        <f>SUM(R191:R200)</f>
        <v>0</v>
      </c>
      <c r="S190" s="189"/>
      <c r="T190" s="191">
        <f>SUM(T191:T200)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184" t="s">
        <v>90</v>
      </c>
      <c r="AT190" s="192" t="s">
        <v>80</v>
      </c>
      <c r="AU190" s="192" t="s">
        <v>88</v>
      </c>
      <c r="AY190" s="184" t="s">
        <v>166</v>
      </c>
      <c r="BK190" s="193">
        <f>SUM(BK191:BK200)</f>
        <v>0</v>
      </c>
    </row>
    <row r="191" spans="1:65" s="2" customFormat="1" ht="16.5" customHeight="1">
      <c r="A191" s="38"/>
      <c r="B191" s="196"/>
      <c r="C191" s="197" t="s">
        <v>582</v>
      </c>
      <c r="D191" s="197" t="s">
        <v>169</v>
      </c>
      <c r="E191" s="198" t="s">
        <v>3387</v>
      </c>
      <c r="F191" s="199" t="s">
        <v>3388</v>
      </c>
      <c r="G191" s="200" t="s">
        <v>346</v>
      </c>
      <c r="H191" s="201">
        <v>10</v>
      </c>
      <c r="I191" s="202"/>
      <c r="J191" s="203">
        <f>ROUND(I191*H191,2)</f>
        <v>0</v>
      </c>
      <c r="K191" s="199" t="s">
        <v>280</v>
      </c>
      <c r="L191" s="39"/>
      <c r="M191" s="204" t="s">
        <v>1</v>
      </c>
      <c r="N191" s="205" t="s">
        <v>46</v>
      </c>
      <c r="O191" s="77"/>
      <c r="P191" s="206">
        <f>O191*H191</f>
        <v>0</v>
      </c>
      <c r="Q191" s="206">
        <v>0</v>
      </c>
      <c r="R191" s="206">
        <f>Q191*H191</f>
        <v>0</v>
      </c>
      <c r="S191" s="206">
        <v>0</v>
      </c>
      <c r="T191" s="20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08" t="s">
        <v>243</v>
      </c>
      <c r="AT191" s="208" t="s">
        <v>169</v>
      </c>
      <c r="AU191" s="208" t="s">
        <v>90</v>
      </c>
      <c r="AY191" s="19" t="s">
        <v>166</v>
      </c>
      <c r="BE191" s="209">
        <f>IF(N191="základní",J191,0)</f>
        <v>0</v>
      </c>
      <c r="BF191" s="209">
        <f>IF(N191="snížená",J191,0)</f>
        <v>0</v>
      </c>
      <c r="BG191" s="209">
        <f>IF(N191="zákl. přenesená",J191,0)</f>
        <v>0</v>
      </c>
      <c r="BH191" s="209">
        <f>IF(N191="sníž. přenesená",J191,0)</f>
        <v>0</v>
      </c>
      <c r="BI191" s="209">
        <f>IF(N191="nulová",J191,0)</f>
        <v>0</v>
      </c>
      <c r="BJ191" s="19" t="s">
        <v>88</v>
      </c>
      <c r="BK191" s="209">
        <f>ROUND(I191*H191,2)</f>
        <v>0</v>
      </c>
      <c r="BL191" s="19" t="s">
        <v>243</v>
      </c>
      <c r="BM191" s="208" t="s">
        <v>3389</v>
      </c>
    </row>
    <row r="192" spans="1:47" s="2" customFormat="1" ht="12">
      <c r="A192" s="38"/>
      <c r="B192" s="39"/>
      <c r="C192" s="38"/>
      <c r="D192" s="210" t="s">
        <v>174</v>
      </c>
      <c r="E192" s="38"/>
      <c r="F192" s="211" t="s">
        <v>3390</v>
      </c>
      <c r="G192" s="38"/>
      <c r="H192" s="38"/>
      <c r="I192" s="132"/>
      <c r="J192" s="38"/>
      <c r="K192" s="38"/>
      <c r="L192" s="39"/>
      <c r="M192" s="212"/>
      <c r="N192" s="213"/>
      <c r="O192" s="77"/>
      <c r="P192" s="77"/>
      <c r="Q192" s="77"/>
      <c r="R192" s="77"/>
      <c r="S192" s="77"/>
      <c r="T192" s="7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9" t="s">
        <v>174</v>
      </c>
      <c r="AU192" s="19" t="s">
        <v>90</v>
      </c>
    </row>
    <row r="193" spans="1:65" s="2" customFormat="1" ht="21.75" customHeight="1">
      <c r="A193" s="38"/>
      <c r="B193" s="196"/>
      <c r="C193" s="242" t="s">
        <v>596</v>
      </c>
      <c r="D193" s="242" t="s">
        <v>806</v>
      </c>
      <c r="E193" s="243" t="s">
        <v>3391</v>
      </c>
      <c r="F193" s="244" t="s">
        <v>3392</v>
      </c>
      <c r="G193" s="245" t="s">
        <v>346</v>
      </c>
      <c r="H193" s="246">
        <v>10</v>
      </c>
      <c r="I193" s="247"/>
      <c r="J193" s="248">
        <f>ROUND(I193*H193,2)</f>
        <v>0</v>
      </c>
      <c r="K193" s="244" t="s">
        <v>1</v>
      </c>
      <c r="L193" s="249"/>
      <c r="M193" s="250" t="s">
        <v>1</v>
      </c>
      <c r="N193" s="251" t="s">
        <v>46</v>
      </c>
      <c r="O193" s="77"/>
      <c r="P193" s="206">
        <f>O193*H193</f>
        <v>0</v>
      </c>
      <c r="Q193" s="206">
        <v>0</v>
      </c>
      <c r="R193" s="206">
        <f>Q193*H193</f>
        <v>0</v>
      </c>
      <c r="S193" s="206">
        <v>0</v>
      </c>
      <c r="T193" s="20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08" t="s">
        <v>522</v>
      </c>
      <c r="AT193" s="208" t="s">
        <v>806</v>
      </c>
      <c r="AU193" s="208" t="s">
        <v>90</v>
      </c>
      <c r="AY193" s="19" t="s">
        <v>166</v>
      </c>
      <c r="BE193" s="209">
        <f>IF(N193="základní",J193,0)</f>
        <v>0</v>
      </c>
      <c r="BF193" s="209">
        <f>IF(N193="snížená",J193,0)</f>
        <v>0</v>
      </c>
      <c r="BG193" s="209">
        <f>IF(N193="zákl. přenesená",J193,0)</f>
        <v>0</v>
      </c>
      <c r="BH193" s="209">
        <f>IF(N193="sníž. přenesená",J193,0)</f>
        <v>0</v>
      </c>
      <c r="BI193" s="209">
        <f>IF(N193="nulová",J193,0)</f>
        <v>0</v>
      </c>
      <c r="BJ193" s="19" t="s">
        <v>88</v>
      </c>
      <c r="BK193" s="209">
        <f>ROUND(I193*H193,2)</f>
        <v>0</v>
      </c>
      <c r="BL193" s="19" t="s">
        <v>243</v>
      </c>
      <c r="BM193" s="208" t="s">
        <v>3393</v>
      </c>
    </row>
    <row r="194" spans="1:47" s="2" customFormat="1" ht="12">
      <c r="A194" s="38"/>
      <c r="B194" s="39"/>
      <c r="C194" s="38"/>
      <c r="D194" s="210" t="s">
        <v>174</v>
      </c>
      <c r="E194" s="38"/>
      <c r="F194" s="211" t="s">
        <v>3394</v>
      </c>
      <c r="G194" s="38"/>
      <c r="H194" s="38"/>
      <c r="I194" s="132"/>
      <c r="J194" s="38"/>
      <c r="K194" s="38"/>
      <c r="L194" s="39"/>
      <c r="M194" s="212"/>
      <c r="N194" s="213"/>
      <c r="O194" s="77"/>
      <c r="P194" s="77"/>
      <c r="Q194" s="77"/>
      <c r="R194" s="77"/>
      <c r="S194" s="77"/>
      <c r="T194" s="7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9" t="s">
        <v>174</v>
      </c>
      <c r="AU194" s="19" t="s">
        <v>90</v>
      </c>
    </row>
    <row r="195" spans="1:65" s="2" customFormat="1" ht="21.75" customHeight="1">
      <c r="A195" s="38"/>
      <c r="B195" s="196"/>
      <c r="C195" s="197" t="s">
        <v>619</v>
      </c>
      <c r="D195" s="197" t="s">
        <v>169</v>
      </c>
      <c r="E195" s="198" t="s">
        <v>3395</v>
      </c>
      <c r="F195" s="199" t="s">
        <v>3396</v>
      </c>
      <c r="G195" s="200" t="s">
        <v>346</v>
      </c>
      <c r="H195" s="201">
        <v>4</v>
      </c>
      <c r="I195" s="202"/>
      <c r="J195" s="203">
        <f>ROUND(I195*H195,2)</f>
        <v>0</v>
      </c>
      <c r="K195" s="199" t="s">
        <v>280</v>
      </c>
      <c r="L195" s="39"/>
      <c r="M195" s="204" t="s">
        <v>1</v>
      </c>
      <c r="N195" s="205" t="s">
        <v>46</v>
      </c>
      <c r="O195" s="77"/>
      <c r="P195" s="206">
        <f>O195*H195</f>
        <v>0</v>
      </c>
      <c r="Q195" s="206">
        <v>0</v>
      </c>
      <c r="R195" s="206">
        <f>Q195*H195</f>
        <v>0</v>
      </c>
      <c r="S195" s="206">
        <v>0</v>
      </c>
      <c r="T195" s="207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08" t="s">
        <v>243</v>
      </c>
      <c r="AT195" s="208" t="s">
        <v>169</v>
      </c>
      <c r="AU195" s="208" t="s">
        <v>90</v>
      </c>
      <c r="AY195" s="19" t="s">
        <v>166</v>
      </c>
      <c r="BE195" s="209">
        <f>IF(N195="základní",J195,0)</f>
        <v>0</v>
      </c>
      <c r="BF195" s="209">
        <f>IF(N195="snížená",J195,0)</f>
        <v>0</v>
      </c>
      <c r="BG195" s="209">
        <f>IF(N195="zákl. přenesená",J195,0)</f>
        <v>0</v>
      </c>
      <c r="BH195" s="209">
        <f>IF(N195="sníž. přenesená",J195,0)</f>
        <v>0</v>
      </c>
      <c r="BI195" s="209">
        <f>IF(N195="nulová",J195,0)</f>
        <v>0</v>
      </c>
      <c r="BJ195" s="19" t="s">
        <v>88</v>
      </c>
      <c r="BK195" s="209">
        <f>ROUND(I195*H195,2)</f>
        <v>0</v>
      </c>
      <c r="BL195" s="19" t="s">
        <v>243</v>
      </c>
      <c r="BM195" s="208" t="s">
        <v>3397</v>
      </c>
    </row>
    <row r="196" spans="1:47" s="2" customFormat="1" ht="12">
      <c r="A196" s="38"/>
      <c r="B196" s="39"/>
      <c r="C196" s="38"/>
      <c r="D196" s="210" t="s">
        <v>174</v>
      </c>
      <c r="E196" s="38"/>
      <c r="F196" s="211" t="s">
        <v>3398</v>
      </c>
      <c r="G196" s="38"/>
      <c r="H196" s="38"/>
      <c r="I196" s="132"/>
      <c r="J196" s="38"/>
      <c r="K196" s="38"/>
      <c r="L196" s="39"/>
      <c r="M196" s="212"/>
      <c r="N196" s="213"/>
      <c r="O196" s="77"/>
      <c r="P196" s="77"/>
      <c r="Q196" s="77"/>
      <c r="R196" s="77"/>
      <c r="S196" s="77"/>
      <c r="T196" s="7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9" t="s">
        <v>174</v>
      </c>
      <c r="AU196" s="19" t="s">
        <v>90</v>
      </c>
    </row>
    <row r="197" spans="1:65" s="2" customFormat="1" ht="16.5" customHeight="1">
      <c r="A197" s="38"/>
      <c r="B197" s="196"/>
      <c r="C197" s="242" t="s">
        <v>626</v>
      </c>
      <c r="D197" s="242" t="s">
        <v>806</v>
      </c>
      <c r="E197" s="243" t="s">
        <v>3399</v>
      </c>
      <c r="F197" s="244" t="s">
        <v>3400</v>
      </c>
      <c r="G197" s="245" t="s">
        <v>346</v>
      </c>
      <c r="H197" s="246">
        <v>4</v>
      </c>
      <c r="I197" s="247"/>
      <c r="J197" s="248">
        <f>ROUND(I197*H197,2)</f>
        <v>0</v>
      </c>
      <c r="K197" s="244" t="s">
        <v>1</v>
      </c>
      <c r="L197" s="249"/>
      <c r="M197" s="250" t="s">
        <v>1</v>
      </c>
      <c r="N197" s="251" t="s">
        <v>46</v>
      </c>
      <c r="O197" s="77"/>
      <c r="P197" s="206">
        <f>O197*H197</f>
        <v>0</v>
      </c>
      <c r="Q197" s="206">
        <v>0</v>
      </c>
      <c r="R197" s="206">
        <f>Q197*H197</f>
        <v>0</v>
      </c>
      <c r="S197" s="206">
        <v>0</v>
      </c>
      <c r="T197" s="207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08" t="s">
        <v>522</v>
      </c>
      <c r="AT197" s="208" t="s">
        <v>806</v>
      </c>
      <c r="AU197" s="208" t="s">
        <v>90</v>
      </c>
      <c r="AY197" s="19" t="s">
        <v>166</v>
      </c>
      <c r="BE197" s="209">
        <f>IF(N197="základní",J197,0)</f>
        <v>0</v>
      </c>
      <c r="BF197" s="209">
        <f>IF(N197="snížená",J197,0)</f>
        <v>0</v>
      </c>
      <c r="BG197" s="209">
        <f>IF(N197="zákl. přenesená",J197,0)</f>
        <v>0</v>
      </c>
      <c r="BH197" s="209">
        <f>IF(N197="sníž. přenesená",J197,0)</f>
        <v>0</v>
      </c>
      <c r="BI197" s="209">
        <f>IF(N197="nulová",J197,0)</f>
        <v>0</v>
      </c>
      <c r="BJ197" s="19" t="s">
        <v>88</v>
      </c>
      <c r="BK197" s="209">
        <f>ROUND(I197*H197,2)</f>
        <v>0</v>
      </c>
      <c r="BL197" s="19" t="s">
        <v>243</v>
      </c>
      <c r="BM197" s="208" t="s">
        <v>3401</v>
      </c>
    </row>
    <row r="198" spans="1:65" s="2" customFormat="1" ht="16.5" customHeight="1">
      <c r="A198" s="38"/>
      <c r="B198" s="196"/>
      <c r="C198" s="197" t="s">
        <v>637</v>
      </c>
      <c r="D198" s="197" t="s">
        <v>169</v>
      </c>
      <c r="E198" s="198" t="s">
        <v>3402</v>
      </c>
      <c r="F198" s="199" t="s">
        <v>3403</v>
      </c>
      <c r="G198" s="200" t="s">
        <v>346</v>
      </c>
      <c r="H198" s="201">
        <v>3</v>
      </c>
      <c r="I198" s="202"/>
      <c r="J198" s="203">
        <f>ROUND(I198*H198,2)</f>
        <v>0</v>
      </c>
      <c r="K198" s="199" t="s">
        <v>280</v>
      </c>
      <c r="L198" s="39"/>
      <c r="M198" s="204" t="s">
        <v>1</v>
      </c>
      <c r="N198" s="205" t="s">
        <v>46</v>
      </c>
      <c r="O198" s="77"/>
      <c r="P198" s="206">
        <f>O198*H198</f>
        <v>0</v>
      </c>
      <c r="Q198" s="206">
        <v>0</v>
      </c>
      <c r="R198" s="206">
        <f>Q198*H198</f>
        <v>0</v>
      </c>
      <c r="S198" s="206">
        <v>0</v>
      </c>
      <c r="T198" s="20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08" t="s">
        <v>243</v>
      </c>
      <c r="AT198" s="208" t="s">
        <v>169</v>
      </c>
      <c r="AU198" s="208" t="s">
        <v>90</v>
      </c>
      <c r="AY198" s="19" t="s">
        <v>166</v>
      </c>
      <c r="BE198" s="209">
        <f>IF(N198="základní",J198,0)</f>
        <v>0</v>
      </c>
      <c r="BF198" s="209">
        <f>IF(N198="snížená",J198,0)</f>
        <v>0</v>
      </c>
      <c r="BG198" s="209">
        <f>IF(N198="zákl. přenesená",J198,0)</f>
        <v>0</v>
      </c>
      <c r="BH198" s="209">
        <f>IF(N198="sníž. přenesená",J198,0)</f>
        <v>0</v>
      </c>
      <c r="BI198" s="209">
        <f>IF(N198="nulová",J198,0)</f>
        <v>0</v>
      </c>
      <c r="BJ198" s="19" t="s">
        <v>88</v>
      </c>
      <c r="BK198" s="209">
        <f>ROUND(I198*H198,2)</f>
        <v>0</v>
      </c>
      <c r="BL198" s="19" t="s">
        <v>243</v>
      </c>
      <c r="BM198" s="208" t="s">
        <v>3404</v>
      </c>
    </row>
    <row r="199" spans="1:47" s="2" customFormat="1" ht="12">
      <c r="A199" s="38"/>
      <c r="B199" s="39"/>
      <c r="C199" s="38"/>
      <c r="D199" s="210" t="s">
        <v>174</v>
      </c>
      <c r="E199" s="38"/>
      <c r="F199" s="211" t="s">
        <v>3405</v>
      </c>
      <c r="G199" s="38"/>
      <c r="H199" s="38"/>
      <c r="I199" s="132"/>
      <c r="J199" s="38"/>
      <c r="K199" s="38"/>
      <c r="L199" s="39"/>
      <c r="M199" s="212"/>
      <c r="N199" s="213"/>
      <c r="O199" s="77"/>
      <c r="P199" s="77"/>
      <c r="Q199" s="77"/>
      <c r="R199" s="77"/>
      <c r="S199" s="77"/>
      <c r="T199" s="7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9" t="s">
        <v>174</v>
      </c>
      <c r="AU199" s="19" t="s">
        <v>90</v>
      </c>
    </row>
    <row r="200" spans="1:65" s="2" customFormat="1" ht="16.5" customHeight="1">
      <c r="A200" s="38"/>
      <c r="B200" s="196"/>
      <c r="C200" s="242" t="s">
        <v>642</v>
      </c>
      <c r="D200" s="242" t="s">
        <v>806</v>
      </c>
      <c r="E200" s="243" t="s">
        <v>3406</v>
      </c>
      <c r="F200" s="244" t="s">
        <v>3407</v>
      </c>
      <c r="G200" s="245" t="s">
        <v>346</v>
      </c>
      <c r="H200" s="246">
        <v>3</v>
      </c>
      <c r="I200" s="247"/>
      <c r="J200" s="248">
        <f>ROUND(I200*H200,2)</f>
        <v>0</v>
      </c>
      <c r="K200" s="244" t="s">
        <v>1</v>
      </c>
      <c r="L200" s="249"/>
      <c r="M200" s="250" t="s">
        <v>1</v>
      </c>
      <c r="N200" s="251" t="s">
        <v>46</v>
      </c>
      <c r="O200" s="77"/>
      <c r="P200" s="206">
        <f>O200*H200</f>
        <v>0</v>
      </c>
      <c r="Q200" s="206">
        <v>0</v>
      </c>
      <c r="R200" s="206">
        <f>Q200*H200</f>
        <v>0</v>
      </c>
      <c r="S200" s="206">
        <v>0</v>
      </c>
      <c r="T200" s="20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08" t="s">
        <v>522</v>
      </c>
      <c r="AT200" s="208" t="s">
        <v>806</v>
      </c>
      <c r="AU200" s="208" t="s">
        <v>90</v>
      </c>
      <c r="AY200" s="19" t="s">
        <v>166</v>
      </c>
      <c r="BE200" s="209">
        <f>IF(N200="základní",J200,0)</f>
        <v>0</v>
      </c>
      <c r="BF200" s="209">
        <f>IF(N200="snížená",J200,0)</f>
        <v>0</v>
      </c>
      <c r="BG200" s="209">
        <f>IF(N200="zákl. přenesená",J200,0)</f>
        <v>0</v>
      </c>
      <c r="BH200" s="209">
        <f>IF(N200="sníž. přenesená",J200,0)</f>
        <v>0</v>
      </c>
      <c r="BI200" s="209">
        <f>IF(N200="nulová",J200,0)</f>
        <v>0</v>
      </c>
      <c r="BJ200" s="19" t="s">
        <v>88</v>
      </c>
      <c r="BK200" s="209">
        <f>ROUND(I200*H200,2)</f>
        <v>0</v>
      </c>
      <c r="BL200" s="19" t="s">
        <v>243</v>
      </c>
      <c r="BM200" s="208" t="s">
        <v>3408</v>
      </c>
    </row>
    <row r="201" spans="1:63" s="12" customFormat="1" ht="22.8" customHeight="1">
      <c r="A201" s="12"/>
      <c r="B201" s="183"/>
      <c r="C201" s="12"/>
      <c r="D201" s="184" t="s">
        <v>80</v>
      </c>
      <c r="E201" s="194" t="s">
        <v>3409</v>
      </c>
      <c r="F201" s="194" t="s">
        <v>3410</v>
      </c>
      <c r="G201" s="12"/>
      <c r="H201" s="12"/>
      <c r="I201" s="186"/>
      <c r="J201" s="195">
        <f>BK201</f>
        <v>0</v>
      </c>
      <c r="K201" s="12"/>
      <c r="L201" s="183"/>
      <c r="M201" s="188"/>
      <c r="N201" s="189"/>
      <c r="O201" s="189"/>
      <c r="P201" s="190">
        <f>SUM(P202:P210)</f>
        <v>0</v>
      </c>
      <c r="Q201" s="189"/>
      <c r="R201" s="190">
        <f>SUM(R202:R210)</f>
        <v>0</v>
      </c>
      <c r="S201" s="189"/>
      <c r="T201" s="191">
        <f>SUM(T202:T210)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84" t="s">
        <v>180</v>
      </c>
      <c r="AT201" s="192" t="s">
        <v>80</v>
      </c>
      <c r="AU201" s="192" t="s">
        <v>88</v>
      </c>
      <c r="AY201" s="184" t="s">
        <v>166</v>
      </c>
      <c r="BK201" s="193">
        <f>SUM(BK202:BK210)</f>
        <v>0</v>
      </c>
    </row>
    <row r="202" spans="1:65" s="2" customFormat="1" ht="21.75" customHeight="1">
      <c r="A202" s="38"/>
      <c r="B202" s="196"/>
      <c r="C202" s="197" t="s">
        <v>647</v>
      </c>
      <c r="D202" s="197" t="s">
        <v>169</v>
      </c>
      <c r="E202" s="198" t="s">
        <v>3411</v>
      </c>
      <c r="F202" s="199" t="s">
        <v>3412</v>
      </c>
      <c r="G202" s="200" t="s">
        <v>2154</v>
      </c>
      <c r="H202" s="201">
        <v>4</v>
      </c>
      <c r="I202" s="202"/>
      <c r="J202" s="203">
        <f>ROUND(I202*H202,2)</f>
        <v>0</v>
      </c>
      <c r="K202" s="199" t="s">
        <v>1</v>
      </c>
      <c r="L202" s="39"/>
      <c r="M202" s="204" t="s">
        <v>1</v>
      </c>
      <c r="N202" s="205" t="s">
        <v>46</v>
      </c>
      <c r="O202" s="77"/>
      <c r="P202" s="206">
        <f>O202*H202</f>
        <v>0</v>
      </c>
      <c r="Q202" s="206">
        <v>0</v>
      </c>
      <c r="R202" s="206">
        <f>Q202*H202</f>
        <v>0</v>
      </c>
      <c r="S202" s="206">
        <v>0</v>
      </c>
      <c r="T202" s="207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08" t="s">
        <v>243</v>
      </c>
      <c r="AT202" s="208" t="s">
        <v>169</v>
      </c>
      <c r="AU202" s="208" t="s">
        <v>90</v>
      </c>
      <c r="AY202" s="19" t="s">
        <v>166</v>
      </c>
      <c r="BE202" s="209">
        <f>IF(N202="základní",J202,0)</f>
        <v>0</v>
      </c>
      <c r="BF202" s="209">
        <f>IF(N202="snížená",J202,0)</f>
        <v>0</v>
      </c>
      <c r="BG202" s="209">
        <f>IF(N202="zákl. přenesená",J202,0)</f>
        <v>0</v>
      </c>
      <c r="BH202" s="209">
        <f>IF(N202="sníž. přenesená",J202,0)</f>
        <v>0</v>
      </c>
      <c r="BI202" s="209">
        <f>IF(N202="nulová",J202,0)</f>
        <v>0</v>
      </c>
      <c r="BJ202" s="19" t="s">
        <v>88</v>
      </c>
      <c r="BK202" s="209">
        <f>ROUND(I202*H202,2)</f>
        <v>0</v>
      </c>
      <c r="BL202" s="19" t="s">
        <v>243</v>
      </c>
      <c r="BM202" s="208" t="s">
        <v>3413</v>
      </c>
    </row>
    <row r="203" spans="1:65" s="2" customFormat="1" ht="21.75" customHeight="1">
      <c r="A203" s="38"/>
      <c r="B203" s="196"/>
      <c r="C203" s="197" t="s">
        <v>652</v>
      </c>
      <c r="D203" s="197" t="s">
        <v>169</v>
      </c>
      <c r="E203" s="198" t="s">
        <v>3414</v>
      </c>
      <c r="F203" s="199" t="s">
        <v>3415</v>
      </c>
      <c r="G203" s="200" t="s">
        <v>289</v>
      </c>
      <c r="H203" s="201">
        <v>0.268</v>
      </c>
      <c r="I203" s="202"/>
      <c r="J203" s="203">
        <f>ROUND(I203*H203,2)</f>
        <v>0</v>
      </c>
      <c r="K203" s="199" t="s">
        <v>280</v>
      </c>
      <c r="L203" s="39"/>
      <c r="M203" s="204" t="s">
        <v>1</v>
      </c>
      <c r="N203" s="205" t="s">
        <v>46</v>
      </c>
      <c r="O203" s="77"/>
      <c r="P203" s="206">
        <f>O203*H203</f>
        <v>0</v>
      </c>
      <c r="Q203" s="206">
        <v>0</v>
      </c>
      <c r="R203" s="206">
        <f>Q203*H203</f>
        <v>0</v>
      </c>
      <c r="S203" s="206">
        <v>0</v>
      </c>
      <c r="T203" s="20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08" t="s">
        <v>243</v>
      </c>
      <c r="AT203" s="208" t="s">
        <v>169</v>
      </c>
      <c r="AU203" s="208" t="s">
        <v>90</v>
      </c>
      <c r="AY203" s="19" t="s">
        <v>166</v>
      </c>
      <c r="BE203" s="209">
        <f>IF(N203="základní",J203,0)</f>
        <v>0</v>
      </c>
      <c r="BF203" s="209">
        <f>IF(N203="snížená",J203,0)</f>
        <v>0</v>
      </c>
      <c r="BG203" s="209">
        <f>IF(N203="zákl. přenesená",J203,0)</f>
        <v>0</v>
      </c>
      <c r="BH203" s="209">
        <f>IF(N203="sníž. přenesená",J203,0)</f>
        <v>0</v>
      </c>
      <c r="BI203" s="209">
        <f>IF(N203="nulová",J203,0)</f>
        <v>0</v>
      </c>
      <c r="BJ203" s="19" t="s">
        <v>88</v>
      </c>
      <c r="BK203" s="209">
        <f>ROUND(I203*H203,2)</f>
        <v>0</v>
      </c>
      <c r="BL203" s="19" t="s">
        <v>243</v>
      </c>
      <c r="BM203" s="208" t="s">
        <v>3416</v>
      </c>
    </row>
    <row r="204" spans="1:47" s="2" customFormat="1" ht="12">
      <c r="A204" s="38"/>
      <c r="B204" s="39"/>
      <c r="C204" s="38"/>
      <c r="D204" s="210" t="s">
        <v>174</v>
      </c>
      <c r="E204" s="38"/>
      <c r="F204" s="211" t="s">
        <v>3417</v>
      </c>
      <c r="G204" s="38"/>
      <c r="H204" s="38"/>
      <c r="I204" s="132"/>
      <c r="J204" s="38"/>
      <c r="K204" s="38"/>
      <c r="L204" s="39"/>
      <c r="M204" s="212"/>
      <c r="N204" s="213"/>
      <c r="O204" s="77"/>
      <c r="P204" s="77"/>
      <c r="Q204" s="77"/>
      <c r="R204" s="77"/>
      <c r="S204" s="77"/>
      <c r="T204" s="7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9" t="s">
        <v>174</v>
      </c>
      <c r="AU204" s="19" t="s">
        <v>90</v>
      </c>
    </row>
    <row r="205" spans="1:65" s="2" customFormat="1" ht="21.75" customHeight="1">
      <c r="A205" s="38"/>
      <c r="B205" s="196"/>
      <c r="C205" s="197" t="s">
        <v>658</v>
      </c>
      <c r="D205" s="197" t="s">
        <v>169</v>
      </c>
      <c r="E205" s="198" t="s">
        <v>3224</v>
      </c>
      <c r="F205" s="199" t="s">
        <v>3418</v>
      </c>
      <c r="G205" s="200" t="s">
        <v>2154</v>
      </c>
      <c r="H205" s="201">
        <v>4</v>
      </c>
      <c r="I205" s="202"/>
      <c r="J205" s="203">
        <f>ROUND(I205*H205,2)</f>
        <v>0</v>
      </c>
      <c r="K205" s="199" t="s">
        <v>1</v>
      </c>
      <c r="L205" s="39"/>
      <c r="M205" s="204" t="s">
        <v>1</v>
      </c>
      <c r="N205" s="205" t="s">
        <v>46</v>
      </c>
      <c r="O205" s="77"/>
      <c r="P205" s="206">
        <f>O205*H205</f>
        <v>0</v>
      </c>
      <c r="Q205" s="206">
        <v>0</v>
      </c>
      <c r="R205" s="206">
        <f>Q205*H205</f>
        <v>0</v>
      </c>
      <c r="S205" s="206">
        <v>0</v>
      </c>
      <c r="T205" s="207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08" t="s">
        <v>243</v>
      </c>
      <c r="AT205" s="208" t="s">
        <v>169</v>
      </c>
      <c r="AU205" s="208" t="s">
        <v>90</v>
      </c>
      <c r="AY205" s="19" t="s">
        <v>166</v>
      </c>
      <c r="BE205" s="209">
        <f>IF(N205="základní",J205,0)</f>
        <v>0</v>
      </c>
      <c r="BF205" s="209">
        <f>IF(N205="snížená",J205,0)</f>
        <v>0</v>
      </c>
      <c r="BG205" s="209">
        <f>IF(N205="zákl. přenesená",J205,0)</f>
        <v>0</v>
      </c>
      <c r="BH205" s="209">
        <f>IF(N205="sníž. přenesená",J205,0)</f>
        <v>0</v>
      </c>
      <c r="BI205" s="209">
        <f>IF(N205="nulová",J205,0)</f>
        <v>0</v>
      </c>
      <c r="BJ205" s="19" t="s">
        <v>88</v>
      </c>
      <c r="BK205" s="209">
        <f>ROUND(I205*H205,2)</f>
        <v>0</v>
      </c>
      <c r="BL205" s="19" t="s">
        <v>243</v>
      </c>
      <c r="BM205" s="208" t="s">
        <v>3419</v>
      </c>
    </row>
    <row r="206" spans="1:65" s="2" customFormat="1" ht="16.5" customHeight="1">
      <c r="A206" s="38"/>
      <c r="B206" s="196"/>
      <c r="C206" s="197" t="s">
        <v>668</v>
      </c>
      <c r="D206" s="197" t="s">
        <v>169</v>
      </c>
      <c r="E206" s="198" t="s">
        <v>3420</v>
      </c>
      <c r="F206" s="199" t="s">
        <v>3421</v>
      </c>
      <c r="G206" s="200" t="s">
        <v>172</v>
      </c>
      <c r="H206" s="201">
        <v>1</v>
      </c>
      <c r="I206" s="202"/>
      <c r="J206" s="203">
        <f>ROUND(I206*H206,2)</f>
        <v>0</v>
      </c>
      <c r="K206" s="199" t="s">
        <v>1</v>
      </c>
      <c r="L206" s="39"/>
      <c r="M206" s="204" t="s">
        <v>1</v>
      </c>
      <c r="N206" s="205" t="s">
        <v>46</v>
      </c>
      <c r="O206" s="77"/>
      <c r="P206" s="206">
        <f>O206*H206</f>
        <v>0</v>
      </c>
      <c r="Q206" s="206">
        <v>0</v>
      </c>
      <c r="R206" s="206">
        <f>Q206*H206</f>
        <v>0</v>
      </c>
      <c r="S206" s="206">
        <v>0</v>
      </c>
      <c r="T206" s="207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08" t="s">
        <v>243</v>
      </c>
      <c r="AT206" s="208" t="s">
        <v>169</v>
      </c>
      <c r="AU206" s="208" t="s">
        <v>90</v>
      </c>
      <c r="AY206" s="19" t="s">
        <v>166</v>
      </c>
      <c r="BE206" s="209">
        <f>IF(N206="základní",J206,0)</f>
        <v>0</v>
      </c>
      <c r="BF206" s="209">
        <f>IF(N206="snížená",J206,0)</f>
        <v>0</v>
      </c>
      <c r="BG206" s="209">
        <f>IF(N206="zákl. přenesená",J206,0)</f>
        <v>0</v>
      </c>
      <c r="BH206" s="209">
        <f>IF(N206="sníž. přenesená",J206,0)</f>
        <v>0</v>
      </c>
      <c r="BI206" s="209">
        <f>IF(N206="nulová",J206,0)</f>
        <v>0</v>
      </c>
      <c r="BJ206" s="19" t="s">
        <v>88</v>
      </c>
      <c r="BK206" s="209">
        <f>ROUND(I206*H206,2)</f>
        <v>0</v>
      </c>
      <c r="BL206" s="19" t="s">
        <v>243</v>
      </c>
      <c r="BM206" s="208" t="s">
        <v>3422</v>
      </c>
    </row>
    <row r="207" spans="1:47" s="2" customFormat="1" ht="12">
      <c r="A207" s="38"/>
      <c r="B207" s="39"/>
      <c r="C207" s="38"/>
      <c r="D207" s="210" t="s">
        <v>174</v>
      </c>
      <c r="E207" s="38"/>
      <c r="F207" s="211" t="s">
        <v>3423</v>
      </c>
      <c r="G207" s="38"/>
      <c r="H207" s="38"/>
      <c r="I207" s="132"/>
      <c r="J207" s="38"/>
      <c r="K207" s="38"/>
      <c r="L207" s="39"/>
      <c r="M207" s="212"/>
      <c r="N207" s="213"/>
      <c r="O207" s="77"/>
      <c r="P207" s="77"/>
      <c r="Q207" s="77"/>
      <c r="R207" s="77"/>
      <c r="S207" s="77"/>
      <c r="T207" s="7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9" t="s">
        <v>174</v>
      </c>
      <c r="AU207" s="19" t="s">
        <v>90</v>
      </c>
    </row>
    <row r="208" spans="1:65" s="2" customFormat="1" ht="21.75" customHeight="1">
      <c r="A208" s="38"/>
      <c r="B208" s="196"/>
      <c r="C208" s="197" t="s">
        <v>675</v>
      </c>
      <c r="D208" s="197" t="s">
        <v>169</v>
      </c>
      <c r="E208" s="198" t="s">
        <v>3227</v>
      </c>
      <c r="F208" s="199" t="s">
        <v>3424</v>
      </c>
      <c r="G208" s="200" t="s">
        <v>172</v>
      </c>
      <c r="H208" s="201">
        <v>1</v>
      </c>
      <c r="I208" s="202"/>
      <c r="J208" s="203">
        <f>ROUND(I208*H208,2)</f>
        <v>0</v>
      </c>
      <c r="K208" s="199" t="s">
        <v>1</v>
      </c>
      <c r="L208" s="39"/>
      <c r="M208" s="204" t="s">
        <v>1</v>
      </c>
      <c r="N208" s="205" t="s">
        <v>46</v>
      </c>
      <c r="O208" s="77"/>
      <c r="P208" s="206">
        <f>O208*H208</f>
        <v>0</v>
      </c>
      <c r="Q208" s="206">
        <v>0</v>
      </c>
      <c r="R208" s="206">
        <f>Q208*H208</f>
        <v>0</v>
      </c>
      <c r="S208" s="206">
        <v>0</v>
      </c>
      <c r="T208" s="207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08" t="s">
        <v>243</v>
      </c>
      <c r="AT208" s="208" t="s">
        <v>169</v>
      </c>
      <c r="AU208" s="208" t="s">
        <v>90</v>
      </c>
      <c r="AY208" s="19" t="s">
        <v>166</v>
      </c>
      <c r="BE208" s="209">
        <f>IF(N208="základní",J208,0)</f>
        <v>0</v>
      </c>
      <c r="BF208" s="209">
        <f>IF(N208="snížená",J208,0)</f>
        <v>0</v>
      </c>
      <c r="BG208" s="209">
        <f>IF(N208="zákl. přenesená",J208,0)</f>
        <v>0</v>
      </c>
      <c r="BH208" s="209">
        <f>IF(N208="sníž. přenesená",J208,0)</f>
        <v>0</v>
      </c>
      <c r="BI208" s="209">
        <f>IF(N208="nulová",J208,0)</f>
        <v>0</v>
      </c>
      <c r="BJ208" s="19" t="s">
        <v>88</v>
      </c>
      <c r="BK208" s="209">
        <f>ROUND(I208*H208,2)</f>
        <v>0</v>
      </c>
      <c r="BL208" s="19" t="s">
        <v>243</v>
      </c>
      <c r="BM208" s="208" t="s">
        <v>3425</v>
      </c>
    </row>
    <row r="209" spans="1:65" s="2" customFormat="1" ht="21.75" customHeight="1">
      <c r="A209" s="38"/>
      <c r="B209" s="196"/>
      <c r="C209" s="197" t="s">
        <v>682</v>
      </c>
      <c r="D209" s="197" t="s">
        <v>169</v>
      </c>
      <c r="E209" s="198" t="s">
        <v>3426</v>
      </c>
      <c r="F209" s="199" t="s">
        <v>3427</v>
      </c>
      <c r="G209" s="200" t="s">
        <v>172</v>
      </c>
      <c r="H209" s="201">
        <v>1</v>
      </c>
      <c r="I209" s="202"/>
      <c r="J209" s="203">
        <f>ROUND(I209*H209,2)</f>
        <v>0</v>
      </c>
      <c r="K209" s="199" t="s">
        <v>1</v>
      </c>
      <c r="L209" s="39"/>
      <c r="M209" s="204" t="s">
        <v>1</v>
      </c>
      <c r="N209" s="205" t="s">
        <v>46</v>
      </c>
      <c r="O209" s="77"/>
      <c r="P209" s="206">
        <f>O209*H209</f>
        <v>0</v>
      </c>
      <c r="Q209" s="206">
        <v>0</v>
      </c>
      <c r="R209" s="206">
        <f>Q209*H209</f>
        <v>0</v>
      </c>
      <c r="S209" s="206">
        <v>0</v>
      </c>
      <c r="T209" s="207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08" t="s">
        <v>243</v>
      </c>
      <c r="AT209" s="208" t="s">
        <v>169</v>
      </c>
      <c r="AU209" s="208" t="s">
        <v>90</v>
      </c>
      <c r="AY209" s="19" t="s">
        <v>166</v>
      </c>
      <c r="BE209" s="209">
        <f>IF(N209="základní",J209,0)</f>
        <v>0</v>
      </c>
      <c r="BF209" s="209">
        <f>IF(N209="snížená",J209,0)</f>
        <v>0</v>
      </c>
      <c r="BG209" s="209">
        <f>IF(N209="zákl. přenesená",J209,0)</f>
        <v>0</v>
      </c>
      <c r="BH209" s="209">
        <f>IF(N209="sníž. přenesená",J209,0)</f>
        <v>0</v>
      </c>
      <c r="BI209" s="209">
        <f>IF(N209="nulová",J209,0)</f>
        <v>0</v>
      </c>
      <c r="BJ209" s="19" t="s">
        <v>88</v>
      </c>
      <c r="BK209" s="209">
        <f>ROUND(I209*H209,2)</f>
        <v>0</v>
      </c>
      <c r="BL209" s="19" t="s">
        <v>243</v>
      </c>
      <c r="BM209" s="208" t="s">
        <v>3428</v>
      </c>
    </row>
    <row r="210" spans="1:47" s="2" customFormat="1" ht="12">
      <c r="A210" s="38"/>
      <c r="B210" s="39"/>
      <c r="C210" s="38"/>
      <c r="D210" s="210" t="s">
        <v>174</v>
      </c>
      <c r="E210" s="38"/>
      <c r="F210" s="211" t="s">
        <v>3429</v>
      </c>
      <c r="G210" s="38"/>
      <c r="H210" s="38"/>
      <c r="I210" s="132"/>
      <c r="J210" s="38"/>
      <c r="K210" s="38"/>
      <c r="L210" s="39"/>
      <c r="M210" s="263"/>
      <c r="N210" s="264"/>
      <c r="O210" s="216"/>
      <c r="P210" s="216"/>
      <c r="Q210" s="216"/>
      <c r="R210" s="216"/>
      <c r="S210" s="216"/>
      <c r="T210" s="26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9" t="s">
        <v>174</v>
      </c>
      <c r="AU210" s="19" t="s">
        <v>90</v>
      </c>
    </row>
    <row r="211" spans="1:31" s="2" customFormat="1" ht="6.95" customHeight="1">
      <c r="A211" s="38"/>
      <c r="B211" s="60"/>
      <c r="C211" s="61"/>
      <c r="D211" s="61"/>
      <c r="E211" s="61"/>
      <c r="F211" s="61"/>
      <c r="G211" s="61"/>
      <c r="H211" s="61"/>
      <c r="I211" s="156"/>
      <c r="J211" s="61"/>
      <c r="K211" s="61"/>
      <c r="L211" s="39"/>
      <c r="M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</row>
  </sheetData>
  <autoFilter ref="C126:K21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k-36\k_36</dc:creator>
  <cp:keywords/>
  <dc:description/>
  <cp:lastModifiedBy>k-36\k_36</cp:lastModifiedBy>
  <dcterms:created xsi:type="dcterms:W3CDTF">2020-07-17T09:00:44Z</dcterms:created>
  <dcterms:modified xsi:type="dcterms:W3CDTF">2020-07-17T09:00:58Z</dcterms:modified>
  <cp:category/>
  <cp:version/>
  <cp:contentType/>
  <cp:contentStatus/>
</cp:coreProperties>
</file>