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95" windowHeight="10095" tabRatio="963" activeTab="0"/>
  </bookViews>
  <sheets>
    <sheet name="Souhrnná cenová rekapitulace" sheetId="1" r:id="rId1"/>
    <sheet name="Vedlejší a ostatní náklady" sheetId="2" r:id="rId2"/>
    <sheet name="Rekapitulace SO" sheetId="3" r:id="rId3"/>
    <sheet name="zemní práce" sheetId="4" r:id="rId4"/>
    <sheet name="zpevněné plochy" sheetId="5" r:id="rId5"/>
    <sheet name="terasa" sheetId="6" r:id="rId6"/>
  </sheets>
  <externalReferences>
    <externalReference r:id="rId9"/>
    <externalReference r:id="rId10"/>
  </externalReferences>
  <definedNames>
    <definedName name="BPK1" localSheetId="4">'zpevněné plochy'!#REF!</definedName>
    <definedName name="BPK1">'zemní práce'!#REF!</definedName>
    <definedName name="BPK2" localSheetId="4">'zpevněné plochy'!#REF!</definedName>
    <definedName name="BPK2">'zemní práce'!#REF!</definedName>
    <definedName name="BPK3" localSheetId="4">'zpevněné plochy'!#REF!</definedName>
    <definedName name="BPK3">'zemní práce'!#REF!</definedName>
    <definedName name="cisloobjektu">'[1]Krycí list'!$A$4</definedName>
    <definedName name="cislostavby">'[1]Krycí list'!$A$6</definedName>
    <definedName name="Dodavka0" localSheetId="4">'zpevněné plochy'!#REF!</definedName>
    <definedName name="Dodavka0">'zemní práce'!#REF!</definedName>
    <definedName name="HSV0" localSheetId="4">'zpevněné plochy'!#REF!</definedName>
    <definedName name="HSV0">'zemní práce'!#REF!</definedName>
    <definedName name="HZS0" localSheetId="4">'zpevněné plochy'!#REF!</definedName>
    <definedName name="HZS0">'zemní práce'!#REF!</definedName>
    <definedName name="Montaz0" localSheetId="4">'zpevněné plochy'!#REF!</definedName>
    <definedName name="Montaz0">'zemní práce'!#REF!</definedName>
    <definedName name="nazevobjektu">'[1]Krycí list'!$C$4</definedName>
    <definedName name="nazevstavby">'[1]Krycí list'!$C$6</definedName>
    <definedName name="_xlnm.Print_Titles" localSheetId="2">'Rekapitulace SO'!$1:$1</definedName>
    <definedName name="_xlnm.Print_Titles" localSheetId="0">'Souhrnná cenová rekapitulace'!$1:$1</definedName>
    <definedName name="_xlnm.Print_Titles" localSheetId="3">'zemní práce'!$1:$6</definedName>
    <definedName name="_xlnm.Print_Titles" localSheetId="4">'zpevněné plochy'!$1:$6</definedName>
    <definedName name="_xlnm.Print_Area" localSheetId="2">'Rekapitulace SO'!$A$1:$B$6</definedName>
    <definedName name="_xlnm.Print_Area" localSheetId="0">'Souhrnná cenová rekapitulace'!$A$1:$C$21</definedName>
    <definedName name="_xlnm.Print_Area" localSheetId="3">'zemní práce'!$A$1:$H$24</definedName>
    <definedName name="_xlnm.Print_Area" localSheetId="4">'zpevněné plochy'!$A$1:$H$14</definedName>
    <definedName name="PSV0" localSheetId="4">'zpevněné plochy'!#REF!</definedName>
    <definedName name="PSV0">'zemní práce'!#REF!</definedName>
    <definedName name="SloupecCC" localSheetId="4">'zpevněné plochy'!$H$6</definedName>
    <definedName name="SloupecCC">'zemní práce'!$H$6</definedName>
    <definedName name="SloupecCisloPol" localSheetId="4">'zpevněné plochy'!$B$6</definedName>
    <definedName name="SloupecCisloPol">'zemní práce'!$B$6</definedName>
    <definedName name="SloupecJC" localSheetId="4">'zpevněné plochy'!$G$6</definedName>
    <definedName name="SloupecJC">'zemní práce'!$G$6</definedName>
    <definedName name="SloupecMJ" localSheetId="4">'zpevněné plochy'!$E$6</definedName>
    <definedName name="SloupecMJ">'zemní práce'!$E$6</definedName>
    <definedName name="SloupecMnozstvi" localSheetId="4">'zpevněné plochy'!$F$6</definedName>
    <definedName name="SloupecMnozstvi">'zemní práce'!$F$6</definedName>
    <definedName name="SloupecNazPol" localSheetId="4">'zpevněné plochy'!$C$6</definedName>
    <definedName name="SloupecNazPol">'zemní práce'!$C$6</definedName>
    <definedName name="SloupecPC" localSheetId="4">'zpevněné plochy'!$A$6</definedName>
    <definedName name="SloupecPC">'zemní práce'!$A$6</definedName>
    <definedName name="solver_lin" localSheetId="3" hidden="1">0</definedName>
    <definedName name="solver_lin" localSheetId="4" hidden="1">0</definedName>
    <definedName name="solver_num" localSheetId="3" hidden="1">0</definedName>
    <definedName name="solver_num" localSheetId="4" hidden="1">0</definedName>
    <definedName name="solver_opt" localSheetId="3" hidden="1">'zemní práce'!#REF!</definedName>
    <definedName name="solver_opt" localSheetId="4" hidden="1">'zpevněné plochy'!#REF!</definedName>
    <definedName name="solver_typ" localSheetId="3" hidden="1">1</definedName>
    <definedName name="solver_typ" localSheetId="4" hidden="1">1</definedName>
    <definedName name="solver_val" localSheetId="3" hidden="1">0</definedName>
    <definedName name="solver_val" localSheetId="4" hidden="1">0</definedName>
    <definedName name="Typ" localSheetId="4">'zpevněné plochy'!#REF!</definedName>
    <definedName name="Typ">'zemní práce'!#REF!</definedName>
  </definedNames>
  <calcPr fullCalcOnLoad="1"/>
</workbook>
</file>

<file path=xl/sharedStrings.xml><?xml version="1.0" encoding="utf-8"?>
<sst xmlns="http://schemas.openxmlformats.org/spreadsheetml/2006/main" count="226" uniqueCount="116">
  <si>
    <t>Položka</t>
  </si>
  <si>
    <t>CELKEM :</t>
  </si>
  <si>
    <t>Cena
Kč</t>
  </si>
  <si>
    <t>Zemní práce</t>
  </si>
  <si>
    <t>1</t>
  </si>
  <si>
    <t>m</t>
  </si>
  <si>
    <t>m3</t>
  </si>
  <si>
    <t>m2</t>
  </si>
  <si>
    <t>8</t>
  </si>
  <si>
    <t>9</t>
  </si>
  <si>
    <t>5</t>
  </si>
  <si>
    <t>2</t>
  </si>
  <si>
    <t>6</t>
  </si>
  <si>
    <t>3</t>
  </si>
  <si>
    <t>4</t>
  </si>
  <si>
    <t>7</t>
  </si>
  <si>
    <t>Řádek</t>
  </si>
  <si>
    <t>Stavba :</t>
  </si>
  <si>
    <t>Objekt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</si>
  <si>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</si>
  <si>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</si>
  <si>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</si>
  <si>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</si>
  <si>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</si>
  <si>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</si>
  <si>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</si>
  <si>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</si>
  <si>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</si>
  <si>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CELKEM</t>
  </si>
  <si>
    <t>Pol.</t>
  </si>
  <si>
    <t>Popis položky</t>
  </si>
  <si>
    <t>m.j.</t>
  </si>
  <si>
    <t>Zařízení staveniště</t>
  </si>
  <si>
    <t>p.s.</t>
  </si>
  <si>
    <t>Informační panely</t>
  </si>
  <si>
    <t>Pamětní deska</t>
  </si>
  <si>
    <t>Vytýčení stavby</t>
  </si>
  <si>
    <t>Zajištění archeologického průzkumu</t>
  </si>
  <si>
    <t>Komplexní zkoušky</t>
  </si>
  <si>
    <t>Provozní řády</t>
  </si>
  <si>
    <t>10</t>
  </si>
  <si>
    <t>Geodetické zaměření</t>
  </si>
  <si>
    <t>11</t>
  </si>
  <si>
    <t>Dokumentace skutečného provedení</t>
  </si>
  <si>
    <t>Specifikace</t>
  </si>
  <si>
    <t>SOUHRNNÁ CENOVÁ REKAPITULACE</t>
  </si>
  <si>
    <t>A - VEDLEJŠÍ NÁKLADY</t>
  </si>
  <si>
    <t>B - OSTATNÍ NÁKLADY</t>
  </si>
  <si>
    <t>VEDLEJŠÍ NÁKLADY</t>
  </si>
  <si>
    <t>OSTATNÍ NÁKLADY</t>
  </si>
  <si>
    <t>VEDLEJŠÍ A OSTATNÍ NÁKLADY CELKEM :</t>
  </si>
  <si>
    <t>REKAPITULACE STAVEBNÍCH OBJEKTŮ</t>
  </si>
  <si>
    <t>Nabídková cena bez DPH navýšená o rezervu bez DPH</t>
  </si>
  <si>
    <t>Nabídková cena bez DPH bez rezervy</t>
  </si>
  <si>
    <t>Rezerva bez DPH v % - 10 %</t>
  </si>
  <si>
    <t xml:space="preserve">Soupis prací </t>
  </si>
  <si>
    <t>Dodavatelská dokumentace</t>
  </si>
  <si>
    <t>v %</t>
  </si>
  <si>
    <t>komunikace</t>
  </si>
  <si>
    <t>Sejmutí ornice s přemístěním na vzdálenost do 250 m</t>
  </si>
  <si>
    <t>Odkopávky a prokopávky nezapažené v hornině tř. 4 objem do 5000 m3</t>
  </si>
  <si>
    <t>Příplatek k odkopávkám a prokopávkám pro silnice v hornině tř. 4 za lepivost</t>
  </si>
  <si>
    <t>Vodorovné přemístění do 10000 m výkopku z horniny tř. 1 až 4</t>
  </si>
  <si>
    <t>Uložení sypaniny na skládky</t>
  </si>
  <si>
    <t>Úprava pláně v zářezech v hornině tř. 1 až 4 se zhutněním</t>
  </si>
  <si>
    <t>Rozprostření ornice tl vrstvy do 100 mm pl do 500 m2 v rovině nebo ve svahu do 1:5</t>
  </si>
  <si>
    <t>121101103</t>
  </si>
  <si>
    <t>122301103</t>
  </si>
  <si>
    <t>122302209</t>
  </si>
  <si>
    <t>162701105</t>
  </si>
  <si>
    <t>171201201</t>
  </si>
  <si>
    <t>181101102</t>
  </si>
  <si>
    <t>181301101</t>
  </si>
  <si>
    <t>Podklad ze štěrkodrtě ŠD tl 200 mm</t>
  </si>
  <si>
    <t>Kladení zámkové dlažby komunikací pro pěší tl 60 mm skupiny A pl přes 300 m2</t>
  </si>
  <si>
    <t>564211111</t>
  </si>
  <si>
    <t>564861111</t>
  </si>
  <si>
    <t>596211113</t>
  </si>
  <si>
    <t>Podklad nebo podsyp ze štěrkopísku ŠP tl 40 mm</t>
  </si>
  <si>
    <t>dodavatel:</t>
  </si>
  <si>
    <r>
      <t xml:space="preserve">DPH </t>
    </r>
    <r>
      <rPr>
        <sz val="10"/>
        <rFont val="Arial"/>
        <family val="2"/>
      </rPr>
      <t>(21% z nabídkové ceny s rezervou)</t>
    </r>
  </si>
  <si>
    <t>zemní práce</t>
  </si>
  <si>
    <t>zpevněné plochy</t>
  </si>
  <si>
    <t>Kamelie</t>
  </si>
  <si>
    <t>Kamelie - Bystřice nad Pernštejnem</t>
  </si>
  <si>
    <t>112 15-1111</t>
  </si>
  <si>
    <t>112 20-1111</t>
  </si>
  <si>
    <t>162 30-1411</t>
  </si>
  <si>
    <t>162 30-1401</t>
  </si>
  <si>
    <t>162 30-1421</t>
  </si>
  <si>
    <t>111 21-2211</t>
  </si>
  <si>
    <t>111 21-2351</t>
  </si>
  <si>
    <t>162 30-1501</t>
  </si>
  <si>
    <t>Pokácení stromu směrové v celku s odřezáním kmene a s odvětvením průměru kmene do 200 mm</t>
  </si>
  <si>
    <t>Odstranění pařezu v rovině nebo na svahu do 1:5 o průměru pařezu na řezné ploše do 200 mm</t>
  </si>
  <si>
    <t xml:space="preserve">Vodorovné přemístění do 5000 m kmenů stromů listnatých, průměru kmene do 300 mm </t>
  </si>
  <si>
    <t xml:space="preserve">Vodorovné přemístění do 5000 m větví stromů listnatých, průměru kmene do 300 mm </t>
  </si>
  <si>
    <t xml:space="preserve">Vodorovné přemístění do 5000 m pařezů kmenů, průměru do 300 mm </t>
  </si>
  <si>
    <t xml:space="preserve">Odstranění nevhodných dřevin průměru kmene do 100 mm výšky do 1m s odstraněním pařezu do 100 m2 v rovině nebo na svahu do 1:5 </t>
  </si>
  <si>
    <t xml:space="preserve">Odstranění nevhodných dřevin průměru kmene do 100 mm výšky přes 1m s odstraněním pařezu do 100 m2 v rovině nebo na svahu do 1:5 </t>
  </si>
  <si>
    <t>Vodorovné přemístění křovin do průměru kmene 100 mm na vzdálenost do 5000 m</t>
  </si>
  <si>
    <t>ks</t>
  </si>
  <si>
    <t>12</t>
  </si>
  <si>
    <t>minerální beton pro parkové chodníky a účelové komunikace</t>
  </si>
  <si>
    <t>ostatní  konstrukce a práce - bourání</t>
  </si>
  <si>
    <t>916231213</t>
  </si>
  <si>
    <t>Osazení chodníkového obrubníku betonového stojatého s boční opěrou do lože z betonu prostého</t>
  </si>
  <si>
    <t>592172110</t>
  </si>
  <si>
    <t>obrubník betonový zahradní  ABO100/5/25 II šedý 100 x 5 x 25 cm</t>
  </si>
  <si>
    <t>kus</t>
  </si>
  <si>
    <t>dlažba skladebná 50x50x6 cm přírodní</t>
  </si>
  <si>
    <t>terasa</t>
  </si>
  <si>
    <t>kladení minerálního betonu pro parkové chodníky</t>
  </si>
  <si>
    <t>Podklad nebo podsyp ze štěrkopísku ŠP tl 50 mm</t>
  </si>
  <si>
    <t>Podklad ze štěrkodrtě ŠD (16/32) tl 150 mm</t>
  </si>
  <si>
    <t>Podklad ze štěrkodrtě ŠD (8/16) tl 50 mm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</si>
</sst>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K_č_-;\-* #,##0\ _K_č_-;_-* &quot;-&quot;\ _K_č_-;_-@_-"/>
    <numFmt numFmtId="173" formatCode="_-* #,##0.00\ _K_č_-;\-* #,##0.00\ _K_č_-;_-* &quot;-&quot;??\ _K_č_-;_-@_-"/>
    <numFmt numFmtId="174" formatCode="##,##0.000"/>
    <numFmt numFmtId="175" formatCode="#,##0\ &quot;Sk&quot;;\-#,##0\ &quot;Sk&quot;"/>
    <numFmt numFmtId="176" formatCode="#,##0\ &quot;Sk&quot;;[Red]\-#,##0\ &quot;Sk&quot;"/>
    <numFmt numFmtId="177" formatCode="#,##0.00\ &quot;Sk&quot;;\-#,##0.00\ &quot;Sk&quot;"/>
    <numFmt numFmtId="178" formatCode="#,##0.00\ &quot;Sk&quot;;[Red]\-#,##0.00\ &quot;Sk&quot;"/>
    <numFmt numFmtId="179" formatCode="_-* #,##0\ &quot;Sk&quot;_-;\-* #,##0\ &quot;Sk&quot;_-;_-* &quot;-&quot;\ &quot;Sk&quot;_-;_-@_-"/>
    <numFmt numFmtId="180" formatCode="_-* #,##0\ _S_k_-;\-* #,##0\ _S_k_-;_-* &quot;-&quot;\ _S_k_-;_-@_-"/>
    <numFmt numFmtId="181" formatCode="_-* #,##0.00\ &quot;Sk&quot;_-;\-* #,##0.00\ &quot;Sk&quot;_-;_-* &quot;-&quot;??\ &quot;Sk&quot;_-;_-@_-"/>
    <numFmt numFmtId="182" formatCode="_-* #,##0.00\ _S_k_-;\-* #,##0.00\ _S_k_-;_-* &quot;-&quot;??\ _S_k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-405]d\.\ mmmm\ yyyy"/>
    <numFmt numFmtId="187" formatCode="0.0"/>
    <numFmt numFmtId="188" formatCode="#,##0.0\ &quot;Kč&quot;"/>
    <numFmt numFmtId="189" formatCode="* _-#,##0\ &quot;Kč&quot;;* \-#,##0\ &quot;Kč&quot;;* _-&quot;-&quot;\ &quot;Kč&quot;;@"/>
    <numFmt numFmtId="190" formatCode="* #,##0;* \-#,##0;* &quot;-&quot;;@"/>
    <numFmt numFmtId="191" formatCode="* _-#,##0.00\ &quot;Kč&quot;;* \-#,##0.00\ &quot;Kč&quot;;* _-&quot;-&quot;??\ &quot;Kč&quot;;@"/>
    <numFmt numFmtId="192" formatCode="* #,##0.00;* \-#,##0.00;* &quot;-&quot;??;@"/>
    <numFmt numFmtId="193" formatCode="\$#,##0_);\(\$#,##0\)"/>
    <numFmt numFmtId="194" formatCode="\$#,##0_);[Red]\(\$#,##0\)"/>
    <numFmt numFmtId="195" formatCode="\$#,##0.00_);\(\$#,##0.00\)"/>
    <numFmt numFmtId="196" formatCode="\$#,##0.00_);[Red]\(\$#,##0.00\)"/>
    <numFmt numFmtId="197" formatCode="#"/>
    <numFmt numFmtId="198" formatCode="#,##0.000"/>
    <numFmt numFmtId="199" formatCode="#,##0.0000"/>
    <numFmt numFmtId="200" formatCode="#,##0.00\ &quot;Kč&quot;"/>
    <numFmt numFmtId="201" formatCode="#,##0.0"/>
    <numFmt numFmtId="202" formatCode="0.00000"/>
    <numFmt numFmtId="203" formatCode="#,##0\ &quot;Kč&quot;"/>
    <numFmt numFmtId="204" formatCode="dd/mm/yy"/>
    <numFmt numFmtId="205" formatCode="#,##0.000;\-#,##0.000"/>
    <numFmt numFmtId="206" formatCode="0.000"/>
    <numFmt numFmtId="207" formatCode="0.0000"/>
    <numFmt numFmtId="208" formatCode="0.0%;\-0.0%"/>
    <numFmt numFmtId="209" formatCode="#,##0.00&quot; Kč&quot;"/>
    <numFmt numFmtId="210" formatCode="0.0%"/>
    <numFmt numFmtId="211" formatCode="#,##0.00000"/>
    <numFmt numFmtId="212" formatCode="#,##0.000000"/>
    <numFmt numFmtId="213" formatCode="#,##0.00_ ;\-#,##0.00\ 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0"/>
      <color indexed="9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0"/>
      <color indexed="10"/>
      <name val="Arial CE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8"/>
      <color indexed="12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19" fillId="3" borderId="0" applyNumberFormat="0" applyBorder="0" applyAlignment="0" applyProtection="0"/>
    <xf numFmtId="0" fontId="47" fillId="4" borderId="0" applyNumberFormat="0" applyBorder="0" applyAlignment="0" applyProtection="0"/>
    <xf numFmtId="0" fontId="19" fillId="5" borderId="0" applyNumberFormat="0" applyBorder="0" applyAlignment="0" applyProtection="0"/>
    <xf numFmtId="0" fontId="47" fillId="6" borderId="0" applyNumberFormat="0" applyBorder="0" applyAlignment="0" applyProtection="0"/>
    <xf numFmtId="0" fontId="19" fillId="7" borderId="0" applyNumberFormat="0" applyBorder="0" applyAlignment="0" applyProtection="0"/>
    <xf numFmtId="0" fontId="47" fillId="8" borderId="0" applyNumberFormat="0" applyBorder="0" applyAlignment="0" applyProtection="0"/>
    <xf numFmtId="0" fontId="19" fillId="9" borderId="0" applyNumberFormat="0" applyBorder="0" applyAlignment="0" applyProtection="0"/>
    <xf numFmtId="0" fontId="47" fillId="10" borderId="0" applyNumberFormat="0" applyBorder="0" applyAlignment="0" applyProtection="0"/>
    <xf numFmtId="0" fontId="19" fillId="11" borderId="0" applyNumberFormat="0" applyBorder="0" applyAlignment="0" applyProtection="0"/>
    <xf numFmtId="0" fontId="47" fillId="12" borderId="0" applyNumberFormat="0" applyBorder="0" applyAlignment="0" applyProtection="0"/>
    <xf numFmtId="0" fontId="19" fillId="7" borderId="0" applyNumberFormat="0" applyBorder="0" applyAlignment="0" applyProtection="0"/>
    <xf numFmtId="0" fontId="47" fillId="13" borderId="0" applyNumberFormat="0" applyBorder="0" applyAlignment="0" applyProtection="0"/>
    <xf numFmtId="0" fontId="19" fillId="11" borderId="0" applyNumberFormat="0" applyBorder="0" applyAlignment="0" applyProtection="0"/>
    <xf numFmtId="0" fontId="47" fillId="14" borderId="0" applyNumberFormat="0" applyBorder="0" applyAlignment="0" applyProtection="0"/>
    <xf numFmtId="0" fontId="19" fillId="5" borderId="0" applyNumberFormat="0" applyBorder="0" applyAlignment="0" applyProtection="0"/>
    <xf numFmtId="0" fontId="47" fillId="15" borderId="0" applyNumberFormat="0" applyBorder="0" applyAlignment="0" applyProtection="0"/>
    <xf numFmtId="0" fontId="19" fillId="16" borderId="0" applyNumberFormat="0" applyBorder="0" applyAlignment="0" applyProtection="0"/>
    <xf numFmtId="0" fontId="47" fillId="17" borderId="0" applyNumberFormat="0" applyBorder="0" applyAlignment="0" applyProtection="0"/>
    <xf numFmtId="0" fontId="19" fillId="18" borderId="0" applyNumberFormat="0" applyBorder="0" applyAlignment="0" applyProtection="0"/>
    <xf numFmtId="0" fontId="47" fillId="19" borderId="0" applyNumberFormat="0" applyBorder="0" applyAlignment="0" applyProtection="0"/>
    <xf numFmtId="0" fontId="19" fillId="11" borderId="0" applyNumberFormat="0" applyBorder="0" applyAlignment="0" applyProtection="0"/>
    <xf numFmtId="0" fontId="47" fillId="20" borderId="0" applyNumberFormat="0" applyBorder="0" applyAlignment="0" applyProtection="0"/>
    <xf numFmtId="0" fontId="19" fillId="7" borderId="0" applyNumberFormat="0" applyBorder="0" applyAlignment="0" applyProtection="0"/>
    <xf numFmtId="0" fontId="48" fillId="21" borderId="0" applyNumberFormat="0" applyBorder="0" applyAlignment="0" applyProtection="0"/>
    <xf numFmtId="0" fontId="20" fillId="11" borderId="0" applyNumberFormat="0" applyBorder="0" applyAlignment="0" applyProtection="0"/>
    <xf numFmtId="0" fontId="48" fillId="22" borderId="0" applyNumberFormat="0" applyBorder="0" applyAlignment="0" applyProtection="0"/>
    <xf numFmtId="0" fontId="20" fillId="23" borderId="0" applyNumberFormat="0" applyBorder="0" applyAlignment="0" applyProtection="0"/>
    <xf numFmtId="0" fontId="48" fillId="24" borderId="0" applyNumberFormat="0" applyBorder="0" applyAlignment="0" applyProtection="0"/>
    <xf numFmtId="0" fontId="20" fillId="25" borderId="0" applyNumberFormat="0" applyBorder="0" applyAlignment="0" applyProtection="0"/>
    <xf numFmtId="0" fontId="48" fillId="26" borderId="0" applyNumberFormat="0" applyBorder="0" applyAlignment="0" applyProtection="0"/>
    <xf numFmtId="0" fontId="20" fillId="18" borderId="0" applyNumberFormat="0" applyBorder="0" applyAlignment="0" applyProtection="0"/>
    <xf numFmtId="0" fontId="48" fillId="27" borderId="0" applyNumberFormat="0" applyBorder="0" applyAlignment="0" applyProtection="0"/>
    <xf numFmtId="0" fontId="20" fillId="11" borderId="0" applyNumberFormat="0" applyBorder="0" applyAlignment="0" applyProtection="0"/>
    <xf numFmtId="0" fontId="48" fillId="28" borderId="0" applyNumberFormat="0" applyBorder="0" applyAlignment="0" applyProtection="0"/>
    <xf numFmtId="0" fontId="20" fillId="5" borderId="0" applyNumberFormat="0" applyBorder="0" applyAlignment="0" applyProtection="0"/>
    <xf numFmtId="0" fontId="49" fillId="0" borderId="1" applyNumberFormat="0" applyFill="0" applyAlignment="0" applyProtection="0"/>
    <xf numFmtId="0" fontId="21" fillId="0" borderId="2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50" fillId="30" borderId="3" applyNumberFormat="0" applyAlignment="0" applyProtection="0"/>
    <xf numFmtId="0" fontId="23" fillId="31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29" fillId="0" borderId="6" applyNumberFormat="0" applyFill="0" applyAlignment="0" applyProtection="0"/>
    <xf numFmtId="0" fontId="52" fillId="0" borderId="7" applyNumberFormat="0" applyFill="0" applyAlignment="0" applyProtection="0"/>
    <xf numFmtId="0" fontId="30" fillId="0" borderId="8" applyNumberFormat="0" applyFill="0" applyAlignment="0" applyProtection="0"/>
    <xf numFmtId="0" fontId="53" fillId="0" borderId="9" applyNumberFormat="0" applyFill="0" applyAlignment="0" applyProtection="0"/>
    <xf numFmtId="0" fontId="31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33" fillId="16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0" fillId="33" borderId="11" applyNumberFormat="0" applyFont="0" applyAlignment="0" applyProtection="0"/>
    <xf numFmtId="0" fontId="5" fillId="7" borderId="12" applyNumberFormat="0" applyFont="0" applyAlignment="0" applyProtection="0"/>
    <xf numFmtId="9" fontId="0" fillId="0" borderId="0" applyFont="0" applyFill="0" applyBorder="0" applyAlignment="0" applyProtection="0"/>
    <xf numFmtId="0" fontId="56" fillId="0" borderId="13" applyNumberFormat="0" applyFill="0" applyAlignment="0" applyProtection="0"/>
    <xf numFmtId="0" fontId="25" fillId="0" borderId="14" applyNumberFormat="0" applyFill="0" applyAlignment="0" applyProtection="0"/>
    <xf numFmtId="0" fontId="57" fillId="34" borderId="0" applyNumberFormat="0" applyBorder="0" applyAlignment="0" applyProtection="0"/>
    <xf numFmtId="0" fontId="24" fillId="11" borderId="0" applyNumberFormat="0" applyBorder="0" applyAlignment="0" applyProtection="0"/>
    <xf numFmtId="0" fontId="58" fillId="35" borderId="0" applyNumberFormat="0" applyBorder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0" fillId="36" borderId="15" applyNumberFormat="0" applyAlignment="0" applyProtection="0"/>
    <xf numFmtId="0" fontId="26" fillId="16" borderId="16" applyNumberFormat="0" applyAlignment="0" applyProtection="0"/>
    <xf numFmtId="0" fontId="61" fillId="37" borderId="15" applyNumberFormat="0" applyAlignment="0" applyProtection="0"/>
    <xf numFmtId="0" fontId="34" fillId="38" borderId="16" applyNumberFormat="0" applyAlignment="0" applyProtection="0"/>
    <xf numFmtId="0" fontId="62" fillId="37" borderId="17" applyNumberFormat="0" applyAlignment="0" applyProtection="0"/>
    <xf numFmtId="0" fontId="27" fillId="38" borderId="18" applyNumberFormat="0" applyAlignment="0" applyProtection="0"/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39" borderId="0" applyNumberFormat="0" applyBorder="0" applyAlignment="0" applyProtection="0"/>
    <xf numFmtId="0" fontId="20" fillId="40" borderId="0" applyNumberFormat="0" applyBorder="0" applyAlignment="0" applyProtection="0"/>
    <xf numFmtId="0" fontId="48" fillId="41" borderId="0" applyNumberFormat="0" applyBorder="0" applyAlignment="0" applyProtection="0"/>
    <xf numFmtId="0" fontId="20" fillId="23" borderId="0" applyNumberFormat="0" applyBorder="0" applyAlignment="0" applyProtection="0"/>
    <xf numFmtId="0" fontId="48" fillId="42" borderId="0" applyNumberFormat="0" applyBorder="0" applyAlignment="0" applyProtection="0"/>
    <xf numFmtId="0" fontId="20" fillId="25" borderId="0" applyNumberFormat="0" applyBorder="0" applyAlignment="0" applyProtection="0"/>
    <xf numFmtId="0" fontId="48" fillId="43" borderId="0" applyNumberFormat="0" applyBorder="0" applyAlignment="0" applyProtection="0"/>
    <xf numFmtId="0" fontId="20" fillId="44" borderId="0" applyNumberFormat="0" applyBorder="0" applyAlignment="0" applyProtection="0"/>
    <xf numFmtId="0" fontId="48" fillId="45" borderId="0" applyNumberFormat="0" applyBorder="0" applyAlignment="0" applyProtection="0"/>
    <xf numFmtId="0" fontId="20" fillId="46" borderId="0" applyNumberFormat="0" applyBorder="0" applyAlignment="0" applyProtection="0"/>
    <xf numFmtId="0" fontId="48" fillId="47" borderId="0" applyNumberFormat="0" applyBorder="0" applyAlignment="0" applyProtection="0"/>
    <xf numFmtId="0" fontId="20" fillId="48" borderId="0" applyNumberFormat="0" applyBorder="0" applyAlignment="0" applyProtection="0"/>
  </cellStyleXfs>
  <cellXfs count="15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49" fontId="0" fillId="49" borderId="19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/>
    </xf>
    <xf numFmtId="49" fontId="2" fillId="49" borderId="19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 locked="0"/>
    </xf>
    <xf numFmtId="49" fontId="0" fillId="49" borderId="1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wrapText="1" indent="1"/>
    </xf>
    <xf numFmtId="0" fontId="0" fillId="0" borderId="0" xfId="0" applyAlignment="1">
      <alignment/>
    </xf>
    <xf numFmtId="0" fontId="5" fillId="0" borderId="0" xfId="77">
      <alignment/>
      <protection/>
    </xf>
    <xf numFmtId="0" fontId="5" fillId="0" borderId="0" xfId="77" applyFill="1">
      <alignment/>
      <protection/>
    </xf>
    <xf numFmtId="0" fontId="7" fillId="0" borderId="0" xfId="77" applyFont="1" applyFill="1" applyAlignment="1">
      <alignment horizontal="centerContinuous"/>
      <protection/>
    </xf>
    <xf numFmtId="0" fontId="8" fillId="0" borderId="0" xfId="77" applyFont="1" applyFill="1" applyAlignment="1">
      <alignment horizontal="centerContinuous"/>
      <protection/>
    </xf>
    <xf numFmtId="0" fontId="8" fillId="0" borderId="0" xfId="77" applyFont="1" applyFill="1" applyAlignment="1">
      <alignment horizontal="right"/>
      <protection/>
    </xf>
    <xf numFmtId="0" fontId="5" fillId="0" borderId="20" xfId="77" applyFill="1" applyBorder="1">
      <alignment/>
      <protection/>
    </xf>
    <xf numFmtId="0" fontId="10" fillId="0" borderId="20" xfId="77" applyFont="1" applyFill="1" applyBorder="1" applyAlignment="1">
      <alignment horizontal="right"/>
      <protection/>
    </xf>
    <xf numFmtId="0" fontId="9" fillId="0" borderId="21" xfId="77" applyFont="1" applyFill="1" applyBorder="1">
      <alignment/>
      <protection/>
    </xf>
    <xf numFmtId="0" fontId="5" fillId="0" borderId="21" xfId="77" applyFill="1" applyBorder="1">
      <alignment/>
      <protection/>
    </xf>
    <xf numFmtId="0" fontId="10" fillId="0" borderId="0" xfId="77" applyFont="1" applyFill="1">
      <alignment/>
      <protection/>
    </xf>
    <xf numFmtId="0" fontId="5" fillId="0" borderId="0" xfId="77" applyFont="1" applyFill="1">
      <alignment/>
      <protection/>
    </xf>
    <xf numFmtId="0" fontId="5" fillId="0" borderId="0" xfId="77" applyFill="1" applyAlignment="1">
      <alignment horizontal="right"/>
      <protection/>
    </xf>
    <xf numFmtId="49" fontId="11" fillId="0" borderId="22" xfId="77" applyNumberFormat="1" applyFont="1" applyFill="1" applyBorder="1">
      <alignment/>
      <protection/>
    </xf>
    <xf numFmtId="0" fontId="11" fillId="0" borderId="23" xfId="77" applyFont="1" applyFill="1" applyBorder="1" applyAlignment="1">
      <alignment horizontal="center"/>
      <protection/>
    </xf>
    <xf numFmtId="0" fontId="11" fillId="0" borderId="23" xfId="77" applyNumberFormat="1" applyFont="1" applyFill="1" applyBorder="1" applyAlignment="1">
      <alignment horizontal="center"/>
      <protection/>
    </xf>
    <xf numFmtId="0" fontId="5" fillId="0" borderId="0" xfId="77" applyNumberFormat="1">
      <alignment/>
      <protection/>
    </xf>
    <xf numFmtId="0" fontId="13" fillId="0" borderId="0" xfId="77" applyFont="1">
      <alignment/>
      <protection/>
    </xf>
    <xf numFmtId="0" fontId="5" fillId="0" borderId="0" xfId="77" applyBorder="1">
      <alignment/>
      <protection/>
    </xf>
    <xf numFmtId="0" fontId="15" fillId="0" borderId="0" xfId="77" applyFont="1" applyAlignment="1">
      <alignment/>
      <protection/>
    </xf>
    <xf numFmtId="0" fontId="5" fillId="0" borderId="0" xfId="77" applyAlignment="1">
      <alignment horizontal="right"/>
      <protection/>
    </xf>
    <xf numFmtId="0" fontId="16" fillId="0" borderId="0" xfId="77" applyFont="1" applyBorder="1">
      <alignment/>
      <protection/>
    </xf>
    <xf numFmtId="3" fontId="16" fillId="0" borderId="0" xfId="77" applyNumberFormat="1" applyFont="1" applyBorder="1" applyAlignment="1">
      <alignment horizontal="right"/>
      <protection/>
    </xf>
    <xf numFmtId="0" fontId="15" fillId="0" borderId="0" xfId="77" applyFont="1" applyBorder="1" applyAlignment="1">
      <alignment/>
      <protection/>
    </xf>
    <xf numFmtId="0" fontId="5" fillId="0" borderId="0" xfId="77" applyBorder="1" applyAlignment="1">
      <alignment horizontal="right"/>
      <protection/>
    </xf>
    <xf numFmtId="0" fontId="5" fillId="0" borderId="22" xfId="77" applyFill="1" applyBorder="1" applyAlignment="1">
      <alignment horizontal="center"/>
      <protection/>
    </xf>
    <xf numFmtId="0" fontId="14" fillId="0" borderId="22" xfId="77" applyFont="1" applyFill="1" applyBorder="1" applyAlignment="1">
      <alignment wrapText="1"/>
      <protection/>
    </xf>
    <xf numFmtId="49" fontId="9" fillId="0" borderId="22" xfId="77" applyNumberFormat="1" applyFont="1" applyFill="1" applyBorder="1" applyAlignment="1">
      <alignment horizontal="left"/>
      <protection/>
    </xf>
    <xf numFmtId="0" fontId="9" fillId="0" borderId="22" xfId="77" applyFont="1" applyFill="1" applyBorder="1">
      <alignment/>
      <protection/>
    </xf>
    <xf numFmtId="4" fontId="5" fillId="0" borderId="22" xfId="77" applyNumberFormat="1" applyFill="1" applyBorder="1" applyAlignment="1">
      <alignment horizontal="right"/>
      <protection/>
    </xf>
    <xf numFmtId="0" fontId="5" fillId="0" borderId="0" xfId="77" applyFont="1">
      <alignment/>
      <protection/>
    </xf>
    <xf numFmtId="4" fontId="0" fillId="0" borderId="0" xfId="0" applyNumberFormat="1" applyAlignment="1" applyProtection="1">
      <alignment/>
      <protection/>
    </xf>
    <xf numFmtId="49" fontId="9" fillId="0" borderId="20" xfId="77" applyNumberFormat="1" applyFont="1" applyFill="1" applyBorder="1">
      <alignment/>
      <protection/>
    </xf>
    <xf numFmtId="0" fontId="17" fillId="0" borderId="0" xfId="77" applyFont="1">
      <alignment/>
      <protection/>
    </xf>
    <xf numFmtId="4" fontId="5" fillId="49" borderId="22" xfId="77" applyNumberFormat="1" applyFill="1" applyBorder="1" applyAlignment="1">
      <alignment horizontal="right"/>
      <protection/>
    </xf>
    <xf numFmtId="0" fontId="12" fillId="49" borderId="22" xfId="77" applyFont="1" applyFill="1" applyBorder="1" applyAlignment="1">
      <alignment horizontal="center"/>
      <protection/>
    </xf>
    <xf numFmtId="49" fontId="12" fillId="49" borderId="22" xfId="77" applyNumberFormat="1" applyFont="1" applyFill="1" applyBorder="1" applyAlignment="1">
      <alignment horizontal="left"/>
      <protection/>
    </xf>
    <xf numFmtId="0" fontId="12" fillId="49" borderId="22" xfId="77" applyFont="1" applyFill="1" applyBorder="1">
      <alignment/>
      <protection/>
    </xf>
    <xf numFmtId="0" fontId="5" fillId="49" borderId="22" xfId="77" applyFill="1" applyBorder="1" applyAlignment="1">
      <alignment horizontal="center"/>
      <protection/>
    </xf>
    <xf numFmtId="0" fontId="5" fillId="49" borderId="22" xfId="77" applyNumberFormat="1" applyFill="1" applyBorder="1" applyAlignment="1">
      <alignment horizontal="right"/>
      <protection/>
    </xf>
    <xf numFmtId="49" fontId="18" fillId="0" borderId="0" xfId="0" applyNumberFormat="1" applyFont="1" applyAlignment="1">
      <alignment vertical="center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vertical="center" wrapText="1"/>
    </xf>
    <xf numFmtId="49" fontId="0" fillId="49" borderId="24" xfId="0" applyNumberFormat="1" applyFont="1" applyFill="1" applyBorder="1" applyAlignment="1">
      <alignment horizontal="center" vertical="center"/>
    </xf>
    <xf numFmtId="49" fontId="0" fillId="49" borderId="25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5" fillId="0" borderId="20" xfId="77" applyFont="1" applyFill="1" applyBorder="1" applyAlignment="1">
      <alignment horizontal="left"/>
      <protection/>
    </xf>
    <xf numFmtId="0" fontId="17" fillId="0" borderId="0" xfId="77" applyNumberFormat="1" applyFont="1">
      <alignment/>
      <protection/>
    </xf>
    <xf numFmtId="0" fontId="5" fillId="0" borderId="21" xfId="77" applyFill="1" applyBorder="1" applyAlignment="1">
      <alignment horizontal="center" shrinkToFit="1"/>
      <protection/>
    </xf>
    <xf numFmtId="49" fontId="5" fillId="0" borderId="20" xfId="77" applyNumberFormat="1" applyFont="1" applyFill="1" applyBorder="1">
      <alignment/>
      <protection/>
    </xf>
    <xf numFmtId="49" fontId="0" fillId="49" borderId="19" xfId="0" applyNumberFormat="1" applyFont="1" applyFill="1" applyBorder="1" applyAlignment="1">
      <alignment horizontal="center" vertical="center"/>
    </xf>
    <xf numFmtId="49" fontId="0" fillId="49" borderId="24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3" fontId="0" fillId="0" borderId="22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vertical="center"/>
    </xf>
    <xf numFmtId="0" fontId="2" fillId="49" borderId="24" xfId="0" applyNumberFormat="1" applyFont="1" applyFill="1" applyBorder="1" applyAlignment="1">
      <alignment horizontal="left" vertical="center" indent="1"/>
    </xf>
    <xf numFmtId="49" fontId="2" fillId="49" borderId="24" xfId="0" applyNumberFormat="1" applyFont="1" applyFill="1" applyBorder="1" applyAlignment="1">
      <alignment horizontal="left" vertical="center" indent="1"/>
    </xf>
    <xf numFmtId="3" fontId="1" fillId="0" borderId="22" xfId="0" applyNumberFormat="1" applyFont="1" applyBorder="1" applyAlignment="1" applyProtection="1">
      <alignment vertical="center" wrapText="1"/>
      <protection locked="0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49" fontId="2" fillId="49" borderId="26" xfId="0" applyNumberFormat="1" applyFont="1" applyFill="1" applyBorder="1" applyAlignment="1">
      <alignment horizontal="center" vertical="center"/>
    </xf>
    <xf numFmtId="49" fontId="2" fillId="49" borderId="27" xfId="0" applyNumberFormat="1" applyFont="1" applyFill="1" applyBorder="1" applyAlignment="1">
      <alignment vertical="center"/>
    </xf>
    <xf numFmtId="49" fontId="2" fillId="49" borderId="27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/>
      <protection/>
    </xf>
    <xf numFmtId="173" fontId="5" fillId="49" borderId="22" xfId="53" applyFont="1" applyFill="1" applyBorder="1" applyAlignment="1">
      <alignment/>
    </xf>
    <xf numFmtId="173" fontId="8" fillId="0" borderId="0" xfId="53" applyFont="1" applyFill="1" applyAlignment="1">
      <alignment horizontal="centerContinuous"/>
    </xf>
    <xf numFmtId="173" fontId="5" fillId="0" borderId="28" xfId="53" applyFont="1" applyFill="1" applyBorder="1" applyAlignment="1">
      <alignment/>
    </xf>
    <xf numFmtId="173" fontId="5" fillId="0" borderId="0" xfId="53" applyFont="1" applyFill="1" applyAlignment="1">
      <alignment/>
    </xf>
    <xf numFmtId="173" fontId="11" fillId="0" borderId="22" xfId="53" applyFont="1" applyFill="1" applyBorder="1" applyAlignment="1">
      <alignment horizontal="center"/>
    </xf>
    <xf numFmtId="173" fontId="5" fillId="0" borderId="0" xfId="53" applyFont="1" applyAlignment="1">
      <alignment/>
    </xf>
    <xf numFmtId="173" fontId="5" fillId="0" borderId="0" xfId="53" applyFont="1" applyBorder="1" applyAlignment="1">
      <alignment/>
    </xf>
    <xf numFmtId="173" fontId="16" fillId="0" borderId="0" xfId="53" applyFont="1" applyBorder="1" applyAlignment="1">
      <alignment/>
    </xf>
    <xf numFmtId="173" fontId="0" fillId="49" borderId="25" xfId="53" applyFont="1" applyFill="1" applyBorder="1" applyAlignment="1" applyProtection="1">
      <alignment horizontal="center" vertical="center" wrapText="1"/>
      <protection/>
    </xf>
    <xf numFmtId="173" fontId="2" fillId="0" borderId="0" xfId="53" applyFont="1" applyAlignment="1" applyProtection="1">
      <alignment vertical="center"/>
      <protection/>
    </xf>
    <xf numFmtId="173" fontId="0" fillId="0" borderId="0" xfId="53" applyFont="1" applyAlignment="1" applyProtection="1">
      <alignment/>
      <protection/>
    </xf>
    <xf numFmtId="173" fontId="0" fillId="49" borderId="25" xfId="53" applyFont="1" applyFill="1" applyBorder="1" applyAlignment="1" applyProtection="1">
      <alignment horizontal="right" vertical="center" indent="1"/>
      <protection/>
    </xf>
    <xf numFmtId="173" fontId="2" fillId="49" borderId="29" xfId="53" applyFont="1" applyFill="1" applyBorder="1" applyAlignment="1">
      <alignment vertical="center"/>
    </xf>
    <xf numFmtId="173" fontId="0" fillId="49" borderId="25" xfId="53" applyFont="1" applyFill="1" applyBorder="1" applyAlignment="1">
      <alignment horizontal="center" vertical="center" wrapText="1"/>
    </xf>
    <xf numFmtId="173" fontId="2" fillId="0" borderId="0" xfId="53" applyFont="1" applyAlignment="1">
      <alignment vertical="center"/>
    </xf>
    <xf numFmtId="173" fontId="0" fillId="0" borderId="22" xfId="53" applyFont="1" applyBorder="1" applyAlignment="1" applyProtection="1">
      <alignment horizontal="right" vertical="center"/>
      <protection/>
    </xf>
    <xf numFmtId="173" fontId="2" fillId="0" borderId="22" xfId="53" applyFont="1" applyBorder="1" applyAlignment="1" applyProtection="1">
      <alignment horizontal="right" vertical="center"/>
      <protection/>
    </xf>
    <xf numFmtId="173" fontId="0" fillId="0" borderId="0" xfId="53" applyFont="1" applyAlignment="1">
      <alignment horizontal="right"/>
    </xf>
    <xf numFmtId="173" fontId="2" fillId="49" borderId="25" xfId="53" applyFont="1" applyFill="1" applyBorder="1" applyAlignment="1">
      <alignment horizontal="right" vertical="center"/>
    </xf>
    <xf numFmtId="173" fontId="2" fillId="49" borderId="25" xfId="53" applyFont="1" applyFill="1" applyBorder="1" applyAlignment="1" applyProtection="1">
      <alignment horizontal="right" vertical="center"/>
      <protection/>
    </xf>
    <xf numFmtId="173" fontId="0" fillId="0" borderId="0" xfId="53" applyFont="1" applyAlignment="1">
      <alignment/>
    </xf>
    <xf numFmtId="173" fontId="0" fillId="0" borderId="0" xfId="0" applyNumberFormat="1" applyAlignment="1">
      <alignment/>
    </xf>
    <xf numFmtId="49" fontId="0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 applyProtection="1">
      <alignment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left" vertical="center"/>
      <protection/>
    </xf>
    <xf numFmtId="0" fontId="1" fillId="0" borderId="22" xfId="0" applyFont="1" applyFill="1" applyBorder="1" applyAlignment="1" applyProtection="1">
      <alignment horizontal="left" vertical="center" wrapText="1"/>
      <protection/>
    </xf>
    <xf numFmtId="205" fontId="1" fillId="0" borderId="22" xfId="0" applyNumberFormat="1" applyFont="1" applyFill="1" applyBorder="1" applyAlignment="1" applyProtection="1">
      <alignment horizontal="right" vertical="center"/>
      <protection/>
    </xf>
    <xf numFmtId="0" fontId="35" fillId="0" borderId="22" xfId="0" applyFont="1" applyFill="1" applyBorder="1" applyAlignment="1" applyProtection="1">
      <alignment horizontal="center" vertical="center"/>
      <protection/>
    </xf>
    <xf numFmtId="0" fontId="35" fillId="0" borderId="22" xfId="0" applyFont="1" applyFill="1" applyBorder="1" applyAlignment="1" applyProtection="1">
      <alignment horizontal="left" vertical="center"/>
      <protection/>
    </xf>
    <xf numFmtId="0" fontId="35" fillId="0" borderId="22" xfId="0" applyFont="1" applyFill="1" applyBorder="1" applyAlignment="1" applyProtection="1">
      <alignment horizontal="left" vertical="center" wrapText="1"/>
      <protection/>
    </xf>
    <xf numFmtId="205" fontId="35" fillId="0" borderId="22" xfId="0" applyNumberFormat="1" applyFont="1" applyFill="1" applyBorder="1" applyAlignment="1" applyProtection="1">
      <alignment horizontal="right" vertical="center"/>
      <protection/>
    </xf>
    <xf numFmtId="173" fontId="14" fillId="0" borderId="22" xfId="53" applyFont="1" applyFill="1" applyBorder="1" applyAlignment="1">
      <alignment/>
    </xf>
    <xf numFmtId="49" fontId="0" fillId="50" borderId="0" xfId="0" applyNumberFormat="1" applyFont="1" applyFill="1" applyAlignment="1">
      <alignment horizontal="center" vertical="center" wrapText="1"/>
    </xf>
    <xf numFmtId="173" fontId="14" fillId="49" borderId="22" xfId="53" applyFont="1" applyFill="1" applyBorder="1" applyAlignment="1">
      <alignment/>
    </xf>
    <xf numFmtId="173" fontId="14" fillId="49" borderId="22" xfId="53" applyFont="1" applyFill="1" applyBorder="1" applyAlignment="1">
      <alignment/>
    </xf>
    <xf numFmtId="0" fontId="1" fillId="0" borderId="22" xfId="0" applyFont="1" applyFill="1" applyBorder="1" applyAlignment="1">
      <alignment horizontal="left" vertical="top"/>
    </xf>
    <xf numFmtId="0" fontId="1" fillId="0" borderId="22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0" fontId="64" fillId="0" borderId="22" xfId="0" applyFont="1" applyFill="1" applyBorder="1" applyAlignment="1">
      <alignment/>
    </xf>
    <xf numFmtId="0" fontId="1" fillId="0" borderId="22" xfId="0" applyFont="1" applyFill="1" applyBorder="1" applyAlignment="1">
      <alignment wrapText="1"/>
    </xf>
    <xf numFmtId="49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64" fillId="0" borderId="22" xfId="0" applyFont="1" applyFill="1" applyBorder="1" applyAlignment="1">
      <alignment wrapText="1"/>
    </xf>
    <xf numFmtId="199" fontId="1" fillId="0" borderId="22" xfId="0" applyNumberFormat="1" applyFont="1" applyFill="1" applyBorder="1" applyAlignment="1" applyProtection="1">
      <alignment horizontal="center" vertical="center"/>
      <protection/>
    </xf>
    <xf numFmtId="199" fontId="1" fillId="0" borderId="0" xfId="0" applyNumberFormat="1" applyFont="1" applyFill="1" applyBorder="1" applyAlignment="1" applyProtection="1">
      <alignment horizontal="center" vertical="center"/>
      <protection/>
    </xf>
    <xf numFmtId="4" fontId="1" fillId="0" borderId="22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0" fontId="14" fillId="2" borderId="22" xfId="77" applyFont="1" applyFill="1" applyBorder="1" applyAlignment="1">
      <alignment wrapText="1"/>
      <protection/>
    </xf>
    <xf numFmtId="4" fontId="14" fillId="2" borderId="22" xfId="77" applyNumberFormat="1" applyFont="1" applyFill="1" applyBorder="1" applyAlignment="1">
      <alignment horizontal="right"/>
      <protection/>
    </xf>
    <xf numFmtId="4" fontId="5" fillId="2" borderId="22" xfId="77" applyNumberFormat="1" applyFill="1" applyBorder="1" applyAlignment="1">
      <alignment horizontal="right"/>
      <protection/>
    </xf>
    <xf numFmtId="173" fontId="14" fillId="2" borderId="22" xfId="53" applyFont="1" applyFill="1" applyBorder="1" applyAlignment="1">
      <alignment/>
    </xf>
    <xf numFmtId="4" fontId="1" fillId="2" borderId="22" xfId="0" applyNumberFormat="1" applyFont="1" applyFill="1" applyBorder="1" applyAlignment="1" applyProtection="1">
      <alignment horizontal="right" vertical="center"/>
      <protection/>
    </xf>
    <xf numFmtId="0" fontId="14" fillId="2" borderId="22" xfId="77" applyFont="1" applyFill="1" applyBorder="1" applyAlignment="1">
      <alignment horizontal="right" wrapText="1"/>
      <protection/>
    </xf>
    <xf numFmtId="173" fontId="0" fillId="2" borderId="22" xfId="53" applyFont="1" applyFill="1" applyBorder="1" applyAlignment="1" applyProtection="1">
      <alignment horizontal="right" vertical="center" indent="1"/>
      <protection/>
    </xf>
    <xf numFmtId="3" fontId="1" fillId="2" borderId="22" xfId="0" applyNumberFormat="1" applyFont="1" applyFill="1" applyBorder="1" applyAlignment="1" applyProtection="1">
      <alignment vertical="center" wrapText="1"/>
      <protection locked="0"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/>
    </xf>
    <xf numFmtId="0" fontId="37" fillId="15" borderId="0" xfId="0" applyNumberFormat="1" applyFont="1" applyFill="1" applyAlignment="1">
      <alignment horizontal="center" vertical="center" wrapText="1"/>
    </xf>
    <xf numFmtId="0" fontId="38" fillId="15" borderId="0" xfId="0" applyFont="1" applyFill="1" applyAlignment="1">
      <alignment horizontal="center" vertical="center" wrapText="1"/>
    </xf>
    <xf numFmtId="49" fontId="0" fillId="49" borderId="31" xfId="0" applyNumberFormat="1" applyFont="1" applyFill="1" applyBorder="1" applyAlignment="1">
      <alignment horizontal="center" vertical="center"/>
    </xf>
    <xf numFmtId="49" fontId="0" fillId="49" borderId="32" xfId="0" applyNumberFormat="1" applyFont="1" applyFill="1" applyBorder="1" applyAlignment="1">
      <alignment horizontal="center" vertical="center"/>
    </xf>
    <xf numFmtId="49" fontId="0" fillId="49" borderId="33" xfId="0" applyNumberFormat="1" applyFont="1" applyFill="1" applyBorder="1" applyAlignment="1">
      <alignment horizontal="center" vertical="center"/>
    </xf>
    <xf numFmtId="0" fontId="2" fillId="49" borderId="34" xfId="0" applyNumberFormat="1" applyFont="1" applyFill="1" applyBorder="1" applyAlignment="1">
      <alignment horizontal="left" vertical="center"/>
    </xf>
    <xf numFmtId="0" fontId="2" fillId="49" borderId="35" xfId="0" applyNumberFormat="1" applyFont="1" applyFill="1" applyBorder="1" applyAlignment="1">
      <alignment horizontal="left" vertical="center"/>
    </xf>
    <xf numFmtId="49" fontId="36" fillId="0" borderId="30" xfId="0" applyNumberFormat="1" applyFont="1" applyBorder="1" applyAlignment="1">
      <alignment horizontal="left"/>
    </xf>
    <xf numFmtId="49" fontId="36" fillId="0" borderId="36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37" xfId="0" applyNumberFormat="1" applyBorder="1" applyAlignment="1">
      <alignment horizontal="left"/>
    </xf>
    <xf numFmtId="49" fontId="0" fillId="0" borderId="38" xfId="0" applyNumberFormat="1" applyBorder="1" applyAlignment="1">
      <alignment horizontal="left"/>
    </xf>
    <xf numFmtId="49" fontId="0" fillId="0" borderId="39" xfId="0" applyNumberFormat="1" applyBorder="1" applyAlignment="1">
      <alignment horizontal="left"/>
    </xf>
    <xf numFmtId="0" fontId="5" fillId="0" borderId="21" xfId="77" applyFill="1" applyBorder="1" applyAlignment="1">
      <alignment horizontal="left" shrinkToFit="1"/>
      <protection/>
    </xf>
    <xf numFmtId="0" fontId="5" fillId="0" borderId="40" xfId="77" applyFill="1" applyBorder="1" applyAlignment="1">
      <alignment horizontal="left" shrinkToFit="1"/>
      <protection/>
    </xf>
    <xf numFmtId="0" fontId="6" fillId="0" borderId="0" xfId="77" applyFont="1" applyAlignment="1">
      <alignment horizontal="center"/>
      <protection/>
    </xf>
    <xf numFmtId="0" fontId="5" fillId="0" borderId="41" xfId="77" applyFont="1" applyFill="1" applyBorder="1" applyAlignment="1">
      <alignment horizontal="center"/>
      <protection/>
    </xf>
    <xf numFmtId="0" fontId="5" fillId="0" borderId="42" xfId="77" applyFont="1" applyFill="1" applyBorder="1" applyAlignment="1">
      <alignment horizontal="center"/>
      <protection/>
    </xf>
    <xf numFmtId="49" fontId="5" fillId="0" borderId="43" xfId="77" applyNumberFormat="1" applyFont="1" applyFill="1" applyBorder="1" applyAlignment="1">
      <alignment horizontal="center"/>
      <protection/>
    </xf>
    <xf numFmtId="0" fontId="5" fillId="0" borderId="44" xfId="77" applyFont="1" applyFill="1" applyBorder="1" applyAlignment="1">
      <alignment horizontal="center"/>
      <protection/>
    </xf>
    <xf numFmtId="0" fontId="12" fillId="49" borderId="26" xfId="77" applyFont="1" applyFill="1" applyBorder="1" applyAlignment="1">
      <alignment horizontal="left"/>
      <protection/>
    </xf>
    <xf numFmtId="0" fontId="12" fillId="49" borderId="27" xfId="77" applyFont="1" applyFill="1" applyBorder="1" applyAlignment="1">
      <alignment horizontal="left"/>
      <protection/>
    </xf>
    <xf numFmtId="0" fontId="12" fillId="49" borderId="23" xfId="77" applyFont="1" applyFill="1" applyBorder="1" applyAlignment="1">
      <alignment horizontal="left"/>
      <protection/>
    </xf>
  </cellXfs>
  <cellStyles count="95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Čárka 2" xfId="54"/>
    <cellStyle name="Comma [0]" xfId="55"/>
    <cellStyle name="Hyperlink" xfId="56"/>
    <cellStyle name="Chybně 2" xfId="57"/>
    <cellStyle name="Kontrolní buňka" xfId="58"/>
    <cellStyle name="Kontrolní buňka 2" xfId="59"/>
    <cellStyle name="Currency" xfId="60"/>
    <cellStyle name="Currency [0]" xfId="61"/>
    <cellStyle name="Nadpis 1" xfId="62"/>
    <cellStyle name="Nadpis 1 2" xfId="63"/>
    <cellStyle name="Nadpis 2" xfId="64"/>
    <cellStyle name="Nadpis 2 2" xfId="65"/>
    <cellStyle name="Nadpis 3" xfId="66"/>
    <cellStyle name="Nadpis 3 2" xfId="67"/>
    <cellStyle name="Nadpis 4" xfId="68"/>
    <cellStyle name="Nadpis 4 2" xfId="69"/>
    <cellStyle name="Název" xfId="70"/>
    <cellStyle name="Název 2" xfId="71"/>
    <cellStyle name="Neutrální" xfId="72"/>
    <cellStyle name="Neutrální 2" xfId="73"/>
    <cellStyle name="Normální 2" xfId="74"/>
    <cellStyle name="Normální 3" xfId="75"/>
    <cellStyle name="Normální 4" xfId="76"/>
    <cellStyle name="normální_POL.XLS" xfId="77"/>
    <cellStyle name="Followed Hyperlink" xfId="78"/>
    <cellStyle name="Poznámka" xfId="79"/>
    <cellStyle name="Poznámka 2" xfId="80"/>
    <cellStyle name="Percent" xfId="81"/>
    <cellStyle name="Propojená buňka" xfId="82"/>
    <cellStyle name="Propojená buňka 2" xfId="83"/>
    <cellStyle name="Správně" xfId="84"/>
    <cellStyle name="Správně 2" xfId="85"/>
    <cellStyle name="Špatně" xfId="86"/>
    <cellStyle name="Text upozornění" xfId="87"/>
    <cellStyle name="Text upozornění 2" xfId="88"/>
    <cellStyle name="Vstup" xfId="89"/>
    <cellStyle name="Vstup 2" xfId="90"/>
    <cellStyle name="Výpočet" xfId="91"/>
    <cellStyle name="Výpočet 2" xfId="92"/>
    <cellStyle name="Výstup" xfId="93"/>
    <cellStyle name="Výstup 2" xfId="94"/>
    <cellStyle name="Vysvětlující text" xfId="95"/>
    <cellStyle name="Vysvětlující text 2" xfId="96"/>
    <cellStyle name="Zvýraznění 1" xfId="97"/>
    <cellStyle name="Zvýraznění 1 2" xfId="98"/>
    <cellStyle name="Zvýraznění 2" xfId="99"/>
    <cellStyle name="Zvýraznění 2 2" xfId="100"/>
    <cellStyle name="Zvýraznění 3" xfId="101"/>
    <cellStyle name="Zvýraznění 3 2" xfId="102"/>
    <cellStyle name="Zvýraznění 4" xfId="103"/>
    <cellStyle name="Zvýraznění 4 2" xfId="104"/>
    <cellStyle name="Zvýraznění 5" xfId="105"/>
    <cellStyle name="Zvýraznění 5 2" xfId="106"/>
    <cellStyle name="Zvýraznění 6" xfId="107"/>
    <cellStyle name="Zvýraznění 6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v-dc\PKVysocina\Users\David%20Kr&#269;&#225;l\Documents\David\CAD\PROJEKTY%20RD\20%20Uh&#345;&#237;nov%20-%20obytn&#253;%20soubor\V&#221;B&#282;ROV&#201;%20&#344;&#205;ZEN&#205;\soupisy%20prac&#237;\odeslan&#233;%20podklady\inspirace\S0%2001%20%20v&#253;kaz%20v&#253;m&#283;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spirace\celkov&#253;%20souhrnn&#253;%20soupis%20prac&#237;_VZ%20Oslavice_v&#353;echny%20objekty%20s%20cen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</sheetNames>
    <sheetDataSet>
      <sheetData sheetId="0">
        <row r="4">
          <cell r="C4" t="str">
            <v>Propojovací stoky</v>
          </cell>
        </row>
        <row r="6">
          <cell r="C6" t="str">
            <v>Lukov S0 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hrnná cenová rekapitulace"/>
      <sheetName val="Vedlejší a ostatní náklady"/>
      <sheetName val="Rekapitulace SO"/>
      <sheetName val="SO 101 - komunikace"/>
      <sheetName val="SO 102 - chodníky"/>
      <sheetName val="SO 3011 - deš.kan. - stoka"/>
      <sheetName val="SO3012 - dešť. kan. - vpustě"/>
      <sheetName val="SO3013 - dešť- kan. přípojky"/>
      <sheetName val="SO 3021 - splaš. kan. - stoka"/>
      <sheetName val="SO 3022 - splaš. kan.- přípojky"/>
      <sheetName val="SO 3023 - splaš. kan.-prodlouže"/>
      <sheetName val="SO 3031 - vodovod hlavní řad"/>
      <sheetName val="SO 3031 - vodovod - přípojky"/>
      <sheetName val="SO 402 - veřejné osvětlení"/>
    </sheetNames>
    <sheetDataSet>
      <sheetData sheetId="2">
        <row r="2">
          <cell r="A2" t="str">
            <v>REKAPITULACE STAVEBNÍCH OBJEKTŮ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Zeros="0" tabSelected="1" zoomScale="85" zoomScaleNormal="85" zoomScaleSheetLayoutView="100" zoomScalePageLayoutView="0" workbookViewId="0" topLeftCell="A1">
      <selection activeCell="B27" sqref="B27"/>
    </sheetView>
  </sheetViews>
  <sheetFormatPr defaultColWidth="9.140625" defaultRowHeight="12.75"/>
  <cols>
    <col min="1" max="1" width="6.7109375" style="6" customWidth="1"/>
    <col min="2" max="2" width="75.57421875" style="1" customWidth="1"/>
    <col min="3" max="3" width="15.7109375" style="98" customWidth="1"/>
    <col min="4" max="4" width="22.421875" style="0" customWidth="1"/>
  </cols>
  <sheetData>
    <row r="1" spans="1:3" ht="24.75" customHeight="1" thickBot="1">
      <c r="A1" s="63" t="s">
        <v>16</v>
      </c>
      <c r="B1" s="64" t="s">
        <v>0</v>
      </c>
      <c r="C1" s="91" t="s">
        <v>2</v>
      </c>
    </row>
    <row r="2" spans="2:3" ht="24.75" customHeight="1">
      <c r="B2" s="65" t="s">
        <v>45</v>
      </c>
      <c r="C2" s="92"/>
    </row>
    <row r="3" spans="1:6" ht="19.5" customHeight="1">
      <c r="A3" s="66">
        <v>1</v>
      </c>
      <c r="B3" s="67" t="s">
        <v>46</v>
      </c>
      <c r="C3" s="93">
        <f>'Vedlejší a ostatní náklady'!D3</f>
        <v>0</v>
      </c>
      <c r="F3" s="7"/>
    </row>
    <row r="4" spans="1:6" ht="19.5" customHeight="1">
      <c r="A4" s="66"/>
      <c r="B4" s="67" t="s">
        <v>47</v>
      </c>
      <c r="C4" s="93">
        <f>'Vedlejší a ostatní náklady'!D5+'Vedlejší a ostatní náklady'!D6+'Vedlejší a ostatní náklady'!D7+'Vedlejší a ostatní náklady'!D8+'Vedlejší a ostatní náklady'!D9+'Vedlejší a ostatní náklady'!D10+'Vedlejší a ostatní náklady'!D11+'Vedlejší a ostatní náklady'!D12+'Vedlejší a ostatní náklady'!D13</f>
        <v>0</v>
      </c>
      <c r="F4" s="7"/>
    </row>
    <row r="5" spans="1:3" ht="19.5" customHeight="1">
      <c r="A5" s="66">
        <v>2</v>
      </c>
      <c r="B5" s="100" t="s">
        <v>84</v>
      </c>
      <c r="C5" s="94">
        <f>'Rekapitulace SO'!B6</f>
        <v>0</v>
      </c>
    </row>
    <row r="6" ht="9.75" customHeight="1" thickBot="1">
      <c r="C6" s="95"/>
    </row>
    <row r="7" spans="1:3" ht="21.75" customHeight="1" thickBot="1">
      <c r="A7" s="8" t="s">
        <v>13</v>
      </c>
      <c r="B7" s="68" t="s">
        <v>53</v>
      </c>
      <c r="C7" s="96">
        <f>C3+C4+C5</f>
        <v>0</v>
      </c>
    </row>
    <row r="8" ht="9.75" customHeight="1" thickBot="1">
      <c r="C8" s="95"/>
    </row>
    <row r="9" spans="1:4" ht="21.75" customHeight="1" thickBot="1">
      <c r="A9" s="8" t="s">
        <v>14</v>
      </c>
      <c r="B9" s="68" t="s">
        <v>54</v>
      </c>
      <c r="C9" s="97">
        <v>10</v>
      </c>
      <c r="D9" s="111" t="s">
        <v>57</v>
      </c>
    </row>
    <row r="10" ht="9.75" customHeight="1" thickBot="1">
      <c r="C10" s="95"/>
    </row>
    <row r="11" spans="1:3" ht="21.75" customHeight="1" thickBot="1">
      <c r="A11" s="8" t="s">
        <v>10</v>
      </c>
      <c r="B11" s="68" t="s">
        <v>52</v>
      </c>
      <c r="C11" s="97">
        <f>C3+C4+C5*(1+C9/100)</f>
        <v>0</v>
      </c>
    </row>
    <row r="12" ht="9.75" customHeight="1" thickBot="1">
      <c r="C12" s="95"/>
    </row>
    <row r="13" spans="1:3" ht="21.75" customHeight="1" thickBot="1">
      <c r="A13" s="8" t="s">
        <v>12</v>
      </c>
      <c r="B13" s="69" t="s">
        <v>80</v>
      </c>
      <c r="C13" s="96">
        <f>C11*0.21</f>
        <v>0</v>
      </c>
    </row>
    <row r="14" ht="9.75" customHeight="1" thickBot="1">
      <c r="C14" s="95"/>
    </row>
    <row r="15" spans="1:4" ht="21.75" customHeight="1" thickBot="1">
      <c r="A15" s="8" t="s">
        <v>15</v>
      </c>
      <c r="B15" s="68" t="str">
        <f>CONCATENATE("Nabídková cena včetně DPH navýšená o rezervu včetně DPH(řádek ",A11," + řádek ",A13,")")</f>
        <v>Nabídková cena včetně DPH navýšená o rezervu včetně DPH(řádek 5 + řádek 6)</v>
      </c>
      <c r="C15" s="96">
        <f>C11*1.2</f>
        <v>0</v>
      </c>
      <c r="D15" s="99">
        <f>C11+C13</f>
        <v>0</v>
      </c>
    </row>
    <row r="16" spans="1:3" s="10" customFormat="1" ht="14.25" customHeight="1">
      <c r="A16" s="9"/>
      <c r="B16" s="134"/>
      <c r="C16" s="135"/>
    </row>
    <row r="17" spans="1:3" ht="28.5" customHeight="1" thickBot="1">
      <c r="A17" s="136" t="s">
        <v>83</v>
      </c>
      <c r="B17" s="137"/>
      <c r="C17" s="137"/>
    </row>
    <row r="18" spans="1:3" ht="22.5" customHeight="1" thickBot="1">
      <c r="A18" s="138" t="s">
        <v>8</v>
      </c>
      <c r="B18" s="141" t="s">
        <v>79</v>
      </c>
      <c r="C18" s="142"/>
    </row>
    <row r="19" spans="1:3" ht="40.5" customHeight="1">
      <c r="A19" s="139"/>
      <c r="B19" s="143"/>
      <c r="C19" s="144"/>
    </row>
    <row r="20" spans="1:3" ht="33" customHeight="1">
      <c r="A20" s="139"/>
      <c r="B20" s="145"/>
      <c r="C20" s="146"/>
    </row>
    <row r="21" spans="1:3" ht="33" customHeight="1" thickBot="1">
      <c r="A21" s="140"/>
      <c r="B21" s="147"/>
      <c r="C21" s="148"/>
    </row>
  </sheetData>
  <sheetProtection/>
  <mergeCells count="7">
    <mergeCell ref="B16:C16"/>
    <mergeCell ref="A17:C17"/>
    <mergeCell ref="A18:A21"/>
    <mergeCell ref="B18:C18"/>
    <mergeCell ref="B19:C19"/>
    <mergeCell ref="B20:C20"/>
    <mergeCell ref="B21:C21"/>
  </mergeCells>
  <printOptions/>
  <pageMargins left="0.7480314960629921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SheetLayoutView="100" zoomScalePageLayoutView="0" workbookViewId="0" topLeftCell="A1">
      <selection activeCell="D3" sqref="D3"/>
    </sheetView>
  </sheetViews>
  <sheetFormatPr defaultColWidth="9.140625" defaultRowHeight="12.75"/>
  <cols>
    <col min="2" max="2" width="45.140625" style="0" customWidth="1"/>
    <col min="3" max="3" width="10.8515625" style="0" customWidth="1"/>
    <col min="4" max="4" width="16.7109375" style="0" customWidth="1"/>
  </cols>
  <sheetData>
    <row r="1" spans="1:4" ht="24.75" customHeight="1" thickBot="1">
      <c r="A1" s="8" t="s">
        <v>29</v>
      </c>
      <c r="B1" s="53" t="s">
        <v>30</v>
      </c>
      <c r="C1" s="53" t="s">
        <v>31</v>
      </c>
      <c r="D1" s="54" t="s">
        <v>2</v>
      </c>
    </row>
    <row r="2" spans="1:4" ht="22.5" customHeight="1">
      <c r="A2" s="1"/>
      <c r="B2" s="50" t="s">
        <v>48</v>
      </c>
      <c r="C2" s="1"/>
      <c r="D2" s="1"/>
    </row>
    <row r="3" spans="1:4" ht="18.75" customHeight="1">
      <c r="A3" s="51">
        <v>1</v>
      </c>
      <c r="B3" s="52" t="s">
        <v>32</v>
      </c>
      <c r="C3" s="51" t="s">
        <v>33</v>
      </c>
      <c r="D3" s="133"/>
    </row>
    <row r="4" spans="1:4" ht="18.75" customHeight="1">
      <c r="A4" s="51"/>
      <c r="B4" s="50" t="s">
        <v>49</v>
      </c>
      <c r="C4" s="51"/>
      <c r="D4" s="70"/>
    </row>
    <row r="5" spans="1:4" ht="18.75" customHeight="1">
      <c r="A5" s="51">
        <v>2</v>
      </c>
      <c r="B5" s="52" t="s">
        <v>34</v>
      </c>
      <c r="C5" s="51" t="s">
        <v>33</v>
      </c>
      <c r="D5" s="133"/>
    </row>
    <row r="6" spans="1:4" ht="18.75" customHeight="1">
      <c r="A6" s="51" t="s">
        <v>13</v>
      </c>
      <c r="B6" s="52" t="s">
        <v>35</v>
      </c>
      <c r="C6" s="51" t="s">
        <v>33</v>
      </c>
      <c r="D6" s="133"/>
    </row>
    <row r="7" spans="1:4" ht="18.75" customHeight="1">
      <c r="A7" s="51" t="s">
        <v>14</v>
      </c>
      <c r="B7" s="52" t="s">
        <v>56</v>
      </c>
      <c r="C7" s="51" t="s">
        <v>33</v>
      </c>
      <c r="D7" s="133"/>
    </row>
    <row r="8" spans="1:4" ht="18.75" customHeight="1">
      <c r="A8" s="51" t="s">
        <v>12</v>
      </c>
      <c r="B8" s="52" t="s">
        <v>36</v>
      </c>
      <c r="C8" s="51" t="s">
        <v>33</v>
      </c>
      <c r="D8" s="133"/>
    </row>
    <row r="9" spans="1:4" ht="18.75" customHeight="1">
      <c r="A9" s="51" t="s">
        <v>15</v>
      </c>
      <c r="B9" s="52" t="s">
        <v>37</v>
      </c>
      <c r="C9" s="51" t="s">
        <v>33</v>
      </c>
      <c r="D9" s="133"/>
    </row>
    <row r="10" spans="1:4" ht="18.75" customHeight="1">
      <c r="A10" s="51" t="s">
        <v>8</v>
      </c>
      <c r="B10" s="52" t="s">
        <v>38</v>
      </c>
      <c r="C10" s="51" t="s">
        <v>33</v>
      </c>
      <c r="D10" s="133"/>
    </row>
    <row r="11" spans="1:4" ht="18.75" customHeight="1">
      <c r="A11" s="51" t="s">
        <v>9</v>
      </c>
      <c r="B11" s="52" t="s">
        <v>39</v>
      </c>
      <c r="C11" s="51" t="s">
        <v>33</v>
      </c>
      <c r="D11" s="133"/>
    </row>
    <row r="12" spans="1:4" ht="18.75" customHeight="1">
      <c r="A12" s="51" t="s">
        <v>40</v>
      </c>
      <c r="B12" s="52" t="s">
        <v>41</v>
      </c>
      <c r="C12" s="51" t="s">
        <v>33</v>
      </c>
      <c r="D12" s="133"/>
    </row>
    <row r="13" spans="1:4" ht="18.75" customHeight="1">
      <c r="A13" s="51" t="s">
        <v>42</v>
      </c>
      <c r="B13" s="52" t="s">
        <v>43</v>
      </c>
      <c r="C13" s="51" t="s">
        <v>33</v>
      </c>
      <c r="D13" s="133"/>
    </row>
    <row r="14" spans="1:4" ht="13.5" thickBot="1">
      <c r="A14" s="71"/>
      <c r="B14" s="72"/>
      <c r="C14" s="71"/>
      <c r="D14" s="73"/>
    </row>
    <row r="15" spans="1:4" ht="22.5" customHeight="1" thickBot="1" thickTop="1">
      <c r="A15" s="74"/>
      <c r="B15" s="75" t="s">
        <v>50</v>
      </c>
      <c r="C15" s="76"/>
      <c r="D15" s="90">
        <f>D3+D5+D6+D7+D8+D9+D10+D11+D12+D13</f>
        <v>0</v>
      </c>
    </row>
    <row r="16" spans="1:4" ht="13.5" thickTop="1">
      <c r="A16" s="55"/>
      <c r="B16" s="56"/>
      <c r="C16" s="55"/>
      <c r="D16" s="57"/>
    </row>
    <row r="17" spans="1:4" ht="12.75">
      <c r="A17" s="55"/>
      <c r="B17" s="56"/>
      <c r="C17" s="55"/>
      <c r="D17" s="57"/>
    </row>
    <row r="18" spans="1:4" ht="12.75">
      <c r="A18" s="58"/>
      <c r="B18" s="58"/>
      <c r="C18" s="58"/>
      <c r="D18" s="5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showZeros="0" view="pageBreakPreview" zoomScaleSheetLayoutView="100" zoomScalePageLayoutView="0" workbookViewId="0" topLeftCell="A1">
      <selection activeCell="B3" sqref="B3:B5"/>
    </sheetView>
  </sheetViews>
  <sheetFormatPr defaultColWidth="9.140625" defaultRowHeight="12.75"/>
  <cols>
    <col min="1" max="1" width="72.00390625" style="4" bestFit="1" customWidth="1"/>
    <col min="2" max="2" width="20.7109375" style="88" customWidth="1"/>
    <col min="3" max="3" width="9.140625" style="2" customWidth="1"/>
    <col min="4" max="4" width="12.8515625" style="2" customWidth="1"/>
    <col min="5" max="5" width="12.28125" style="2" customWidth="1"/>
    <col min="6" max="16384" width="9.140625" style="2" customWidth="1"/>
  </cols>
  <sheetData>
    <row r="1" spans="1:2" ht="24.75" customHeight="1" thickBot="1">
      <c r="A1" s="3" t="s">
        <v>0</v>
      </c>
      <c r="B1" s="86" t="s">
        <v>2</v>
      </c>
    </row>
    <row r="2" spans="1:2" ht="24.75" customHeight="1">
      <c r="A2" s="77" t="s">
        <v>51</v>
      </c>
      <c r="B2" s="87"/>
    </row>
    <row r="3" spans="1:2" ht="24.75" customHeight="1">
      <c r="A3" s="101" t="s">
        <v>81</v>
      </c>
      <c r="B3" s="132">
        <f>'zemní práce'!H24</f>
        <v>0</v>
      </c>
    </row>
    <row r="4" spans="1:2" ht="24.75" customHeight="1">
      <c r="A4" s="101" t="s">
        <v>82</v>
      </c>
      <c r="B4" s="132">
        <f>'zpevněné plochy'!H14</f>
        <v>0</v>
      </c>
    </row>
    <row r="5" spans="1:2" ht="24.75" customHeight="1" thickBot="1">
      <c r="A5" s="101" t="s">
        <v>111</v>
      </c>
      <c r="B5" s="132">
        <f>terasa!H24</f>
        <v>0</v>
      </c>
    </row>
    <row r="6" spans="1:5" ht="24.75" customHeight="1" thickBot="1">
      <c r="A6" s="5" t="s">
        <v>1</v>
      </c>
      <c r="B6" s="89">
        <f>SUM(B3:B5)</f>
        <v>0</v>
      </c>
      <c r="D6" s="41"/>
      <c r="E6" s="41"/>
    </row>
  </sheetData>
  <sheetProtection/>
  <printOptions/>
  <pageMargins left="0.748031496062992" right="0.78740157480315" top="0.984251968503937" bottom="0.984251968503937" header="0.511811023622047" footer="0.511811023622047"/>
  <pageSetup fitToHeight="99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T24"/>
  <sheetViews>
    <sheetView showGridLines="0" showZeros="0" view="pageBreakPreview" zoomScaleSheetLayoutView="100" zoomScalePageLayoutView="0" workbookViewId="0" topLeftCell="A1">
      <pane ySplit="6" topLeftCell="A13" activePane="bottomLeft" state="frozen"/>
      <selection pane="topLeft" activeCell="A1" sqref="A1"/>
      <selection pane="bottomLeft" activeCell="F37" sqref="F37"/>
    </sheetView>
  </sheetViews>
  <sheetFormatPr defaultColWidth="9.140625" defaultRowHeight="12.75"/>
  <cols>
    <col min="1" max="1" width="3.8515625" style="11" customWidth="1"/>
    <col min="2" max="2" width="12.00390625" style="11" customWidth="1"/>
    <col min="3" max="3" width="50.421875" style="11" customWidth="1"/>
    <col min="4" max="4" width="17.140625" style="11" customWidth="1"/>
    <col min="5" max="5" width="5.57421875" style="11" customWidth="1"/>
    <col min="6" max="6" width="8.57421875" style="30" customWidth="1"/>
    <col min="7" max="7" width="9.8515625" style="11" customWidth="1"/>
    <col min="8" max="8" width="13.8515625" style="83" customWidth="1"/>
    <col min="9" max="9" width="2.8515625" style="11" customWidth="1"/>
    <col min="10" max="10" width="8.57421875" style="11" customWidth="1"/>
    <col min="11" max="16384" width="9.140625" style="11" customWidth="1"/>
  </cols>
  <sheetData>
    <row r="1" spans="1:8" ht="15.75">
      <c r="A1" s="151" t="s">
        <v>55</v>
      </c>
      <c r="B1" s="151"/>
      <c r="C1" s="151"/>
      <c r="D1" s="151"/>
      <c r="E1" s="151"/>
      <c r="F1" s="151"/>
      <c r="G1" s="151"/>
      <c r="H1" s="151"/>
    </row>
    <row r="2" spans="1:8" ht="13.5" thickBot="1">
      <c r="A2" s="12"/>
      <c r="B2" s="13"/>
      <c r="C2" s="14"/>
      <c r="D2" s="14"/>
      <c r="E2" s="14"/>
      <c r="F2" s="15"/>
      <c r="G2" s="14"/>
      <c r="H2" s="79"/>
    </row>
    <row r="3" spans="1:8" ht="13.5" thickTop="1">
      <c r="A3" s="152" t="s">
        <v>17</v>
      </c>
      <c r="B3" s="153"/>
      <c r="C3" s="42" t="str">
        <f>'Rekapitulace SO'!A2</f>
        <v>REKAPITULACE STAVEBNÍCH OBJEKTŮ</v>
      </c>
      <c r="D3" s="62"/>
      <c r="E3" s="16"/>
      <c r="F3" s="17"/>
      <c r="G3" s="59"/>
      <c r="H3" s="80"/>
    </row>
    <row r="4" spans="1:8" ht="13.5" thickBot="1">
      <c r="A4" s="154" t="s">
        <v>18</v>
      </c>
      <c r="B4" s="155"/>
      <c r="C4" s="18" t="s">
        <v>81</v>
      </c>
      <c r="D4" s="18"/>
      <c r="E4" s="19"/>
      <c r="F4" s="61"/>
      <c r="G4" s="149"/>
      <c r="H4" s="150"/>
    </row>
    <row r="5" spans="1:8" ht="13.5" thickTop="1">
      <c r="A5" s="20"/>
      <c r="B5" s="21"/>
      <c r="C5" s="21"/>
      <c r="D5" s="21"/>
      <c r="E5" s="12"/>
      <c r="F5" s="22"/>
      <c r="G5" s="12"/>
      <c r="H5" s="81"/>
    </row>
    <row r="6" spans="1:8" ht="12.75">
      <c r="A6" s="23" t="s">
        <v>19</v>
      </c>
      <c r="B6" s="24" t="s">
        <v>20</v>
      </c>
      <c r="C6" s="24" t="s">
        <v>21</v>
      </c>
      <c r="D6" s="24" t="s">
        <v>44</v>
      </c>
      <c r="E6" s="24" t="s">
        <v>22</v>
      </c>
      <c r="F6" s="25" t="s">
        <v>23</v>
      </c>
      <c r="G6" s="24" t="s">
        <v>24</v>
      </c>
      <c r="H6" s="82" t="s">
        <v>25</v>
      </c>
    </row>
    <row r="7" spans="1:10" ht="12.75">
      <c r="A7" s="45" t="s">
        <v>26</v>
      </c>
      <c r="B7" s="46" t="s">
        <v>4</v>
      </c>
      <c r="C7" s="156" t="s">
        <v>3</v>
      </c>
      <c r="D7" s="157"/>
      <c r="E7" s="157"/>
      <c r="F7" s="157"/>
      <c r="G7" s="158"/>
      <c r="H7" s="78"/>
      <c r="I7" s="26"/>
      <c r="J7" s="26"/>
    </row>
    <row r="8" spans="1:10" ht="22.5">
      <c r="A8" s="102" t="s">
        <v>4</v>
      </c>
      <c r="B8" s="114" t="s">
        <v>85</v>
      </c>
      <c r="C8" s="115" t="s">
        <v>93</v>
      </c>
      <c r="D8" s="36">
        <f>$G$4</f>
        <v>0</v>
      </c>
      <c r="E8" s="102" t="s">
        <v>101</v>
      </c>
      <c r="F8" s="122">
        <v>1</v>
      </c>
      <c r="G8" s="124"/>
      <c r="H8" s="110">
        <f>F8*G8</f>
        <v>0</v>
      </c>
      <c r="I8" s="26"/>
      <c r="J8" s="26"/>
    </row>
    <row r="9" spans="1:10" ht="22.5">
      <c r="A9" s="102" t="s">
        <v>11</v>
      </c>
      <c r="B9" s="116" t="s">
        <v>86</v>
      </c>
      <c r="C9" s="119" t="s">
        <v>94</v>
      </c>
      <c r="D9" s="36"/>
      <c r="E9" s="102" t="s">
        <v>101</v>
      </c>
      <c r="F9" s="122">
        <f>SUM(F8)</f>
        <v>1</v>
      </c>
      <c r="G9" s="124"/>
      <c r="H9" s="110">
        <f aca="true" t="shared" si="0" ref="H9:H15">F9*G9</f>
        <v>0</v>
      </c>
      <c r="I9" s="26"/>
      <c r="J9" s="26"/>
    </row>
    <row r="10" spans="1:10" ht="22.5">
      <c r="A10" s="102" t="s">
        <v>13</v>
      </c>
      <c r="B10" s="117" t="s">
        <v>87</v>
      </c>
      <c r="C10" s="120" t="s">
        <v>95</v>
      </c>
      <c r="D10" s="36"/>
      <c r="E10" s="102" t="s">
        <v>101</v>
      </c>
      <c r="F10" s="122">
        <f>SUM(F8)</f>
        <v>1</v>
      </c>
      <c r="G10" s="125"/>
      <c r="H10" s="110">
        <f t="shared" si="0"/>
        <v>0</v>
      </c>
      <c r="I10" s="26"/>
      <c r="J10" s="26"/>
    </row>
    <row r="11" spans="1:10" ht="22.5">
      <c r="A11" s="102" t="s">
        <v>14</v>
      </c>
      <c r="B11" s="117" t="s">
        <v>88</v>
      </c>
      <c r="C11" s="120" t="s">
        <v>96</v>
      </c>
      <c r="D11" s="36"/>
      <c r="E11" s="102" t="s">
        <v>101</v>
      </c>
      <c r="F11" s="122">
        <f>F10</f>
        <v>1</v>
      </c>
      <c r="G11" s="124"/>
      <c r="H11" s="110">
        <f t="shared" si="0"/>
        <v>0</v>
      </c>
      <c r="I11" s="26"/>
      <c r="J11" s="26"/>
    </row>
    <row r="12" spans="1:10" ht="12.75">
      <c r="A12" s="102" t="s">
        <v>10</v>
      </c>
      <c r="B12" s="117" t="s">
        <v>89</v>
      </c>
      <c r="C12" s="120" t="s">
        <v>97</v>
      </c>
      <c r="D12" s="36"/>
      <c r="E12" s="102" t="s">
        <v>101</v>
      </c>
      <c r="F12" s="122">
        <f>F11</f>
        <v>1</v>
      </c>
      <c r="G12" s="124"/>
      <c r="H12" s="110">
        <f t="shared" si="0"/>
        <v>0</v>
      </c>
      <c r="I12" s="26"/>
      <c r="J12" s="26"/>
    </row>
    <row r="13" spans="1:10" ht="22.5">
      <c r="A13" s="102" t="s">
        <v>12</v>
      </c>
      <c r="B13" s="118" t="s">
        <v>90</v>
      </c>
      <c r="C13" s="121" t="s">
        <v>98</v>
      </c>
      <c r="D13" s="36"/>
      <c r="E13" s="102" t="s">
        <v>7</v>
      </c>
      <c r="F13" s="122">
        <v>0.0796</v>
      </c>
      <c r="G13" s="130"/>
      <c r="H13" s="129">
        <f t="shared" si="0"/>
        <v>0</v>
      </c>
      <c r="I13" s="26"/>
      <c r="J13" s="26"/>
    </row>
    <row r="14" spans="1:10" ht="22.5" customHeight="1">
      <c r="A14" s="102" t="s">
        <v>15</v>
      </c>
      <c r="B14" s="118" t="s">
        <v>91</v>
      </c>
      <c r="C14" s="121" t="s">
        <v>99</v>
      </c>
      <c r="D14" s="36"/>
      <c r="E14" s="102" t="s">
        <v>7</v>
      </c>
      <c r="F14" s="122">
        <v>14.6365</v>
      </c>
      <c r="G14" s="130"/>
      <c r="H14" s="129">
        <f t="shared" si="0"/>
        <v>0</v>
      </c>
      <c r="I14" s="26"/>
      <c r="J14" s="26"/>
    </row>
    <row r="15" spans="1:10" ht="22.5">
      <c r="A15" s="102" t="s">
        <v>8</v>
      </c>
      <c r="B15" s="117" t="s">
        <v>92</v>
      </c>
      <c r="C15" s="120" t="s">
        <v>100</v>
      </c>
      <c r="D15" s="36"/>
      <c r="E15" s="102" t="s">
        <v>7</v>
      </c>
      <c r="F15" s="123">
        <f>F14+F13</f>
        <v>14.716099999999999</v>
      </c>
      <c r="G15" s="130"/>
      <c r="H15" s="129">
        <f t="shared" si="0"/>
        <v>0</v>
      </c>
      <c r="I15" s="26"/>
      <c r="J15" s="26"/>
    </row>
    <row r="16" spans="1:10" ht="12.75">
      <c r="A16" s="102" t="s">
        <v>9</v>
      </c>
      <c r="B16" s="103" t="s">
        <v>66</v>
      </c>
      <c r="C16" s="104" t="s">
        <v>59</v>
      </c>
      <c r="D16" s="36">
        <f>$G$4</f>
        <v>0</v>
      </c>
      <c r="E16" s="102" t="s">
        <v>6</v>
      </c>
      <c r="F16" s="105">
        <v>150</v>
      </c>
      <c r="G16" s="127"/>
      <c r="H16" s="129">
        <f>F16*G16</f>
        <v>0</v>
      </c>
      <c r="I16" s="26"/>
      <c r="J16" s="26"/>
    </row>
    <row r="17" spans="1:10" ht="22.5">
      <c r="A17" s="102" t="s">
        <v>40</v>
      </c>
      <c r="B17" s="103" t="s">
        <v>67</v>
      </c>
      <c r="C17" s="104" t="s">
        <v>60</v>
      </c>
      <c r="D17" s="36">
        <f aca="true" t="shared" si="1" ref="D17:D22">$G$4</f>
        <v>0</v>
      </c>
      <c r="E17" s="102" t="s">
        <v>6</v>
      </c>
      <c r="F17" s="105">
        <v>110</v>
      </c>
      <c r="G17" s="131"/>
      <c r="H17" s="129">
        <f aca="true" t="shared" si="2" ref="H17:H22">F17*G17</f>
        <v>0</v>
      </c>
      <c r="I17" s="26"/>
      <c r="J17" s="26"/>
    </row>
    <row r="18" spans="1:20" ht="22.5">
      <c r="A18" s="102" t="s">
        <v>42</v>
      </c>
      <c r="B18" s="103" t="s">
        <v>68</v>
      </c>
      <c r="C18" s="104" t="s">
        <v>61</v>
      </c>
      <c r="D18" s="36">
        <f t="shared" si="1"/>
        <v>0</v>
      </c>
      <c r="E18" s="102" t="s">
        <v>6</v>
      </c>
      <c r="F18" s="105">
        <v>110</v>
      </c>
      <c r="G18" s="127"/>
      <c r="H18" s="129">
        <f t="shared" si="2"/>
        <v>0</v>
      </c>
      <c r="I18" s="26"/>
      <c r="J18" s="26"/>
      <c r="T18" s="43"/>
    </row>
    <row r="19" spans="1:15" ht="12.75">
      <c r="A19" s="102" t="s">
        <v>102</v>
      </c>
      <c r="B19" s="103" t="s">
        <v>69</v>
      </c>
      <c r="C19" s="104" t="s">
        <v>62</v>
      </c>
      <c r="D19" s="36">
        <f t="shared" si="1"/>
        <v>0</v>
      </c>
      <c r="E19" s="102" t="s">
        <v>6</v>
      </c>
      <c r="F19" s="105">
        <v>260</v>
      </c>
      <c r="G19" s="127"/>
      <c r="H19" s="129">
        <f t="shared" si="2"/>
        <v>0</v>
      </c>
      <c r="I19" s="60"/>
      <c r="O19" s="40"/>
    </row>
    <row r="20" spans="1:15" ht="12.75">
      <c r="A20" s="102">
        <v>13</v>
      </c>
      <c r="B20" s="103" t="s">
        <v>70</v>
      </c>
      <c r="C20" s="104" t="s">
        <v>63</v>
      </c>
      <c r="D20" s="36">
        <f t="shared" si="1"/>
        <v>0</v>
      </c>
      <c r="E20" s="102" t="s">
        <v>6</v>
      </c>
      <c r="F20" s="105">
        <v>260</v>
      </c>
      <c r="G20" s="131"/>
      <c r="H20" s="129">
        <f t="shared" si="2"/>
        <v>0</v>
      </c>
      <c r="I20" s="60"/>
      <c r="O20" s="40"/>
    </row>
    <row r="21" spans="1:18" ht="12.75" customHeight="1">
      <c r="A21" s="102">
        <v>15</v>
      </c>
      <c r="B21" s="103" t="s">
        <v>71</v>
      </c>
      <c r="C21" s="104" t="s">
        <v>64</v>
      </c>
      <c r="D21" s="36">
        <f t="shared" si="1"/>
        <v>0</v>
      </c>
      <c r="E21" s="102" t="s">
        <v>7</v>
      </c>
      <c r="F21" s="105">
        <v>245</v>
      </c>
      <c r="G21" s="127"/>
      <c r="H21" s="129">
        <f t="shared" si="2"/>
        <v>0</v>
      </c>
      <c r="J21" s="26"/>
      <c r="K21" s="40"/>
      <c r="L21" s="40"/>
      <c r="N21" s="40"/>
      <c r="O21" s="40"/>
      <c r="P21" s="40"/>
      <c r="Q21" s="40"/>
      <c r="R21" s="43"/>
    </row>
    <row r="22" spans="1:18" ht="22.5">
      <c r="A22" s="102">
        <v>16</v>
      </c>
      <c r="B22" s="103" t="s">
        <v>72</v>
      </c>
      <c r="C22" s="104" t="s">
        <v>65</v>
      </c>
      <c r="D22" s="36">
        <f t="shared" si="1"/>
        <v>0</v>
      </c>
      <c r="E22" s="102" t="s">
        <v>7</v>
      </c>
      <c r="F22" s="105">
        <v>725</v>
      </c>
      <c r="G22" s="127"/>
      <c r="H22" s="129">
        <f t="shared" si="2"/>
        <v>0</v>
      </c>
      <c r="J22" s="26"/>
      <c r="K22" s="40"/>
      <c r="L22" s="40"/>
      <c r="N22" s="40"/>
      <c r="O22" s="40"/>
      <c r="P22" s="40"/>
      <c r="Q22" s="40"/>
      <c r="R22" s="43"/>
    </row>
    <row r="23" spans="1:18" ht="12.75">
      <c r="A23" s="35"/>
      <c r="B23" s="37" t="s">
        <v>27</v>
      </c>
      <c r="C23" s="38" t="str">
        <f>C7</f>
        <v>Zemní práce</v>
      </c>
      <c r="D23" s="38"/>
      <c r="E23" s="35"/>
      <c r="F23" s="39"/>
      <c r="G23" s="128"/>
      <c r="H23" s="129">
        <f>SUM(H8:H22)</f>
        <v>0</v>
      </c>
      <c r="J23" s="26"/>
      <c r="K23" s="40"/>
      <c r="L23" s="40"/>
      <c r="N23" s="40"/>
      <c r="O23" s="40"/>
      <c r="P23" s="40"/>
      <c r="Q23" s="40"/>
      <c r="R23" s="43"/>
    </row>
    <row r="24" spans="1:8" ht="12.75">
      <c r="A24" s="45"/>
      <c r="B24" s="46"/>
      <c r="C24" s="47" t="s">
        <v>28</v>
      </c>
      <c r="D24" s="47"/>
      <c r="E24" s="48"/>
      <c r="F24" s="49"/>
      <c r="G24" s="44"/>
      <c r="H24" s="113">
        <f>H23</f>
        <v>0</v>
      </c>
    </row>
  </sheetData>
  <sheetProtection/>
  <mergeCells count="5">
    <mergeCell ref="G4:H4"/>
    <mergeCell ref="A1:H1"/>
    <mergeCell ref="A3:B3"/>
    <mergeCell ref="A4:B4"/>
    <mergeCell ref="C7:G7"/>
  </mergeCells>
  <printOptions/>
  <pageMargins left="0.3937007874015748" right="0.3937007874015748" top="0.1968503937007874" bottom="0.3937007874015748" header="0" footer="0.1968503937007874"/>
  <pageSetup horizontalDpi="300" verticalDpi="300" orientation="portrait" paperSize="9" scale="76" r:id="rId1"/>
  <headerFooter alignWithMargins="0"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A80"/>
  <sheetViews>
    <sheetView showGridLines="0" showZeros="0" view="pageBreakPreview" zoomScaleNormal="115" zoomScaleSheetLayoutView="100" zoomScalePageLayoutView="0" workbookViewId="0" topLeftCell="A1">
      <selection activeCell="G8" sqref="G8"/>
    </sheetView>
  </sheetViews>
  <sheetFormatPr defaultColWidth="9.140625" defaultRowHeight="12.75"/>
  <cols>
    <col min="1" max="1" width="3.8515625" style="11" customWidth="1"/>
    <col min="2" max="2" width="12.00390625" style="11" customWidth="1"/>
    <col min="3" max="3" width="62.7109375" style="11" customWidth="1"/>
    <col min="4" max="4" width="17.140625" style="11" customWidth="1"/>
    <col min="5" max="5" width="5.57421875" style="11" customWidth="1"/>
    <col min="6" max="6" width="8.57421875" style="30" customWidth="1"/>
    <col min="7" max="7" width="9.8515625" style="11" customWidth="1"/>
    <col min="8" max="8" width="13.8515625" style="83" customWidth="1"/>
    <col min="9" max="16384" width="9.140625" style="11" customWidth="1"/>
  </cols>
  <sheetData>
    <row r="1" spans="1:8" ht="15.75">
      <c r="A1" s="151" t="s">
        <v>55</v>
      </c>
      <c r="B1" s="151"/>
      <c r="C1" s="151"/>
      <c r="D1" s="151"/>
      <c r="E1" s="151"/>
      <c r="F1" s="151"/>
      <c r="G1" s="151"/>
      <c r="H1" s="151"/>
    </row>
    <row r="2" spans="1:8" ht="13.5" thickBot="1">
      <c r="A2" s="12"/>
      <c r="B2" s="13"/>
      <c r="C2" s="14"/>
      <c r="D2" s="14"/>
      <c r="E2" s="14"/>
      <c r="F2" s="15"/>
      <c r="G2" s="14"/>
      <c r="H2" s="79"/>
    </row>
    <row r="3" spans="1:8" ht="13.5" thickTop="1">
      <c r="A3" s="152" t="s">
        <v>17</v>
      </c>
      <c r="B3" s="153"/>
      <c r="C3" s="42" t="str">
        <f>'Rekapitulace SO'!A2</f>
        <v>REKAPITULACE STAVEBNÍCH OBJEKTŮ</v>
      </c>
      <c r="D3" s="62"/>
      <c r="E3" s="16"/>
      <c r="F3" s="17"/>
      <c r="G3" s="59"/>
      <c r="H3" s="80"/>
    </row>
    <row r="4" spans="1:8" ht="13.5" thickBot="1">
      <c r="A4" s="154" t="s">
        <v>18</v>
      </c>
      <c r="B4" s="155"/>
      <c r="C4" s="18" t="s">
        <v>82</v>
      </c>
      <c r="D4" s="18"/>
      <c r="E4" s="19"/>
      <c r="F4" s="61"/>
      <c r="G4" s="149"/>
      <c r="H4" s="150"/>
    </row>
    <row r="5" spans="1:8" ht="13.5" thickTop="1">
      <c r="A5" s="20"/>
      <c r="B5" s="21"/>
      <c r="C5" s="21"/>
      <c r="D5" s="21"/>
      <c r="E5" s="12"/>
      <c r="F5" s="22"/>
      <c r="G5" s="12"/>
      <c r="H5" s="81"/>
    </row>
    <row r="6" spans="1:8" ht="12.75">
      <c r="A6" s="23" t="s">
        <v>19</v>
      </c>
      <c r="B6" s="24" t="s">
        <v>20</v>
      </c>
      <c r="C6" s="24" t="s">
        <v>21</v>
      </c>
      <c r="D6" s="24" t="s">
        <v>44</v>
      </c>
      <c r="E6" s="24" t="s">
        <v>22</v>
      </c>
      <c r="F6" s="25" t="s">
        <v>23</v>
      </c>
      <c r="G6" s="24" t="s">
        <v>24</v>
      </c>
      <c r="H6" s="82" t="s">
        <v>25</v>
      </c>
    </row>
    <row r="7" spans="1:19" ht="12.75" customHeight="1">
      <c r="A7" s="45" t="s">
        <v>26</v>
      </c>
      <c r="B7" s="46" t="s">
        <v>10</v>
      </c>
      <c r="C7" s="156" t="s">
        <v>58</v>
      </c>
      <c r="D7" s="157"/>
      <c r="E7" s="157"/>
      <c r="F7" s="157"/>
      <c r="G7" s="158"/>
      <c r="H7" s="112"/>
      <c r="O7" s="40"/>
      <c r="R7" s="43"/>
      <c r="S7" s="43"/>
    </row>
    <row r="8" spans="1:105" ht="12.75">
      <c r="A8" s="102">
        <v>1</v>
      </c>
      <c r="B8" s="103" t="s">
        <v>75</v>
      </c>
      <c r="C8" s="104" t="s">
        <v>113</v>
      </c>
      <c r="D8" s="36">
        <f>$G$4</f>
        <v>0</v>
      </c>
      <c r="E8" s="102" t="s">
        <v>7</v>
      </c>
      <c r="F8" s="105">
        <v>245</v>
      </c>
      <c r="G8" s="127"/>
      <c r="H8" s="129">
        <f>F8*G8</f>
        <v>0</v>
      </c>
      <c r="O8" s="40"/>
      <c r="R8" s="43"/>
      <c r="S8" s="43"/>
      <c r="BA8" s="11">
        <v>1</v>
      </c>
      <c r="BB8" s="11">
        <f>IF(BA8=1,H8,0)</f>
        <v>0</v>
      </c>
      <c r="BC8" s="11">
        <f>IF(BA8=2,H8,0)</f>
        <v>0</v>
      </c>
      <c r="BD8" s="11">
        <f>IF(BA8=3,H8,0)</f>
        <v>0</v>
      </c>
      <c r="BE8" s="11">
        <f>IF(BA8=4,H8,0)</f>
        <v>0</v>
      </c>
      <c r="BF8" s="11">
        <f>IF(BA8=5,H8,0)</f>
        <v>0</v>
      </c>
      <c r="DA8" s="11">
        <v>0.01</v>
      </c>
    </row>
    <row r="9" spans="1:19" ht="12.75">
      <c r="A9" s="102">
        <v>2</v>
      </c>
      <c r="B9" s="103" t="s">
        <v>76</v>
      </c>
      <c r="C9" s="104" t="s">
        <v>114</v>
      </c>
      <c r="D9" s="36">
        <f>$G$4</f>
        <v>0</v>
      </c>
      <c r="E9" s="102" t="s">
        <v>7</v>
      </c>
      <c r="F9" s="105">
        <v>245</v>
      </c>
      <c r="G9" s="127"/>
      <c r="H9" s="129">
        <f>F9*G9</f>
        <v>0</v>
      </c>
      <c r="J9" s="26"/>
      <c r="P9" s="27"/>
      <c r="R9" s="43"/>
      <c r="S9" s="43"/>
    </row>
    <row r="10" spans="1:19" ht="12.75">
      <c r="A10" s="102">
        <v>3</v>
      </c>
      <c r="B10" s="103" t="s">
        <v>76</v>
      </c>
      <c r="C10" s="104" t="s">
        <v>115</v>
      </c>
      <c r="D10" s="36"/>
      <c r="E10" s="102" t="s">
        <v>7</v>
      </c>
      <c r="F10" s="105">
        <v>245</v>
      </c>
      <c r="G10" s="127"/>
      <c r="H10" s="129">
        <f>F10*G10</f>
        <v>0</v>
      </c>
      <c r="J10" s="26"/>
      <c r="P10" s="27"/>
      <c r="R10" s="43"/>
      <c r="S10" s="43"/>
    </row>
    <row r="11" spans="1:19" ht="12.75" customHeight="1">
      <c r="A11" s="106">
        <v>4</v>
      </c>
      <c r="B11" s="107"/>
      <c r="C11" s="108" t="s">
        <v>112</v>
      </c>
      <c r="D11" s="36">
        <f>$G$4</f>
        <v>0</v>
      </c>
      <c r="E11" s="106" t="s">
        <v>7</v>
      </c>
      <c r="F11" s="109">
        <v>245</v>
      </c>
      <c r="G11" s="126"/>
      <c r="H11" s="129">
        <f>F11*G11</f>
        <v>0</v>
      </c>
      <c r="J11" s="26"/>
      <c r="K11" s="40"/>
      <c r="L11" s="40"/>
      <c r="N11" s="40"/>
      <c r="O11" s="40"/>
      <c r="P11" s="40"/>
      <c r="Q11" s="40"/>
      <c r="R11" s="43"/>
      <c r="S11" s="43"/>
    </row>
    <row r="12" spans="1:10" ht="12.75">
      <c r="A12" s="106">
        <v>5</v>
      </c>
      <c r="B12" s="107"/>
      <c r="C12" s="108" t="s">
        <v>103</v>
      </c>
      <c r="D12" s="36">
        <f>$G$4</f>
        <v>0</v>
      </c>
      <c r="E12" s="106" t="s">
        <v>7</v>
      </c>
      <c r="F12" s="109">
        <v>245</v>
      </c>
      <c r="G12" s="126"/>
      <c r="H12" s="129">
        <f>F12*G12</f>
        <v>0</v>
      </c>
      <c r="J12" s="26"/>
    </row>
    <row r="13" spans="1:16" ht="12.75">
      <c r="A13" s="35"/>
      <c r="B13" s="37" t="s">
        <v>27</v>
      </c>
      <c r="C13" s="38" t="str">
        <f>C7</f>
        <v>komunikace</v>
      </c>
      <c r="D13" s="36"/>
      <c r="E13" s="35"/>
      <c r="F13" s="39"/>
      <c r="G13" s="128"/>
      <c r="H13" s="129">
        <f>SUM(H8:H12)</f>
        <v>0</v>
      </c>
      <c r="P13" s="27"/>
    </row>
    <row r="14" spans="1:8" ht="12.75">
      <c r="A14" s="45"/>
      <c r="B14" s="46"/>
      <c r="C14" s="47" t="s">
        <v>28</v>
      </c>
      <c r="D14" s="47"/>
      <c r="E14" s="48"/>
      <c r="F14" s="49"/>
      <c r="G14" s="44"/>
      <c r="H14" s="112">
        <f>H13</f>
        <v>0</v>
      </c>
    </row>
    <row r="15" ht="12.75">
      <c r="F15" s="11"/>
    </row>
    <row r="16" ht="12.75">
      <c r="F16" s="11"/>
    </row>
    <row r="17" ht="12.75">
      <c r="F17" s="11"/>
    </row>
    <row r="18" ht="12.75">
      <c r="F18" s="11"/>
    </row>
    <row r="19" ht="12.75">
      <c r="F19" s="11"/>
    </row>
    <row r="20" ht="12.75">
      <c r="F20" s="11"/>
    </row>
    <row r="21" ht="12.75">
      <c r="F21" s="11"/>
    </row>
    <row r="22" ht="12.75">
      <c r="F22" s="11"/>
    </row>
    <row r="23" ht="12.75">
      <c r="F23" s="11"/>
    </row>
    <row r="24" ht="12.75">
      <c r="F24" s="11"/>
    </row>
    <row r="25" ht="12.75">
      <c r="F25" s="11"/>
    </row>
    <row r="26" ht="12.75">
      <c r="F26" s="11"/>
    </row>
    <row r="27" ht="12.75">
      <c r="F27" s="11"/>
    </row>
    <row r="28" ht="12.75">
      <c r="F28" s="11"/>
    </row>
    <row r="29" ht="12.75">
      <c r="F29" s="11"/>
    </row>
    <row r="30" ht="12.75">
      <c r="F30" s="11"/>
    </row>
    <row r="31" spans="1:8" ht="12.75">
      <c r="A31" s="28"/>
      <c r="B31" s="28"/>
      <c r="C31" s="28"/>
      <c r="D31" s="28"/>
      <c r="E31" s="28"/>
      <c r="F31" s="28"/>
      <c r="G31" s="28"/>
      <c r="H31" s="84"/>
    </row>
    <row r="32" spans="1:8" ht="12.75">
      <c r="A32" s="28"/>
      <c r="B32" s="28"/>
      <c r="C32" s="28"/>
      <c r="D32" s="28"/>
      <c r="E32" s="28"/>
      <c r="F32" s="28"/>
      <c r="G32" s="28"/>
      <c r="H32" s="84"/>
    </row>
    <row r="33" spans="1:8" ht="12.75">
      <c r="A33" s="28"/>
      <c r="B33" s="28"/>
      <c r="C33" s="28"/>
      <c r="D33" s="28"/>
      <c r="E33" s="28"/>
      <c r="F33" s="28"/>
      <c r="G33" s="28"/>
      <c r="H33" s="84"/>
    </row>
    <row r="34" spans="1:8" ht="12.75">
      <c r="A34" s="28"/>
      <c r="B34" s="28"/>
      <c r="C34" s="28"/>
      <c r="D34" s="28"/>
      <c r="E34" s="28"/>
      <c r="F34" s="28"/>
      <c r="G34" s="28"/>
      <c r="H34" s="84"/>
    </row>
    <row r="35" ht="12.75">
      <c r="F35" s="11"/>
    </row>
    <row r="36" ht="12.75">
      <c r="F36" s="11"/>
    </row>
    <row r="37" ht="12.75">
      <c r="F37" s="11"/>
    </row>
    <row r="38" ht="12.75">
      <c r="F38" s="11"/>
    </row>
    <row r="39" ht="12.75">
      <c r="F39" s="11"/>
    </row>
    <row r="40" ht="12.75">
      <c r="F40" s="11"/>
    </row>
    <row r="41" ht="12.75">
      <c r="F41" s="11"/>
    </row>
    <row r="42" ht="12.75">
      <c r="F42" s="11"/>
    </row>
    <row r="43" ht="12.75">
      <c r="F43" s="11"/>
    </row>
    <row r="44" ht="12.75">
      <c r="F44" s="11"/>
    </row>
    <row r="45" ht="12.75">
      <c r="F45" s="11"/>
    </row>
    <row r="46" ht="12.75">
      <c r="F46" s="11"/>
    </row>
    <row r="47" ht="12.75">
      <c r="F47" s="11"/>
    </row>
    <row r="48" ht="12.75">
      <c r="F48" s="11"/>
    </row>
    <row r="49" ht="12.75">
      <c r="F49" s="11"/>
    </row>
    <row r="50" ht="12.75">
      <c r="F50" s="11"/>
    </row>
    <row r="51" ht="12.75">
      <c r="F51" s="11"/>
    </row>
    <row r="52" ht="12.75">
      <c r="F52" s="11"/>
    </row>
    <row r="53" ht="12.75">
      <c r="F53" s="11"/>
    </row>
    <row r="54" ht="12.75">
      <c r="F54" s="11"/>
    </row>
    <row r="55" ht="12.75">
      <c r="F55" s="11"/>
    </row>
    <row r="56" ht="12.75">
      <c r="F56" s="11"/>
    </row>
    <row r="57" ht="12.75">
      <c r="F57" s="11"/>
    </row>
    <row r="58" ht="12.75">
      <c r="F58" s="11"/>
    </row>
    <row r="59" ht="12.75">
      <c r="F59" s="11"/>
    </row>
    <row r="60" ht="12.75">
      <c r="F60" s="11"/>
    </row>
    <row r="61" ht="12.75">
      <c r="F61" s="11"/>
    </row>
    <row r="62" ht="12.75">
      <c r="F62" s="11"/>
    </row>
    <row r="63" ht="12.75">
      <c r="F63" s="11"/>
    </row>
    <row r="64" ht="12.75">
      <c r="F64" s="11"/>
    </row>
    <row r="65" ht="12.75">
      <c r="F65" s="11"/>
    </row>
    <row r="66" spans="1:2" ht="12.75">
      <c r="A66" s="29"/>
      <c r="B66" s="29"/>
    </row>
    <row r="67" spans="1:8" ht="12.75">
      <c r="A67" s="28"/>
      <c r="B67" s="28"/>
      <c r="C67" s="31"/>
      <c r="D67" s="31"/>
      <c r="E67" s="31"/>
      <c r="F67" s="32"/>
      <c r="G67" s="31"/>
      <c r="H67" s="85"/>
    </row>
    <row r="68" spans="1:8" ht="12.75">
      <c r="A68" s="33"/>
      <c r="B68" s="33"/>
      <c r="C68" s="28"/>
      <c r="D68" s="28"/>
      <c r="E68" s="28"/>
      <c r="F68" s="34"/>
      <c r="G68" s="28"/>
      <c r="H68" s="84"/>
    </row>
    <row r="69" spans="1:8" ht="12.75">
      <c r="A69" s="28"/>
      <c r="B69" s="28"/>
      <c r="C69" s="28"/>
      <c r="D69" s="28"/>
      <c r="E69" s="28"/>
      <c r="F69" s="34"/>
      <c r="G69" s="28"/>
      <c r="H69" s="84"/>
    </row>
    <row r="70" spans="1:8" ht="12.75">
      <c r="A70" s="28"/>
      <c r="B70" s="28"/>
      <c r="C70" s="28"/>
      <c r="D70" s="28"/>
      <c r="E70" s="28"/>
      <c r="F70" s="34"/>
      <c r="G70" s="28"/>
      <c r="H70" s="84"/>
    </row>
    <row r="71" spans="1:8" ht="12.75">
      <c r="A71" s="28"/>
      <c r="B71" s="28"/>
      <c r="C71" s="28"/>
      <c r="D71" s="28"/>
      <c r="E71" s="28"/>
      <c r="F71" s="34"/>
      <c r="G71" s="28"/>
      <c r="H71" s="84"/>
    </row>
    <row r="72" spans="1:8" ht="12.75">
      <c r="A72" s="28"/>
      <c r="B72" s="28"/>
      <c r="C72" s="28"/>
      <c r="D72" s="28"/>
      <c r="E72" s="28"/>
      <c r="F72" s="34"/>
      <c r="G72" s="28"/>
      <c r="H72" s="84"/>
    </row>
    <row r="73" spans="1:8" ht="12.75">
      <c r="A73" s="28"/>
      <c r="B73" s="28"/>
      <c r="C73" s="28"/>
      <c r="D73" s="28"/>
      <c r="E73" s="28"/>
      <c r="F73" s="34"/>
      <c r="G73" s="28"/>
      <c r="H73" s="84"/>
    </row>
    <row r="74" spans="1:8" ht="12.75">
      <c r="A74" s="28"/>
      <c r="B74" s="28"/>
      <c r="C74" s="28"/>
      <c r="D74" s="28"/>
      <c r="E74" s="28"/>
      <c r="F74" s="34"/>
      <c r="G74" s="28"/>
      <c r="H74" s="84"/>
    </row>
    <row r="75" spans="1:8" ht="12.75">
      <c r="A75" s="28"/>
      <c r="B75" s="28"/>
      <c r="C75" s="28"/>
      <c r="D75" s="28"/>
      <c r="E75" s="28"/>
      <c r="F75" s="34"/>
      <c r="G75" s="28"/>
      <c r="H75" s="84"/>
    </row>
    <row r="76" spans="1:8" ht="12.75">
      <c r="A76" s="28"/>
      <c r="B76" s="28"/>
      <c r="C76" s="28"/>
      <c r="D76" s="28"/>
      <c r="E76" s="28"/>
      <c r="F76" s="34"/>
      <c r="G76" s="28"/>
      <c r="H76" s="84"/>
    </row>
    <row r="77" spans="1:8" ht="12.75">
      <c r="A77" s="28"/>
      <c r="B77" s="28"/>
      <c r="C77" s="28"/>
      <c r="D77" s="28"/>
      <c r="E77" s="28"/>
      <c r="F77" s="34"/>
      <c r="G77" s="28"/>
      <c r="H77" s="84"/>
    </row>
    <row r="78" spans="1:8" ht="12.75">
      <c r="A78" s="28"/>
      <c r="B78" s="28"/>
      <c r="C78" s="28"/>
      <c r="D78" s="28"/>
      <c r="E78" s="28"/>
      <c r="F78" s="34"/>
      <c r="G78" s="28"/>
      <c r="H78" s="84"/>
    </row>
    <row r="79" spans="1:8" ht="12.75">
      <c r="A79" s="28"/>
      <c r="B79" s="28"/>
      <c r="C79" s="28"/>
      <c r="D79" s="28"/>
      <c r="E79" s="28"/>
      <c r="F79" s="34"/>
      <c r="G79" s="28"/>
      <c r="H79" s="84"/>
    </row>
    <row r="80" spans="1:8" ht="12.75">
      <c r="A80" s="28"/>
      <c r="B80" s="28"/>
      <c r="C80" s="28"/>
      <c r="D80" s="28"/>
      <c r="E80" s="28"/>
      <c r="F80" s="34"/>
      <c r="G80" s="28"/>
      <c r="H80" s="84"/>
    </row>
  </sheetData>
  <sheetProtection/>
  <mergeCells count="5">
    <mergeCell ref="A1:H1"/>
    <mergeCell ref="A3:B3"/>
    <mergeCell ref="A4:B4"/>
    <mergeCell ref="G4:H4"/>
    <mergeCell ref="C7:G7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70" r:id="rId1"/>
  <headerFooter alignWithMargins="0"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90"/>
  <sheetViews>
    <sheetView view="pageBreakPreview" zoomScale="90" zoomScaleSheetLayoutView="90" zoomScalePageLayoutView="0" workbookViewId="0" topLeftCell="A1">
      <selection activeCell="G8" sqref="G8"/>
    </sheetView>
  </sheetViews>
  <sheetFormatPr defaultColWidth="9.140625" defaultRowHeight="12.75"/>
  <cols>
    <col min="1" max="1" width="3.8515625" style="11" customWidth="1"/>
    <col min="2" max="2" width="12.00390625" style="11" customWidth="1"/>
    <col min="3" max="3" width="62.7109375" style="11" customWidth="1"/>
    <col min="4" max="4" width="17.140625" style="11" customWidth="1"/>
    <col min="5" max="5" width="5.57421875" style="11" customWidth="1"/>
    <col min="6" max="6" width="8.57421875" style="30" customWidth="1"/>
    <col min="7" max="7" width="9.8515625" style="11" customWidth="1"/>
    <col min="8" max="8" width="14.7109375" style="83" customWidth="1"/>
    <col min="9" max="16384" width="9.140625" style="11" customWidth="1"/>
  </cols>
  <sheetData>
    <row r="1" spans="1:8" ht="15.75">
      <c r="A1" s="151" t="s">
        <v>55</v>
      </c>
      <c r="B1" s="151"/>
      <c r="C1" s="151"/>
      <c r="D1" s="151"/>
      <c r="E1" s="151"/>
      <c r="F1" s="151"/>
      <c r="G1" s="151"/>
      <c r="H1" s="151"/>
    </row>
    <row r="2" spans="1:8" ht="13.5" thickBot="1">
      <c r="A2" s="12"/>
      <c r="B2" s="13"/>
      <c r="C2" s="14"/>
      <c r="D2" s="14"/>
      <c r="E2" s="14"/>
      <c r="F2" s="15"/>
      <c r="G2" s="14"/>
      <c r="H2" s="79"/>
    </row>
    <row r="3" spans="1:8" ht="13.5" thickTop="1">
      <c r="A3" s="152" t="s">
        <v>17</v>
      </c>
      <c r="B3" s="153"/>
      <c r="C3" s="42" t="str">
        <f>'[2]Rekapitulace SO'!A2</f>
        <v>REKAPITULACE STAVEBNÍCH OBJEKTŮ</v>
      </c>
      <c r="D3" s="62"/>
      <c r="E3" s="16"/>
      <c r="F3" s="17"/>
      <c r="G3" s="59"/>
      <c r="H3" s="80"/>
    </row>
    <row r="4" spans="1:8" ht="13.5" thickBot="1">
      <c r="A4" s="154" t="s">
        <v>18</v>
      </c>
      <c r="B4" s="155"/>
      <c r="C4" s="18" t="s">
        <v>111</v>
      </c>
      <c r="D4" s="18"/>
      <c r="E4" s="19"/>
      <c r="F4" s="61"/>
      <c r="G4" s="149"/>
      <c r="H4" s="150"/>
    </row>
    <row r="5" spans="1:8" ht="13.5" thickTop="1">
      <c r="A5" s="20"/>
      <c r="B5" s="21"/>
      <c r="C5" s="21"/>
      <c r="D5" s="21"/>
      <c r="E5" s="12"/>
      <c r="F5" s="22"/>
      <c r="G5" s="12"/>
      <c r="H5" s="81"/>
    </row>
    <row r="6" spans="1:8" ht="12.75">
      <c r="A6" s="23" t="s">
        <v>19</v>
      </c>
      <c r="B6" s="24" t="s">
        <v>20</v>
      </c>
      <c r="C6" s="24" t="s">
        <v>21</v>
      </c>
      <c r="D6" s="24" t="s">
        <v>44</v>
      </c>
      <c r="E6" s="24" t="s">
        <v>22</v>
      </c>
      <c r="F6" s="25" t="s">
        <v>23</v>
      </c>
      <c r="G6" s="24" t="s">
        <v>24</v>
      </c>
      <c r="H6" s="82" t="s">
        <v>25</v>
      </c>
    </row>
    <row r="7" spans="1:8" ht="12.75">
      <c r="A7" s="45" t="s">
        <v>26</v>
      </c>
      <c r="B7" s="46" t="s">
        <v>4</v>
      </c>
      <c r="C7" s="47" t="s">
        <v>3</v>
      </c>
      <c r="D7" s="47"/>
      <c r="E7" s="48"/>
      <c r="F7" s="49"/>
      <c r="G7" s="44"/>
      <c r="H7" s="78"/>
    </row>
    <row r="8" spans="1:8" ht="12.75">
      <c r="A8" s="102" t="s">
        <v>11</v>
      </c>
      <c r="B8" s="103" t="s">
        <v>67</v>
      </c>
      <c r="C8" s="104" t="s">
        <v>60</v>
      </c>
      <c r="D8" s="36">
        <v>0</v>
      </c>
      <c r="E8" s="102" t="s">
        <v>6</v>
      </c>
      <c r="F8" s="105">
        <v>24</v>
      </c>
      <c r="G8" s="126"/>
      <c r="H8" s="129">
        <f>F8*G8</f>
        <v>0</v>
      </c>
    </row>
    <row r="9" spans="1:8" ht="12.75">
      <c r="A9" s="102" t="s">
        <v>13</v>
      </c>
      <c r="B9" s="103" t="s">
        <v>68</v>
      </c>
      <c r="C9" s="104" t="s">
        <v>61</v>
      </c>
      <c r="D9" s="36">
        <f>$G$4</f>
        <v>0</v>
      </c>
      <c r="E9" s="102" t="s">
        <v>6</v>
      </c>
      <c r="F9" s="105">
        <v>24</v>
      </c>
      <c r="G9" s="127"/>
      <c r="H9" s="129">
        <f>F9*G9</f>
        <v>0</v>
      </c>
    </row>
    <row r="10" spans="1:8" ht="12.75">
      <c r="A10" s="102" t="s">
        <v>14</v>
      </c>
      <c r="B10" s="103" t="s">
        <v>69</v>
      </c>
      <c r="C10" s="104" t="s">
        <v>62</v>
      </c>
      <c r="D10" s="36">
        <f>$G$4</f>
        <v>0</v>
      </c>
      <c r="E10" s="102" t="s">
        <v>6</v>
      </c>
      <c r="F10" s="105">
        <v>24</v>
      </c>
      <c r="G10" s="127"/>
      <c r="H10" s="129">
        <f>F10*G10</f>
        <v>0</v>
      </c>
    </row>
    <row r="11" spans="1:8" ht="12.75">
      <c r="A11" s="102">
        <v>5</v>
      </c>
      <c r="B11" s="103" t="s">
        <v>70</v>
      </c>
      <c r="C11" s="104" t="s">
        <v>63</v>
      </c>
      <c r="D11" s="36">
        <f>$G$4</f>
        <v>0</v>
      </c>
      <c r="E11" s="102" t="s">
        <v>6</v>
      </c>
      <c r="F11" s="105">
        <v>24</v>
      </c>
      <c r="G11" s="126"/>
      <c r="H11" s="129">
        <f>F11*G11</f>
        <v>0</v>
      </c>
    </row>
    <row r="12" spans="1:8" ht="12.75">
      <c r="A12" s="102">
        <v>6</v>
      </c>
      <c r="B12" s="103" t="s">
        <v>71</v>
      </c>
      <c r="C12" s="104" t="s">
        <v>64</v>
      </c>
      <c r="D12" s="36">
        <f>$G$4</f>
        <v>0</v>
      </c>
      <c r="E12" s="102" t="s">
        <v>7</v>
      </c>
      <c r="F12" s="105">
        <v>113</v>
      </c>
      <c r="G12" s="127"/>
      <c r="H12" s="129">
        <f>F12*G12</f>
        <v>0</v>
      </c>
    </row>
    <row r="13" spans="1:8" ht="12.75">
      <c r="A13" s="35"/>
      <c r="B13" s="37" t="s">
        <v>27</v>
      </c>
      <c r="C13" s="38" t="str">
        <f>C7</f>
        <v>Zemní práce</v>
      </c>
      <c r="D13" s="38"/>
      <c r="E13" s="35"/>
      <c r="F13" s="39"/>
      <c r="G13" s="128"/>
      <c r="H13" s="129">
        <f>SUM(H8:H12)</f>
        <v>0</v>
      </c>
    </row>
    <row r="14" spans="1:8" ht="12.75" customHeight="1">
      <c r="A14" s="45" t="s">
        <v>26</v>
      </c>
      <c r="B14" s="46" t="s">
        <v>10</v>
      </c>
      <c r="C14" s="156" t="s">
        <v>58</v>
      </c>
      <c r="D14" s="157"/>
      <c r="E14" s="157"/>
      <c r="F14" s="157"/>
      <c r="G14" s="158"/>
      <c r="H14" s="112"/>
    </row>
    <row r="15" spans="1:8" ht="12.75">
      <c r="A15" s="102">
        <v>7</v>
      </c>
      <c r="B15" s="103" t="s">
        <v>75</v>
      </c>
      <c r="C15" s="104" t="s">
        <v>78</v>
      </c>
      <c r="D15" s="36">
        <f>$G$4</f>
        <v>0</v>
      </c>
      <c r="E15" s="102" t="s">
        <v>7</v>
      </c>
      <c r="F15" s="105">
        <v>113</v>
      </c>
      <c r="G15" s="127"/>
      <c r="H15" s="129">
        <f>F15*G15</f>
        <v>0</v>
      </c>
    </row>
    <row r="16" spans="1:8" ht="12.75">
      <c r="A16" s="102">
        <v>8</v>
      </c>
      <c r="B16" s="103" t="s">
        <v>76</v>
      </c>
      <c r="C16" s="104" t="s">
        <v>73</v>
      </c>
      <c r="D16" s="36">
        <f>$G$4</f>
        <v>0</v>
      </c>
      <c r="E16" s="102" t="s">
        <v>7</v>
      </c>
      <c r="F16" s="105">
        <v>113</v>
      </c>
      <c r="G16" s="127"/>
      <c r="H16" s="129">
        <f>F16*G16</f>
        <v>0</v>
      </c>
    </row>
    <row r="17" spans="1:8" ht="12.75" customHeight="1">
      <c r="A17" s="102">
        <v>9</v>
      </c>
      <c r="B17" s="103" t="s">
        <v>77</v>
      </c>
      <c r="C17" s="104" t="s">
        <v>74</v>
      </c>
      <c r="D17" s="36">
        <f>$G$4</f>
        <v>0</v>
      </c>
      <c r="E17" s="102" t="s">
        <v>7</v>
      </c>
      <c r="F17" s="105">
        <v>113</v>
      </c>
      <c r="G17" s="128"/>
      <c r="H17" s="129">
        <f>F17*G17</f>
        <v>0</v>
      </c>
    </row>
    <row r="18" spans="1:8" ht="12.75">
      <c r="A18" s="102">
        <v>10</v>
      </c>
      <c r="B18" s="103"/>
      <c r="C18" s="104" t="s">
        <v>110</v>
      </c>
      <c r="D18" s="36">
        <f>$G$4</f>
        <v>0</v>
      </c>
      <c r="E18" s="102" t="s">
        <v>7</v>
      </c>
      <c r="F18" s="105">
        <v>113</v>
      </c>
      <c r="G18" s="126"/>
      <c r="H18" s="129">
        <f>F18*G18</f>
        <v>0</v>
      </c>
    </row>
    <row r="19" spans="1:8" ht="12.75">
      <c r="A19" s="35"/>
      <c r="B19" s="37" t="s">
        <v>27</v>
      </c>
      <c r="C19" s="38" t="str">
        <f>C14</f>
        <v>komunikace</v>
      </c>
      <c r="D19" s="36"/>
      <c r="E19" s="35"/>
      <c r="F19" s="39"/>
      <c r="G19" s="128"/>
      <c r="H19" s="129">
        <f>SUM(H15:H18)</f>
        <v>0</v>
      </c>
    </row>
    <row r="20" spans="1:8" ht="12.75">
      <c r="A20" s="45" t="s">
        <v>26</v>
      </c>
      <c r="B20" s="46" t="s">
        <v>9</v>
      </c>
      <c r="C20" s="156" t="s">
        <v>104</v>
      </c>
      <c r="D20" s="157"/>
      <c r="E20" s="157"/>
      <c r="F20" s="157"/>
      <c r="G20" s="158"/>
      <c r="H20" s="112"/>
    </row>
    <row r="21" spans="1:8" ht="22.5">
      <c r="A21" s="102">
        <v>11</v>
      </c>
      <c r="B21" s="103" t="s">
        <v>105</v>
      </c>
      <c r="C21" s="104" t="s">
        <v>106</v>
      </c>
      <c r="D21" s="36">
        <f>$G$4</f>
        <v>0</v>
      </c>
      <c r="E21" s="102" t="s">
        <v>5</v>
      </c>
      <c r="F21" s="105">
        <v>35</v>
      </c>
      <c r="G21" s="128"/>
      <c r="H21" s="129">
        <f>F21*G21</f>
        <v>0</v>
      </c>
    </row>
    <row r="22" spans="1:8" ht="12.75">
      <c r="A22" s="102">
        <v>12</v>
      </c>
      <c r="B22" s="103" t="s">
        <v>107</v>
      </c>
      <c r="C22" s="104" t="s">
        <v>108</v>
      </c>
      <c r="D22" s="36">
        <f>$G$4</f>
        <v>0</v>
      </c>
      <c r="E22" s="102" t="s">
        <v>109</v>
      </c>
      <c r="F22" s="105">
        <v>35</v>
      </c>
      <c r="G22" s="128"/>
      <c r="H22" s="129">
        <f>F22*G22</f>
        <v>0</v>
      </c>
    </row>
    <row r="23" spans="1:8" ht="12.75" customHeight="1">
      <c r="A23" s="35"/>
      <c r="B23" s="37" t="s">
        <v>27</v>
      </c>
      <c r="C23" s="38" t="str">
        <f>C20</f>
        <v>ostatní  konstrukce a práce - bourání</v>
      </c>
      <c r="D23" s="38"/>
      <c r="E23" s="35"/>
      <c r="F23" s="39"/>
      <c r="G23" s="128"/>
      <c r="H23" s="129">
        <f>SUM(H21:H22)</f>
        <v>0</v>
      </c>
    </row>
    <row r="24" spans="1:8" ht="12.75">
      <c r="A24" s="45"/>
      <c r="B24" s="46"/>
      <c r="C24" s="47" t="s">
        <v>28</v>
      </c>
      <c r="D24" s="47"/>
      <c r="E24" s="48"/>
      <c r="F24" s="49"/>
      <c r="G24" s="44"/>
      <c r="H24" s="112">
        <f>H23+H19+H13</f>
        <v>0</v>
      </c>
    </row>
    <row r="25" ht="12.75">
      <c r="F25" s="11"/>
    </row>
    <row r="26" ht="12.75">
      <c r="F26" s="11"/>
    </row>
    <row r="27" ht="12.75">
      <c r="F27" s="11"/>
    </row>
    <row r="28" ht="12.75">
      <c r="F28" s="11"/>
    </row>
    <row r="29" ht="12.75">
      <c r="F29" s="11"/>
    </row>
    <row r="30" ht="12.75">
      <c r="F30" s="11"/>
    </row>
    <row r="31" ht="12.75">
      <c r="F31" s="11"/>
    </row>
    <row r="32" ht="12.75">
      <c r="F32" s="11"/>
    </row>
    <row r="33" ht="12.75">
      <c r="F33" s="11"/>
    </row>
    <row r="34" ht="12.75">
      <c r="F34" s="11"/>
    </row>
    <row r="35" ht="12.75">
      <c r="F35" s="11"/>
    </row>
    <row r="36" ht="12.75">
      <c r="F36" s="11"/>
    </row>
    <row r="37" ht="12.75">
      <c r="F37" s="11"/>
    </row>
    <row r="38" ht="12.75">
      <c r="F38" s="11"/>
    </row>
    <row r="39" ht="12.75">
      <c r="F39" s="11"/>
    </row>
    <row r="40" ht="12.75">
      <c r="F40" s="11"/>
    </row>
    <row r="41" spans="1:8" ht="12.75">
      <c r="A41" s="28"/>
      <c r="B41" s="28"/>
      <c r="C41" s="28"/>
      <c r="D41" s="28"/>
      <c r="E41" s="28"/>
      <c r="F41" s="28"/>
      <c r="G41" s="28"/>
      <c r="H41" s="84"/>
    </row>
    <row r="42" spans="1:8" ht="12.75">
      <c r="A42" s="28"/>
      <c r="B42" s="28"/>
      <c r="C42" s="28"/>
      <c r="D42" s="28"/>
      <c r="E42" s="28"/>
      <c r="F42" s="28"/>
      <c r="G42" s="28"/>
      <c r="H42" s="84"/>
    </row>
    <row r="43" spans="1:8" ht="12.75">
      <c r="A43" s="28"/>
      <c r="B43" s="28"/>
      <c r="C43" s="28"/>
      <c r="D43" s="28"/>
      <c r="E43" s="28"/>
      <c r="F43" s="28"/>
      <c r="G43" s="28"/>
      <c r="H43" s="84"/>
    </row>
    <row r="44" spans="1:8" ht="12.75">
      <c r="A44" s="28"/>
      <c r="B44" s="28"/>
      <c r="C44" s="28"/>
      <c r="D44" s="28"/>
      <c r="E44" s="28"/>
      <c r="F44" s="28"/>
      <c r="G44" s="28"/>
      <c r="H44" s="84"/>
    </row>
    <row r="45" ht="12.75">
      <c r="F45" s="11"/>
    </row>
    <row r="46" ht="12.75">
      <c r="F46" s="11"/>
    </row>
    <row r="47" ht="12.75">
      <c r="F47" s="11"/>
    </row>
    <row r="48" ht="12.75">
      <c r="F48" s="11"/>
    </row>
    <row r="49" ht="12.75">
      <c r="F49" s="11"/>
    </row>
    <row r="50" ht="12.75">
      <c r="F50" s="11"/>
    </row>
    <row r="51" ht="12.75">
      <c r="F51" s="11"/>
    </row>
    <row r="52" ht="12.75">
      <c r="F52" s="11"/>
    </row>
    <row r="53" ht="12.75">
      <c r="F53" s="11"/>
    </row>
    <row r="54" ht="12.75">
      <c r="F54" s="11"/>
    </row>
    <row r="55" ht="12.75">
      <c r="F55" s="11"/>
    </row>
    <row r="56" ht="12.75">
      <c r="F56" s="11"/>
    </row>
    <row r="57" ht="12.75">
      <c r="F57" s="11"/>
    </row>
    <row r="58" ht="12.75">
      <c r="F58" s="11"/>
    </row>
    <row r="59" ht="12.75">
      <c r="F59" s="11"/>
    </row>
    <row r="60" ht="12.75">
      <c r="F60" s="11"/>
    </row>
    <row r="61" ht="12.75">
      <c r="F61" s="11"/>
    </row>
    <row r="62" ht="12.75">
      <c r="F62" s="11"/>
    </row>
    <row r="63" ht="12.75">
      <c r="F63" s="11"/>
    </row>
    <row r="64" ht="12.75">
      <c r="F64" s="11"/>
    </row>
    <row r="65" ht="12.75">
      <c r="F65" s="11"/>
    </row>
    <row r="66" ht="12.75">
      <c r="F66" s="11"/>
    </row>
    <row r="67" ht="12.75">
      <c r="F67" s="11"/>
    </row>
    <row r="68" ht="12.75">
      <c r="F68" s="11"/>
    </row>
    <row r="69" ht="12.75">
      <c r="F69" s="11"/>
    </row>
    <row r="70" ht="12.75">
      <c r="F70" s="11"/>
    </row>
    <row r="71" ht="12.75">
      <c r="F71" s="11"/>
    </row>
    <row r="72" ht="12.75">
      <c r="F72" s="11"/>
    </row>
    <row r="73" ht="12.75">
      <c r="F73" s="11"/>
    </row>
    <row r="74" ht="12.75">
      <c r="F74" s="11"/>
    </row>
    <row r="75" ht="12.75">
      <c r="F75" s="11"/>
    </row>
    <row r="76" spans="1:2" ht="12.75">
      <c r="A76" s="29"/>
      <c r="B76" s="29"/>
    </row>
    <row r="77" spans="1:8" ht="12.75">
      <c r="A77" s="28"/>
      <c r="B77" s="28"/>
      <c r="C77" s="31"/>
      <c r="D77" s="31"/>
      <c r="E77" s="31"/>
      <c r="F77" s="32"/>
      <c r="G77" s="31"/>
      <c r="H77" s="85"/>
    </row>
    <row r="78" spans="1:8" ht="12.75">
      <c r="A78" s="33"/>
      <c r="B78" s="33"/>
      <c r="C78" s="28"/>
      <c r="D78" s="28"/>
      <c r="E78" s="28"/>
      <c r="F78" s="34"/>
      <c r="G78" s="28"/>
      <c r="H78" s="84"/>
    </row>
    <row r="79" spans="1:8" ht="12.75">
      <c r="A79" s="28"/>
      <c r="B79" s="28"/>
      <c r="C79" s="28"/>
      <c r="D79" s="28"/>
      <c r="E79" s="28"/>
      <c r="F79" s="34"/>
      <c r="G79" s="28"/>
      <c r="H79" s="84"/>
    </row>
    <row r="80" spans="1:8" ht="12.75">
      <c r="A80" s="28"/>
      <c r="B80" s="28"/>
      <c r="C80" s="28"/>
      <c r="D80" s="28"/>
      <c r="E80" s="28"/>
      <c r="F80" s="34"/>
      <c r="G80" s="28"/>
      <c r="H80" s="84"/>
    </row>
    <row r="81" spans="1:8" ht="12.75">
      <c r="A81" s="28"/>
      <c r="B81" s="28"/>
      <c r="C81" s="28"/>
      <c r="D81" s="28"/>
      <c r="E81" s="28"/>
      <c r="F81" s="34"/>
      <c r="G81" s="28"/>
      <c r="H81" s="84"/>
    </row>
    <row r="82" spans="1:8" ht="12.75">
      <c r="A82" s="28"/>
      <c r="B82" s="28"/>
      <c r="C82" s="28"/>
      <c r="D82" s="28"/>
      <c r="E82" s="28"/>
      <c r="F82" s="34"/>
      <c r="G82" s="28"/>
      <c r="H82" s="84"/>
    </row>
    <row r="83" spans="1:8" ht="12.75">
      <c r="A83" s="28"/>
      <c r="B83" s="28"/>
      <c r="C83" s="28"/>
      <c r="D83" s="28"/>
      <c r="E83" s="28"/>
      <c r="F83" s="34"/>
      <c r="G83" s="28"/>
      <c r="H83" s="84"/>
    </row>
    <row r="84" spans="1:8" ht="12.75">
      <c r="A84" s="28"/>
      <c r="B84" s="28"/>
      <c r="C84" s="28"/>
      <c r="D84" s="28"/>
      <c r="E84" s="28"/>
      <c r="F84" s="34"/>
      <c r="G84" s="28"/>
      <c r="H84" s="84"/>
    </row>
    <row r="85" spans="1:8" ht="12.75">
      <c r="A85" s="28"/>
      <c r="B85" s="28"/>
      <c r="C85" s="28"/>
      <c r="D85" s="28"/>
      <c r="E85" s="28"/>
      <c r="F85" s="34"/>
      <c r="G85" s="28"/>
      <c r="H85" s="84"/>
    </row>
    <row r="86" spans="1:8" ht="12.75">
      <c r="A86" s="28"/>
      <c r="B86" s="28"/>
      <c r="C86" s="28"/>
      <c r="D86" s="28"/>
      <c r="E86" s="28"/>
      <c r="F86" s="34"/>
      <c r="G86" s="28"/>
      <c r="H86" s="84"/>
    </row>
    <row r="87" spans="1:8" ht="12.75">
      <c r="A87" s="28"/>
      <c r="B87" s="28"/>
      <c r="C87" s="28"/>
      <c r="D87" s="28"/>
      <c r="E87" s="28"/>
      <c r="F87" s="34"/>
      <c r="G87" s="28"/>
      <c r="H87" s="84"/>
    </row>
    <row r="88" spans="1:8" ht="12.75">
      <c r="A88" s="28"/>
      <c r="B88" s="28"/>
      <c r="C88" s="28"/>
      <c r="D88" s="28"/>
      <c r="E88" s="28"/>
      <c r="F88" s="34"/>
      <c r="G88" s="28"/>
      <c r="H88" s="84"/>
    </row>
    <row r="89" spans="1:8" ht="12.75">
      <c r="A89" s="28"/>
      <c r="B89" s="28"/>
      <c r="C89" s="28"/>
      <c r="D89" s="28"/>
      <c r="E89" s="28"/>
      <c r="F89" s="34"/>
      <c r="G89" s="28"/>
      <c r="H89" s="84"/>
    </row>
    <row r="90" spans="1:8" ht="12.75">
      <c r="A90" s="28"/>
      <c r="B90" s="28"/>
      <c r="C90" s="28"/>
      <c r="D90" s="28"/>
      <c r="E90" s="28"/>
      <c r="F90" s="34"/>
      <c r="G90" s="28"/>
      <c r="H90" s="84"/>
    </row>
  </sheetData>
  <sheetProtection/>
  <mergeCells count="6">
    <mergeCell ref="C20:G20"/>
    <mergeCell ref="A1:H1"/>
    <mergeCell ref="A3:B3"/>
    <mergeCell ref="A4:B4"/>
    <mergeCell ref="G4:H4"/>
    <mergeCell ref="C14:G14"/>
  </mergeCells>
  <printOptions/>
  <pageMargins left="0.7" right="0.7" top="0.787401575" bottom="0.7874015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</dc:creator>
  <cp:keywords/>
  <dc:description/>
  <cp:lastModifiedBy>Rabasová Iveta</cp:lastModifiedBy>
  <cp:lastPrinted>2013-02-25T15:33:32Z</cp:lastPrinted>
  <dcterms:created xsi:type="dcterms:W3CDTF">2006-06-26T12:29:01Z</dcterms:created>
  <dcterms:modified xsi:type="dcterms:W3CDTF">2020-10-22T06:23:34Z</dcterms:modified>
  <cp:category/>
  <cp:version/>
  <cp:contentType/>
  <cp:contentStatus/>
</cp:coreProperties>
</file>