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SO 01 - Novostavba RD" sheetId="2" r:id="rId2"/>
    <sheet name="SO 01.1. - Elektroinstalace" sheetId="3" r:id="rId3"/>
    <sheet name="SO 01.2. - Vytápění" sheetId="4" r:id="rId4"/>
    <sheet name="SO 01.3 - Vzduchotechnika" sheetId="5" r:id="rId5"/>
    <sheet name="SO 01.4 - Zdravotně techn..." sheetId="6" r:id="rId6"/>
    <sheet name="SO 02 - Prostor pro popel..." sheetId="7" r:id="rId7"/>
    <sheet name="SO 03 - Prostor pro popel..." sheetId="8" r:id="rId8"/>
    <sheet name="SO 04 - Zpevněné plochy p..." sheetId="9" r:id="rId9"/>
    <sheet name="SO 04.1 - Zpevněné plochy..." sheetId="10" r:id="rId10"/>
    <sheet name="SO 05 - Zpevněné plochy p..." sheetId="11" r:id="rId11"/>
    <sheet name="SO 05.1 - Zpevněné plochy..." sheetId="12" r:id="rId12"/>
    <sheet name="SO 06 - Domovní čistírna ..." sheetId="13" r:id="rId13"/>
    <sheet name="SO 07 - Opěrná zídka a ve..." sheetId="14" r:id="rId14"/>
    <sheet name="SO 09 - Oplocení" sheetId="15" r:id="rId15"/>
    <sheet name="VON - Vedlejší a ostatní ..." sheetId="16" r:id="rId16"/>
    <sheet name="Seznam figur" sheetId="17" r:id="rId17"/>
    <sheet name="Pokyny pro vyplnění" sheetId="18" r:id="rId18"/>
  </sheets>
  <definedNames>
    <definedName name="_xlnm._FilterDatabase" localSheetId="1" hidden="1">'SO 01 - Novostavba RD'!$C$100:$K$1485</definedName>
    <definedName name="_xlnm._FilterDatabase" localSheetId="2" hidden="1">'SO 01.1. - Elektroinstalace'!$C$85:$K$267</definedName>
    <definedName name="_xlnm._FilterDatabase" localSheetId="3" hidden="1">'SO 01.2. - Vytápění'!$C$83:$K$145</definedName>
    <definedName name="_xlnm._FilterDatabase" localSheetId="4" hidden="1">'SO 01.3 - Vzduchotechnika'!$C$79:$K$101</definedName>
    <definedName name="_xlnm._FilterDatabase" localSheetId="5" hidden="1">'SO 01.4 - Zdravotně techn...'!$C$96:$K$276</definedName>
    <definedName name="_xlnm._FilterDatabase" localSheetId="6" hidden="1">'SO 02 - Prostor pro popel...'!$C$87:$K$183</definedName>
    <definedName name="_xlnm._FilterDatabase" localSheetId="7" hidden="1">'SO 03 - Prostor pro popel...'!$C$87:$K$183</definedName>
    <definedName name="_xlnm._FilterDatabase" localSheetId="8" hidden="1">'SO 04 - Zpevněné plochy p...'!$C$82:$K$103</definedName>
    <definedName name="_xlnm._FilterDatabase" localSheetId="9" hidden="1">'SO 04.1 - Zpevněné plochy...'!$C$82:$K$103</definedName>
    <definedName name="_xlnm._FilterDatabase" localSheetId="10" hidden="1">'SO 05 - Zpevněné plochy p...'!$C$82:$K$108</definedName>
    <definedName name="_xlnm._FilterDatabase" localSheetId="11" hidden="1">'SO 05.1 - Zpevněné plochy...'!$C$82:$K$103</definedName>
    <definedName name="_xlnm._FilterDatabase" localSheetId="12" hidden="1">'SO 06 - Domovní čistírna ...'!$C$84:$K$122</definedName>
    <definedName name="_xlnm._FilterDatabase" localSheetId="13" hidden="1">'SO 07 - Opěrná zídka a ve...'!$C$84:$K$122</definedName>
    <definedName name="_xlnm._FilterDatabase" localSheetId="14" hidden="1">'SO 09 - Oplocení'!$C$82:$K$108</definedName>
    <definedName name="_xlnm._FilterDatabase" localSheetId="15" hidden="1">'VON - Vedlejší a ostatní ...'!$C$84:$K$110</definedName>
    <definedName name="_xlnm.Print_Area" localSheetId="1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stavby'!$C$42:$AQ$70</definedName>
    <definedName name="_xlnm.Print_Area" localSheetId="16">'Seznam figur'!$C$4:$G$86</definedName>
    <definedName name="_xlnm.Print_Area" localSheetId="1">'SO 01 - Novostavba RD'!$C$4:$J$39,'SO 01 - Novostavba RD'!$C$45:$J$82,'SO 01 - Novostavba RD'!$C$88:$K$1485</definedName>
    <definedName name="_xlnm.Print_Area" localSheetId="2">'SO 01.1. - Elektroinstalace'!$C$4:$J$39,'SO 01.1. - Elektroinstalace'!$C$45:$J$67,'SO 01.1. - Elektroinstalace'!$C$73:$K$267</definedName>
    <definedName name="_xlnm.Print_Area" localSheetId="3">'SO 01.2. - Vytápění'!$C$4:$J$39,'SO 01.2. - Vytápění'!$C$45:$J$65,'SO 01.2. - Vytápění'!$C$71:$K$145</definedName>
    <definedName name="_xlnm.Print_Area" localSheetId="4">'SO 01.3 - Vzduchotechnika'!$C$4:$J$39,'SO 01.3 - Vzduchotechnika'!$C$45:$J$61,'SO 01.3 - Vzduchotechnika'!$C$67:$K$101</definedName>
    <definedName name="_xlnm.Print_Area" localSheetId="5">'SO 01.4 - Zdravotně techn...'!$C$4:$J$39,'SO 01.4 - Zdravotně techn...'!$C$45:$J$78,'SO 01.4 - Zdravotně techn...'!$C$84:$K$276</definedName>
    <definedName name="_xlnm.Print_Area" localSheetId="6">'SO 02 - Prostor pro popel...'!$C$4:$J$39,'SO 02 - Prostor pro popel...'!$C$45:$J$69,'SO 02 - Prostor pro popel...'!$C$75:$K$183</definedName>
    <definedName name="_xlnm.Print_Area" localSheetId="7">'SO 03 - Prostor pro popel...'!$C$4:$J$39,'SO 03 - Prostor pro popel...'!$C$45:$J$69,'SO 03 - Prostor pro popel...'!$C$75:$K$183</definedName>
    <definedName name="_xlnm.Print_Area" localSheetId="8">'SO 04 - Zpevněné plochy p...'!$C$4:$J$39,'SO 04 - Zpevněné plochy p...'!$C$45:$J$64,'SO 04 - Zpevněné plochy p...'!$C$70:$K$103</definedName>
    <definedName name="_xlnm.Print_Area" localSheetId="9">'SO 04.1 - Zpevněné plochy...'!$C$4:$J$39,'SO 04.1 - Zpevněné plochy...'!$C$45:$J$64,'SO 04.1 - Zpevněné plochy...'!$C$70:$K$103</definedName>
    <definedName name="_xlnm.Print_Area" localSheetId="10">'SO 05 - Zpevněné plochy p...'!$C$4:$J$39,'SO 05 - Zpevněné plochy p...'!$C$45:$J$64,'SO 05 - Zpevněné plochy p...'!$C$70:$K$108</definedName>
    <definedName name="_xlnm.Print_Area" localSheetId="11">'SO 05.1 - Zpevněné plochy...'!$C$4:$J$39,'SO 05.1 - Zpevněné plochy...'!$C$45:$J$64,'SO 05.1 - Zpevněné plochy...'!$C$70:$K$103</definedName>
    <definedName name="_xlnm.Print_Area" localSheetId="12">'SO 06 - Domovní čistírna ...'!$C$4:$J$39,'SO 06 - Domovní čistírna ...'!$C$45:$J$66,'SO 06 - Domovní čistírna ...'!$C$72:$K$122</definedName>
    <definedName name="_xlnm.Print_Area" localSheetId="13">'SO 07 - Opěrná zídka a ve...'!$C$4:$J$39,'SO 07 - Opěrná zídka a ve...'!$C$45:$J$66,'SO 07 - Opěrná zídka a ve...'!$C$72:$K$122</definedName>
    <definedName name="_xlnm.Print_Area" localSheetId="14">'SO 09 - Oplocení'!$C$4:$J$39,'SO 09 - Oplocení'!$C$45:$J$64,'SO 09 - Oplocení'!$C$70:$K$108</definedName>
    <definedName name="_xlnm.Print_Area" localSheetId="15">'VON - Vedlejší a ostatní ...'!$C$4:$J$39,'VON - Vedlejší a ostatní ...'!$C$45:$J$66,'VON - Vedlejší a ostatní ...'!$C$72:$K$110</definedName>
    <definedName name="_xlnm.Print_Titles" localSheetId="0">'Rekapitulace stavby'!$52:$52</definedName>
    <definedName name="_xlnm.Print_Titles" localSheetId="1">'SO 01 - Novostavba RD'!$100:$100</definedName>
    <definedName name="_xlnm.Print_Titles" localSheetId="2">'SO 01.1. - Elektroinstalace'!$85:$85</definedName>
    <definedName name="_xlnm.Print_Titles" localSheetId="3">'SO 01.2. - Vytápění'!$83:$83</definedName>
    <definedName name="_xlnm.Print_Titles" localSheetId="4">'SO 01.3 - Vzduchotechnika'!$79:$79</definedName>
    <definedName name="_xlnm.Print_Titles" localSheetId="5">'SO 01.4 - Zdravotně techn...'!$96:$96</definedName>
    <definedName name="_xlnm.Print_Titles" localSheetId="6">'SO 02 - Prostor pro popel...'!$87:$87</definedName>
    <definedName name="_xlnm.Print_Titles" localSheetId="7">'SO 03 - Prostor pro popel...'!$87:$87</definedName>
    <definedName name="_xlnm.Print_Titles" localSheetId="8">'SO 04 - Zpevněné plochy p...'!$82:$82</definedName>
    <definedName name="_xlnm.Print_Titles" localSheetId="9">'SO 04.1 - Zpevněné plochy...'!$82:$82</definedName>
    <definedName name="_xlnm.Print_Titles" localSheetId="10">'SO 05 - Zpevněné plochy p...'!$82:$82</definedName>
    <definedName name="_xlnm.Print_Titles" localSheetId="11">'SO 05.1 - Zpevněné plochy...'!$82:$82</definedName>
    <definedName name="_xlnm.Print_Titles" localSheetId="12">'SO 06 - Domovní čistírna ...'!$84:$84</definedName>
    <definedName name="_xlnm.Print_Titles" localSheetId="13">'SO 07 - Opěrná zídka a ve...'!$84:$84</definedName>
    <definedName name="_xlnm.Print_Titles" localSheetId="14">'SO 09 - Oplocení'!$82:$82</definedName>
    <definedName name="_xlnm.Print_Titles" localSheetId="15">'VON - Vedlejší a ostatní ...'!$84:$84</definedName>
    <definedName name="_xlnm.Print_Titles" localSheetId="16">'Seznam figur'!$9:$9</definedName>
  </definedNames>
  <calcPr calcId="162913"/>
</workbook>
</file>

<file path=xl/sharedStrings.xml><?xml version="1.0" encoding="utf-8"?>
<sst xmlns="http://schemas.openxmlformats.org/spreadsheetml/2006/main" count="27459" uniqueCount="3629">
  <si>
    <t>Export Komplet</t>
  </si>
  <si>
    <t>VZ</t>
  </si>
  <si>
    <t>2.0</t>
  </si>
  <si>
    <t>ZAMOK</t>
  </si>
  <si>
    <t>False</t>
  </si>
  <si>
    <t>{d5dded85-326e-444e-a3a1-096a9352bb6e}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</si>
  <si>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</si>
  <si>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</si>
  <si>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</si>
  <si>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</si>
  <si>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</si>
  <si>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</si>
  <si>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</si>
  <si>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</si>
  <si>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2020-08-10-III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</si>
  <si>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</si>
  <si>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</si>
  <si>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Domov ve Věži - Komunitní bydlení II</t>
  </si>
  <si>
    <t>KSO:</t>
  </si>
  <si>
    <t/>
  </si>
  <si>
    <t>CC-CZ:</t>
  </si>
  <si>
    <t>Místo:</t>
  </si>
  <si>
    <t>Obec Věž</t>
  </si>
  <si>
    <t>Datum:</t>
  </si>
  <si>
    <t>Zadavatel:</t>
  </si>
  <si>
    <t>IČ:</t>
  </si>
  <si>
    <t>70890749</t>
  </si>
  <si>
    <t xml:space="preserve">Kraj Vysočina, Žižkova 1882/57, 587 33 Jihlava </t>
  </si>
  <si>
    <t>DIČ:</t>
  </si>
  <si>
    <t>CZ70890749</t>
  </si>
  <si>
    <t>Uchazeč:</t>
  </si>
  <si>
    <t>Vyplň údaj</t>
  </si>
  <si>
    <t>Projektant:</t>
  </si>
  <si>
    <t>25171232</t>
  </si>
  <si>
    <t>INVENTE s.r.o., Žerotínova 483/1, 370 04 Č. Buděj.</t>
  </si>
  <si>
    <t>CZ25171232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</si>
  <si>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</si>
  <si>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</si>
  <si>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</si>
  <si>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</si>
  <si>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</si>
  <si>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</si>
  <si>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</si>
  <si>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</si>
  <si>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</si>
  <si>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</si>
  <si>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</si>
  <si>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</si>
  <si>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</si>
  <si>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</si>
  <si>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</si>
  <si>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</si>
  <si>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</si>
  <si>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</si>
  <si>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</si>
  <si>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</si>
  <si>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</si>
  <si>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</si>
  <si>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</si>
  <si>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</si>
  <si>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</si>
  <si>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</si>
  <si>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</si>
  <si>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</si>
  <si>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</si>
  <si>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</si>
  <si>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</si>
  <si>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</si>
  <si>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</si>
  <si>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</si>
  <si>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</si>
  <si>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</si>
  <si>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</si>
  <si>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</si>
  <si>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</si>
  <si>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</si>
  <si>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</si>
  <si>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</si>
  <si>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</si>
  <si>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</si>
  <si>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</si>
  <si>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Novostavba RD</t>
  </si>
  <si>
    <t>STA</t>
  </si>
  <si>
    <t>1</t>
  </si>
  <si>
    <t>{1d611b9a-f36b-4d79-9b57-a4afd9325925}</t>
  </si>
  <si>
    <t>SO 01.1.</t>
  </si>
  <si>
    <t>Elektroinstalace</t>
  </si>
  <si>
    <t>{4a3aee0a-a2d4-4ef2-87fe-cf48efbb3cc0}</t>
  </si>
  <si>
    <t>SO 01.2.</t>
  </si>
  <si>
    <t>Vytápění</t>
  </si>
  <si>
    <t>{2ae8d3b6-0562-4e5b-8488-98d83a092de0}</t>
  </si>
  <si>
    <t>SO 01.3</t>
  </si>
  <si>
    <t>Vzduchotechnika</t>
  </si>
  <si>
    <t>{9282e0e0-2e92-415c-b8ea-64ee2a74ec9d}</t>
  </si>
  <si>
    <t>SO 01.4</t>
  </si>
  <si>
    <t>Zdravotně technické instalace</t>
  </si>
  <si>
    <t>{89daf3d1-92d6-4e9f-8b1e-e7a23c740516}</t>
  </si>
  <si>
    <t>SO 02</t>
  </si>
  <si>
    <t>Prostor pro popelnice a sklad nářadí I.</t>
  </si>
  <si>
    <t>{88f393d0-06e0-40b5-a610-ca9966d66775}</t>
  </si>
  <si>
    <t>SO 03</t>
  </si>
  <si>
    <t>Prostor pro popelnice a sklad nářadí II.</t>
  </si>
  <si>
    <t>{a144884c-8a33-4387-bbe8-671b39320820}</t>
  </si>
  <si>
    <t>SO 04</t>
  </si>
  <si>
    <t>Zpevněné plochy pojížděné</t>
  </si>
  <si>
    <t>{1bcac72c-ac5e-4788-baa4-36e756358093}</t>
  </si>
  <si>
    <t>SO 04.1</t>
  </si>
  <si>
    <t>Zpevněné plochy pojížděné - veřejná část</t>
  </si>
  <si>
    <t>{e757cce1-cc62-453d-8a52-0edd3b565c4b}</t>
  </si>
  <si>
    <t>SO 05</t>
  </si>
  <si>
    <t>Zpevněné plochy pochozí a terasy</t>
  </si>
  <si>
    <t>{d1993126-6c73-4e51-893a-035cbb1f9f41}</t>
  </si>
  <si>
    <t>SO 05.1</t>
  </si>
  <si>
    <t>Zpevněné plochy pochozí a terasy - veřejná část</t>
  </si>
  <si>
    <t>{a3deb182-cd56-416a-b92b-8e5cce849bf1}</t>
  </si>
  <si>
    <t>SO 06</t>
  </si>
  <si>
    <t>Domovní čistírna odpadních vod</t>
  </si>
  <si>
    <t>{8ad642be-0f5a-4d92-9e53-b6a58232b64b}</t>
  </si>
  <si>
    <t>SO 07</t>
  </si>
  <si>
    <t>Opěrná zídka a venkovní schodiště</t>
  </si>
  <si>
    <t>{17547770-2c0e-41cd-b67f-4632c7b44c31}</t>
  </si>
  <si>
    <t>SO 09</t>
  </si>
  <si>
    <t>Oplocení</t>
  </si>
  <si>
    <t>{686c706d-4bbb-4e97-8b57-8902e7e55913}</t>
  </si>
  <si>
    <t>VON</t>
  </si>
  <si>
    <t>Vedlejší a ostatní náklady</t>
  </si>
  <si>
    <t>{0d1b99f4-f4cb-4a69-9448-d46d86746caa}</t>
  </si>
  <si>
    <t>KRYCÍ LIST SOUPISU PRACÍ</t>
  </si>
  <si>
    <t>Objekt:</t>
  </si>
  <si>
    <t>SO 01 - Novostavba RD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</si>
  <si>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</si>
  <si>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</si>
  <si>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</si>
  <si>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</si>
  <si>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</si>
  <si>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</si>
  <si>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</si>
  <si>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</si>
  <si>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</si>
  <si>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</si>
  <si>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</si>
  <si>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</si>
  <si>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</si>
  <si>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</si>
  <si>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</si>
  <si>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</si>
  <si>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</si>
  <si>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</si>
  <si>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</si>
  <si>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</si>
  <si>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</si>
  <si>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</si>
  <si>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</si>
  <si>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</si>
  <si>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</si>
  <si>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</si>
  <si>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</si>
  <si>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</si>
  <si>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</si>
  <si>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</si>
  <si>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</si>
  <si>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</si>
  <si>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</si>
  <si>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</si>
  <si>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</si>
  <si>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</si>
  <si>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</si>
  <si>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</si>
  <si>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</si>
  <si>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</si>
  <si>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</si>
  <si>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</si>
  <si>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</si>
  <si>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</si>
  <si>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</si>
  <si>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strojně při souvislé ploše do 100 m2, tl. vrstvy do 200 mm</t>
  </si>
  <si>
    <t>m2</t>
  </si>
  <si>
    <t>CS ÚRS 2020 01</t>
  </si>
  <si>
    <t>4</t>
  </si>
  <si>
    <t>2</t>
  </si>
  <si>
    <t>399703029</t>
  </si>
  <si>
    <t>VV</t>
  </si>
  <si>
    <t>"D.1.1.2 PŮDORYS ZÁKLADŮ-1.png</t>
  </si>
  <si>
    <t>413,347</t>
  </si>
  <si>
    <t>Součet</t>
  </si>
  <si>
    <t>122251102</t>
  </si>
  <si>
    <t>Odkopávky a prokopávky nezapažené strojně v hornině třídy těžitelnosti I skupiny 3 přes 20 do 50 m3</t>
  </si>
  <si>
    <t>m3</t>
  </si>
  <si>
    <t>-1313190404</t>
  </si>
  <si>
    <t>13,372*8,586*0,150</t>
  </si>
  <si>
    <t>8,895*5,817*0,150</t>
  </si>
  <si>
    <t>1,590*1,031*0,150</t>
  </si>
  <si>
    <t>13,424*8,596*0,150</t>
  </si>
  <si>
    <t>3</t>
  </si>
  <si>
    <t>132251104</t>
  </si>
  <si>
    <t>Hloubení nezapažených rýh šířky do 800 mm strojně s urovnáním dna do předepsaného profilu a spádu v hornině třídy těžitelnosti I skupiny 3 přes 100 m3</t>
  </si>
  <si>
    <t>-532695119</t>
  </si>
  <si>
    <t>(14,800+9,331+14,129+8,642+8,642+5,796+5,799+10,267+6,556+3,640+0,972+2,315+1,007+3,623+5,832+10,002+14,120+9,313+13,431+8,624+5,779)*0,689*1,300</t>
  </si>
  <si>
    <t>(5,779+1,378+2,297)*0,689*1,300</t>
  </si>
  <si>
    <t>(4,842+4,824+4,842+4,816)*0,400*1,200</t>
  </si>
  <si>
    <t>(1,891+1,891+1,926+1,900)*0,450*1,200</t>
  </si>
  <si>
    <t>(0,921+0,928)*0,590*1,200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</si>
  <si>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</si>
  <si>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</si>
  <si>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-1731637806</t>
  </si>
  <si>
    <t>42,538+168,82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</si>
  <si>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</si>
  <si>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</si>
  <si>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</si>
  <si>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2130110084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</si>
  <si>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</si>
  <si>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</si>
  <si>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</si>
  <si>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784321899</t>
  </si>
  <si>
    <t>211,358*5 'Přepočtené koeficientem množství</t>
  </si>
  <si>
    <t>7</t>
  </si>
  <si>
    <t>167151111</t>
  </si>
  <si>
    <t>Nakládání, skládání a překládání neulehlého výkopku nebo sypaniny strojně nakládání, množství přes 100 m3, z hornin třídy těžitelnosti I, skupiny 1 až 3</t>
  </si>
  <si>
    <t>-2073086046</t>
  </si>
  <si>
    <t>8</t>
  </si>
  <si>
    <t>171201231</t>
  </si>
  <si>
    <t>Poplatek za uložení stavebního odpadu na recyklační skládce (skládkovné) zeminy a kamení zatříděného do Katalogu odpadů pod kódem 17 05 04</t>
  </si>
  <si>
    <t>t</t>
  </si>
  <si>
    <t>642977113</t>
  </si>
  <si>
    <t>211,358</t>
  </si>
  <si>
    <t>211,358*1,7 'Přepočtené koeficientem množství</t>
  </si>
  <si>
    <t>9</t>
  </si>
  <si>
    <t>171251201</t>
  </si>
  <si>
    <t>Uložení sypaniny na skládky nebo meziskládky bez hutnění s upravením uložené sypaniny do předepsaného tvaru</t>
  </si>
  <si>
    <t>659093859</t>
  </si>
  <si>
    <t>10</t>
  </si>
  <si>
    <t>181351003</t>
  </si>
  <si>
    <t>Rozprostření a urovnání ornice v rovině nebo ve svahu sklonu do 1:5 strojně při souvislé ploše do 100 m2, tl. vrstvy do 200 mm</t>
  </si>
  <si>
    <t>486642104</t>
  </si>
  <si>
    <t xml:space="preserve">"terénní úpravy po dokončení stavby </t>
  </si>
  <si>
    <t>200</t>
  </si>
  <si>
    <t>11</t>
  </si>
  <si>
    <t>181951112</t>
  </si>
  <si>
    <t>Úprava pláně vyrovnáním výškových rozdílů strojně v hornině třídy těžitelnosti I, skupiny 1 až 3 se zhutněním</t>
  </si>
  <si>
    <t>-829835873</t>
  </si>
  <si>
    <t>375,781</t>
  </si>
  <si>
    <t>Zakládání</t>
  </si>
  <si>
    <t>12</t>
  </si>
  <si>
    <t>211971110</t>
  </si>
  <si>
    <t>Zřízení opláštění výplně z geotextilie odvodňovacích žeber nebo trativodů v rýze nebo zářezu se stěnami šikmými o sklonu do 1:2</t>
  </si>
  <si>
    <t>963687707</t>
  </si>
  <si>
    <t>(14,878+1,276+10,322+1,425+14,861+10,189+14,894+1,491+3,645+0,977+3,032+0,977+3,645+1,557+14,878+10,106)*2,000</t>
  </si>
  <si>
    <t>13</t>
  </si>
  <si>
    <t>M</t>
  </si>
  <si>
    <t>69311081</t>
  </si>
  <si>
    <t>geotextilie netkaná separační, ochranná, filtrační, drenážní PES 300g/m2</t>
  </si>
  <si>
    <t>238282144</t>
  </si>
  <si>
    <t>216,306*1,1 'Přepočtené koeficientem množství</t>
  </si>
  <si>
    <t>14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</si>
  <si>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</si>
  <si>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</si>
  <si>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m</t>
  </si>
  <si>
    <t>2109600535</t>
  </si>
  <si>
    <t>212751103</t>
  </si>
  <si>
    <t>Trativody z drenážních a melioračních trubek pro meliorace, dočasné nebo odlehčovací drenáže se zřízením štěrkového lože pod trubky a s jejich obsypem v otevřeném výkopu trubka flexibilní PVC-U SN 4 celoperforovaná 360° DN 80</t>
  </si>
  <si>
    <t>-1220758154</t>
  </si>
  <si>
    <t>16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</si>
  <si>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</si>
  <si>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</si>
  <si>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-1398991500</t>
  </si>
  <si>
    <t>17</t>
  </si>
  <si>
    <t>212751105</t>
  </si>
  <si>
    <t>Trativody z drenážních a melioračních trubek pro meliorace, dočasné nebo odlehčovací drenáže se zřízením štěrkového lože pod trubky a s jejich obsypem v otevřeném výkopu trubka flexibilní PVC-U SN 4 celoperforovaná 360° DN 125</t>
  </si>
  <si>
    <t>1300865967</t>
  </si>
  <si>
    <t>18</t>
  </si>
  <si>
    <t>213141111</t>
  </si>
  <si>
    <t>Zřízení vrstvy z geotextilie filtrační, separační, odvodňovací, ochranné, výztužné nebo protierozní v rovině nebo ve sklonu do 1:5, šířky do 3 m</t>
  </si>
  <si>
    <t>-1261340014</t>
  </si>
  <si>
    <t>65,395+13,532+8,934+4,800+21,847+63,106+14,176+16,941+22,365+66,513</t>
  </si>
  <si>
    <t>19</t>
  </si>
  <si>
    <t>2138185392</t>
  </si>
  <si>
    <t>297,609*1,1 'Přepočtené koeficientem množství</t>
  </si>
  <si>
    <t>20</t>
  </si>
  <si>
    <t>271532212</t>
  </si>
  <si>
    <t>Podsyp pod základové konstrukce se zhutněním a urovnáním povrchu z kameniva hrubého, frakce 16 - 32 mm</t>
  </si>
  <si>
    <t>-851325717</t>
  </si>
  <si>
    <t>(65,395+13,532+8,934+4,800+21,847+63,106+14,176+16,941+22,365+66,513)*0,25</t>
  </si>
  <si>
    <t>272353111</t>
  </si>
  <si>
    <t>Bednění kotevních otvorů a prostupů v základových konstrukcích v klenbách včetně polohového zajištění a odbednění, popř. ztraceného bednění z pletiva apod. průřezu přes 0,01 do 0,02 m2, hl. do 0,50 m</t>
  </si>
  <si>
    <t>kus</t>
  </si>
  <si>
    <t>-1730233243</t>
  </si>
  <si>
    <t>22</t>
  </si>
  <si>
    <t>273321411</t>
  </si>
  <si>
    <t>Základy z betonu železového (bez výztuže) desky z betonu bez zvláštních nároků na prostředí tř. C 20/25</t>
  </si>
  <si>
    <t>1349875199</t>
  </si>
  <si>
    <t>354,900*0,150</t>
  </si>
  <si>
    <t>23</t>
  </si>
  <si>
    <t>273351121</t>
  </si>
  <si>
    <t>Bednění základů desek zřízení</t>
  </si>
  <si>
    <t>-798811278</t>
  </si>
  <si>
    <t>(14,629+1,226+10,438+1,243+14,613+9,593+14,646+1,475+3,893+0,977+2,601+0,994+3,877+1,524+14,629+9,609)*0,500</t>
  </si>
  <si>
    <t>24</t>
  </si>
  <si>
    <t>273351122</t>
  </si>
  <si>
    <t>Bednění základů desek odstranění</t>
  </si>
  <si>
    <t>447395874</t>
  </si>
  <si>
    <t>25</t>
  </si>
  <si>
    <t>273362021</t>
  </si>
  <si>
    <t>Výztuž základů desek ze svařovaných sítí z drátů typu KARI</t>
  </si>
  <si>
    <t>1485231149</t>
  </si>
  <si>
    <t>354,900*1,15*0,00812"plocha x přesah sítí x hmotnost sítí 8,12 kg/m2 (síť 150/150/4)</t>
  </si>
  <si>
    <t>26</t>
  </si>
  <si>
    <t>274313611</t>
  </si>
  <si>
    <t>Základy z betonu prostého pasy betonu kamenem neprokládaného tř. C 16/20</t>
  </si>
  <si>
    <t>856710025</t>
  </si>
  <si>
    <t>(14,800+9,331+14,129+8,642+8,642+5,796+5,799+10,267+6,556+3,640+0,972+2,315+1,007+3,623+5,832+10,002+14,120+9,313+13,431+8,624+5,779)*0,6*0,5</t>
  </si>
  <si>
    <t>(5,779+1,378+2,297)*0,6*0,5</t>
  </si>
  <si>
    <t>(4,842+4,824+4,842+4,816)*0,400*0,5</t>
  </si>
  <si>
    <t>(1,891+1,891+1,926+1,900)*0,4*0,5</t>
  </si>
  <si>
    <t>(0,921+0,928)*0,6*0,5</t>
  </si>
  <si>
    <t>27</t>
  </si>
  <si>
    <t>274351121</t>
  </si>
  <si>
    <t>Bednění základů pasů rovné zřízení</t>
  </si>
  <si>
    <t>499757523</t>
  </si>
  <si>
    <t>(14,800+9,331+14,129+8,642+8,642+5,796+5,799+10,267+6,556+3,640+0,972+2,315+1,007+3,623+5,832+10,002+14,120+9,313+13,431+8,624+5,779)*0,5*2</t>
  </si>
  <si>
    <t>(5,779+1,378+2,297)*0,5*2</t>
  </si>
  <si>
    <t>(4,842+4,824+4,842+4,816)*0,5*2</t>
  </si>
  <si>
    <t>(1,891+1,891+1,926+1,900)*0,5*2</t>
  </si>
  <si>
    <t>(0,921+0,928)*0,5*2</t>
  </si>
  <si>
    <t>28</t>
  </si>
  <si>
    <t>274351122</t>
  </si>
  <si>
    <t>Bednění základů pasů rovné odstranění</t>
  </si>
  <si>
    <t>-979625035</t>
  </si>
  <si>
    <t>29</t>
  </si>
  <si>
    <t>279113144</t>
  </si>
  <si>
    <t>Základové zdi z tvárnic ztraceného bednění včetně výplně z betonu bez zvláštních nároků na vliv prostředí třídy C 20/25, tloušťky zdiva přes 250 do 300 mm</t>
  </si>
  <si>
    <t>-1107931737</t>
  </si>
  <si>
    <t>3,035*0,750</t>
  </si>
  <si>
    <t>(2,465+4,241+0,477)*1,000</t>
  </si>
  <si>
    <t>(1,127+2,081+0,512)*1,250</t>
  </si>
  <si>
    <t>(2,969+8,231+2,969+4,771+5,938+3,526+3,526+4,771+6,534+3,844+1,007+2,266+0,968+0,862+6,521+3,618+8,324+3,088+3,101+2,660+9,269+10,320)*0,250</t>
  </si>
  <si>
    <t>(6,556+3,207+1,438+1,365)*0,250</t>
  </si>
  <si>
    <t>(3,221+6,017+2,836+2,836+1,312+3,353+5,779+4,705+2,094+0,672)*0,500</t>
  </si>
  <si>
    <t>(2,987+9,013+2,704+3,247)*1,500</t>
  </si>
  <si>
    <t>30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</si>
  <si>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</si>
  <si>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</si>
  <si>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857889949</t>
  </si>
  <si>
    <t>"výztuž druhého stupně základových pasů ze ztraceného bednění</t>
  </si>
  <si>
    <t>"plocha x délka výztuže v m/m2 x hmotnost roxoru v tunách</t>
  </si>
  <si>
    <t>85,362*16*0,00089</t>
  </si>
  <si>
    <t>Svislé a kompletní konstrukce</t>
  </si>
  <si>
    <t>31</t>
  </si>
  <si>
    <t>311113144</t>
  </si>
  <si>
    <t>Nadzákladové zdi z tvárnic ztraceného bednění hladkých, včetně výplně z betonu třídy C 20/25, tloušťky zdiva přes 250 do 300 mm</t>
  </si>
  <si>
    <t>1300848212</t>
  </si>
  <si>
    <t>"schodiště</t>
  </si>
  <si>
    <t>"D.1.1.4 PŮDORYS 1.NP-1.png</t>
  </si>
  <si>
    <t>2,724*1,500</t>
  </si>
  <si>
    <t>32</t>
  </si>
  <si>
    <t>311235161</t>
  </si>
  <si>
    <t>Zdivo jednovrstvé z cihel děrovaných broušených na celoplošnou tenkovrstvou maltu, pevnost cihel přes P10 do P15, tl. zdiva 300 mm</t>
  </si>
  <si>
    <t>-1033433025</t>
  </si>
  <si>
    <t>(10,001+13,970+9,972+13,974+8,961+6,363+6,363)*3,000*2</t>
  </si>
  <si>
    <t>" Odpočty otvorů</t>
  </si>
  <si>
    <t>-(2,001*1,500*1)*2</t>
  </si>
  <si>
    <t>-(0,995*1,500*1)*2</t>
  </si>
  <si>
    <t>-(2,500*1,500*1)*2</t>
  </si>
  <si>
    <t>-(1,503*2,020*3)*2</t>
  </si>
  <si>
    <t>-(0,750*1,000*1)*2</t>
  </si>
  <si>
    <t>-(1,500*1,500*1)*2</t>
  </si>
  <si>
    <t>-(0,900*2,020*2)*2</t>
  </si>
  <si>
    <t>-(1,900*2,020*1)*2</t>
  </si>
  <si>
    <t>-(2,500*2,020*1)*2</t>
  </si>
  <si>
    <t>-(1,000*2,020*1)*2</t>
  </si>
  <si>
    <t>-(3,000*2,020*1)*2</t>
  </si>
  <si>
    <t>(10,345+4,183+0,998+2,297+1,006+3,923)*3,250</t>
  </si>
  <si>
    <t>-(1,000*1,250*5)</t>
  </si>
  <si>
    <t>-(2,500*1,250*2)</t>
  </si>
  <si>
    <t>-(1,500*2,020*1)</t>
  </si>
  <si>
    <t>"D.1.1.5 PŮDORYS 2.NP-1.png</t>
  </si>
  <si>
    <t>(12,101+1,293+1,255+13,394+1,255+8,986+8,986)*2,500*2</t>
  </si>
  <si>
    <t>-(2,000*1,100*7)*2</t>
  </si>
  <si>
    <t>-(1,000*1,500*2)*2</t>
  </si>
  <si>
    <t>8,992*2,750*2</t>
  </si>
  <si>
    <t>Mezisoučet</t>
  </si>
  <si>
    <t>33</t>
  </si>
  <si>
    <t>311236111</t>
  </si>
  <si>
    <t>Zdivo jednovrstvé zvukově izolační z cihel děrovaných spojených na pero a drážku na maltu cementovou M10, pevnost cihel do P15, tl. zdiva 200 mm</t>
  </si>
  <si>
    <t>615823149</t>
  </si>
  <si>
    <t>(3,132+6,629+3,619)*2,250*2</t>
  </si>
  <si>
    <t>-(0,900*2,000*1)*2</t>
  </si>
  <si>
    <t>34</t>
  </si>
  <si>
    <t>311361821</t>
  </si>
  <si>
    <t>Výztuž nadzákladových zdí nosných svislých nebo odkloněných od svislice, rovných nebo oblých z betonářské oceli 10 505 (R) nebo BSt 500</t>
  </si>
  <si>
    <t>-2049307541</t>
  </si>
  <si>
    <t>1,366*16*0,00089</t>
  </si>
  <si>
    <t>35</t>
  </si>
  <si>
    <t>317168052</t>
  </si>
  <si>
    <t>Překlady keramické vysoké osazené do maltového lože, šířky překladu 70 mm výšky 238 mm, délky 1250 mm</t>
  </si>
  <si>
    <t>1622804407</t>
  </si>
  <si>
    <t>"P1</t>
  </si>
  <si>
    <t>"P2</t>
  </si>
  <si>
    <t>"P7</t>
  </si>
  <si>
    <t>36</t>
  </si>
  <si>
    <t>317168054</t>
  </si>
  <si>
    <t>Překlady keramické vysoké osazené do maltového lože, šířky překladu 70 mm výšky 238 mm, délky 1750 mm</t>
  </si>
  <si>
    <t>-110718130</t>
  </si>
  <si>
    <t>"P4</t>
  </si>
  <si>
    <t>"P5</t>
  </si>
  <si>
    <t>37</t>
  </si>
  <si>
    <t>317168057</t>
  </si>
  <si>
    <t>Překlady keramické vysoké osazené do maltového lože, šířky překladu 70 mm výšky 238 mm, délky 2500 mm</t>
  </si>
  <si>
    <t>-1368169560</t>
  </si>
  <si>
    <t>"P8</t>
  </si>
  <si>
    <t>38</t>
  </si>
  <si>
    <t>317168059</t>
  </si>
  <si>
    <t>Překlady keramické vysoké osazené do maltového lože, šířky překladu 70 mm výšky 238 mm, délky 3000 mm</t>
  </si>
  <si>
    <t>328653474</t>
  </si>
  <si>
    <t>"P6</t>
  </si>
  <si>
    <t>39</t>
  </si>
  <si>
    <t>317168061</t>
  </si>
  <si>
    <t>Překlady keramické vysoké osazené do maltového lože, šířky překladu 70 mm výšky 238 mm, délky 3500 mm</t>
  </si>
  <si>
    <t>401382867</t>
  </si>
  <si>
    <t>"P9</t>
  </si>
  <si>
    <t>40</t>
  </si>
  <si>
    <t>317321411</t>
  </si>
  <si>
    <t>Překlady z betonu železového (bez výztuže) tř. C 25/30</t>
  </si>
  <si>
    <t>-400305287</t>
  </si>
  <si>
    <t>"překald P3</t>
  </si>
  <si>
    <t>3*0,3*0,25*2</t>
  </si>
  <si>
    <t>41</t>
  </si>
  <si>
    <t>317351107</t>
  </si>
  <si>
    <t>Bednění klenbových pásů, říms nebo překladů překladů neproměnného nebo proměnného průřezu nebo při tvaru zalomeném půdorysně nebo nárysně včetně podpěrné konstrukce do výše 4 m zřízení</t>
  </si>
  <si>
    <t>-1535783323</t>
  </si>
  <si>
    <t>"překlad P3</t>
  </si>
  <si>
    <t>2,5*(0,3+0,25+0,25)*2</t>
  </si>
  <si>
    <t>42</t>
  </si>
  <si>
    <t>317351108</t>
  </si>
  <si>
    <t>Bednění klenbových pásů, říms nebo překladů překladů neproměnného nebo proměnného průřezu nebo při tvaru zalomeném půdorysně nebo nárysně včetně podpěrné konstrukce do výše 4 m odstranění</t>
  </si>
  <si>
    <t>-269964252</t>
  </si>
  <si>
    <t>43</t>
  </si>
  <si>
    <t>317941123.R</t>
  </si>
  <si>
    <t>Osazování ocelových válcovaných nosníků na zdivu I nebo IE nebo U nebo UE nebo L nebo HE-B č. 14 až 22 nebo výšky do 220 mm</t>
  </si>
  <si>
    <t>-1280597151</t>
  </si>
  <si>
    <t>"P3</t>
  </si>
  <si>
    <t>2*3*43/1000</t>
  </si>
  <si>
    <t>44</t>
  </si>
  <si>
    <t>13010960</t>
  </si>
  <si>
    <t>ocel profilová HE-A 200 jakost 11 375</t>
  </si>
  <si>
    <t>-746997095</t>
  </si>
  <si>
    <t>45</t>
  </si>
  <si>
    <t>317998113</t>
  </si>
  <si>
    <t>Izolace tepelná mezi překlady z pěnového polystyrenu výšky 24 cm, tloušťky 80 mm</t>
  </si>
  <si>
    <t>687628509</t>
  </si>
  <si>
    <t>"P1, P2 a P7</t>
  </si>
  <si>
    <t>1,25*9</t>
  </si>
  <si>
    <t>"P4, P5</t>
  </si>
  <si>
    <t>1,75*7</t>
  </si>
  <si>
    <t>2*3</t>
  </si>
  <si>
    <t>46</t>
  </si>
  <si>
    <t>342244111</t>
  </si>
  <si>
    <t>Příčky jednoduché z cihel děrovaných klasických spojených na pero a drážku na maltu M5, pevnost cihel do P15, tl. příčky 115 mm</t>
  </si>
  <si>
    <t>-419518711</t>
  </si>
  <si>
    <t>"přizdívky - koupelna</t>
  </si>
  <si>
    <t>1,305*2,600*2</t>
  </si>
  <si>
    <t>47</t>
  </si>
  <si>
    <t>342244211</t>
  </si>
  <si>
    <t>Příčky jednoduché z cihel děrovaných broušených, na tenkovrstvou maltu, pevnost cihel do P15, tl. příčky 115 mm</t>
  </si>
  <si>
    <t>569281854</t>
  </si>
  <si>
    <t>(0,738+0,453+0,398+0,520)*2,650*2</t>
  </si>
  <si>
    <t>48</t>
  </si>
  <si>
    <t>342244221</t>
  </si>
  <si>
    <t>Příčky jednoduché z cihel děrovaných broušených, na tenkovrstvou maltu, pevnost cihel do P15, tl. příčky 140 mm</t>
  </si>
  <si>
    <t>-1843241267</t>
  </si>
  <si>
    <t>(2,509+1,341+2,993+2,209+3,508+1,236+1,811)*2,650*2</t>
  </si>
  <si>
    <t>-(0,800*2,000*2)*2</t>
  </si>
  <si>
    <t>-(1,000*2,000*1)*2</t>
  </si>
  <si>
    <t>(10,387+1,970+1,995+1,962+10,370+2,481+2,490)*3,000</t>
  </si>
  <si>
    <t>-(0,900*2,000*5)</t>
  </si>
  <si>
    <t>-(0,800*2,000*1)</t>
  </si>
  <si>
    <t>(3,283+7,015+0,634+3,112+6,077+3,916+3,352)*2,250*2</t>
  </si>
  <si>
    <t>-(0,900*2,000*4)*2</t>
  </si>
  <si>
    <t>49</t>
  </si>
  <si>
    <t>345311711</t>
  </si>
  <si>
    <t>Stěny a příčky z betonu atikové, poprsní,schodišťové a zábradelní zídky prostého tř. C 20/25</t>
  </si>
  <si>
    <t>-1090091855</t>
  </si>
  <si>
    <t>"D.1.1.11 PŮDORYS STŘECHY-1.png</t>
  </si>
  <si>
    <t>(9,981+3,969+0,987+2,313+0,977+3,650)*0,3*0,25</t>
  </si>
  <si>
    <t>50</t>
  </si>
  <si>
    <t>345351005</t>
  </si>
  <si>
    <t>Bednění atikových, poprsních, schodišťových, zábradelních zídek plnostěnných zřízení</t>
  </si>
  <si>
    <t>1373306310</t>
  </si>
  <si>
    <t>(9,981+3,969+0,987+2,313+0,977+3,650)*0,4*2</t>
  </si>
  <si>
    <t>51</t>
  </si>
  <si>
    <t>345351006</t>
  </si>
  <si>
    <t>Bednění atikových, poprsních, schodišťových, zábradelních zídek plnostěnných odstranění</t>
  </si>
  <si>
    <t>-131664799</t>
  </si>
  <si>
    <t>52</t>
  </si>
  <si>
    <t>345361821</t>
  </si>
  <si>
    <t>Výztuž atikových, poprsních, schodišťových, zábradelních zídek a madel z betonářské oceli 10 505 (R) nebo BSt 500</t>
  </si>
  <si>
    <t>-1082605283</t>
  </si>
  <si>
    <t>"předpoklad výztuže 8,5 kg/bm atiky</t>
  </si>
  <si>
    <t>(9,981+3,969+0,987+2,313+0,977+3,650)*0,0085</t>
  </si>
  <si>
    <t>53</t>
  </si>
  <si>
    <t>346272216</t>
  </si>
  <si>
    <t>Přizdívky z pórobetonových tvárnic objemová hmotnost do 500 kg/m3, na tenké maltové lože, tloušťka přizdívky 50 mm</t>
  </si>
  <si>
    <t>-75453543</t>
  </si>
  <si>
    <t>(1,052+0,285)*1,500*2</t>
  </si>
  <si>
    <t>(1,098+0,918+0,176+0,201+0,876+0,130+0,197+0,863+0,138)*1,500*2</t>
  </si>
  <si>
    <t>54</t>
  </si>
  <si>
    <t>346272236</t>
  </si>
  <si>
    <t>Přizdívky z pórobetonových tvárnic objemová hmotnost do 500 kg/m3, na tenké maltové lože, tloušťka přizdívky 100 mm</t>
  </si>
  <si>
    <t>-226479438</t>
  </si>
  <si>
    <t>(0,228+1,725+0,580+2,010)*1,500*2</t>
  </si>
  <si>
    <t>55</t>
  </si>
  <si>
    <t>389841101</t>
  </si>
  <si>
    <t>Komín jednoprůduchový nerezový s izolovanými izostatickými vložkami s nehořlavou izolační rohoží, přisazený a kotvený ke stávajícímu zdivu z lešení (bez jeho postavení) komínové těleso výšky 3 m komín včetně založení na podlaze, světlý průměr vložky 16 cm</t>
  </si>
  <si>
    <t>soubor</t>
  </si>
  <si>
    <t>520046042</t>
  </si>
  <si>
    <t>56</t>
  </si>
  <si>
    <t>389841134</t>
  </si>
  <si>
    <t>Komín jednoprůduchový nerezový s izolovanými izostatickými vložkami s nehořlavou izolační rohoží, přisazený a kotvený ke stávajícímu zdivu z lešení (bez jeho postavení) komínové těleso výšky 3 m Příplatek k ceně za každý další i započatý metr výšky komínového tělesa přes 3 m uchycení komínu nebo svislého kouřovodu do lůžka, světlý průměr vložky 16 cm</t>
  </si>
  <si>
    <t>227726209</t>
  </si>
  <si>
    <t>57</t>
  </si>
  <si>
    <t>389841161</t>
  </si>
  <si>
    <t>Komín jednoprůduchový nerezový s izolovanými izostatickými vložkami s nehořlavou izolační rohoží, přisazený a kotvený ke stávajícímu zdivu z lešení (bez jeho postavení) ukončení komínového tělesa komínu procházejícího střechou krycí komínovou hlavou, sklonu střechy do 3°, světlý průměr vložky 16 cm</t>
  </si>
  <si>
    <t>1016770195</t>
  </si>
  <si>
    <t>Vodorovné konstrukce</t>
  </si>
  <si>
    <t>58</t>
  </si>
  <si>
    <t>411121121</t>
  </si>
  <si>
    <t>Montáž prefabrikovaných železobetonových stropů se zalitím spár, včetně podpěrné konstrukce, na cementovou maltu ze stropních panelů šířky do 1200 mm a délky do 3800 mm</t>
  </si>
  <si>
    <t>73865302</t>
  </si>
  <si>
    <t>"S5</t>
  </si>
  <si>
    <t>5+5</t>
  </si>
  <si>
    <t>"S6</t>
  </si>
  <si>
    <t>1+1</t>
  </si>
  <si>
    <t>"S7</t>
  </si>
  <si>
    <t>"S8</t>
  </si>
  <si>
    <t>"S9</t>
  </si>
  <si>
    <t>"S10</t>
  </si>
  <si>
    <t>59</t>
  </si>
  <si>
    <t>411121125</t>
  </si>
  <si>
    <t>Montáž prefabrikovaných železobetonových stropů se zalitím spár, včetně podpěrné konstrukce, na cementovou maltu ze stropních panelů šířky do 1200 mm a délky přes 3800 do 7000 mm</t>
  </si>
  <si>
    <t>-1577794292</t>
  </si>
  <si>
    <t>"S1</t>
  </si>
  <si>
    <t>"S2</t>
  </si>
  <si>
    <t>60</t>
  </si>
  <si>
    <t>4111211R</t>
  </si>
  <si>
    <t>Montáž prefabrikovaných železobetonových stropů se zalitím spár, včetně podpěrné konstrukce, na cementovou maltu ze stropních panelů šířky do 1200 mm a délky přes 7000 mm</t>
  </si>
  <si>
    <t>1362699182</t>
  </si>
  <si>
    <t>"S3</t>
  </si>
  <si>
    <t>"S4</t>
  </si>
  <si>
    <t>"S11</t>
  </si>
  <si>
    <t>7+7</t>
  </si>
  <si>
    <t>"S12</t>
  </si>
  <si>
    <t>61</t>
  </si>
  <si>
    <t>5934163R</t>
  </si>
  <si>
    <t>panel stropní dutinový</t>
  </si>
  <si>
    <t>1709561885</t>
  </si>
  <si>
    <t>1,2*6,49*6</t>
  </si>
  <si>
    <t>0,6*6,49*2</t>
  </si>
  <si>
    <t>1,2*7,49</t>
  </si>
  <si>
    <t>0,82*7,49</t>
  </si>
  <si>
    <t>1,2*3,74*10</t>
  </si>
  <si>
    <t>0,38*3,74*2</t>
  </si>
  <si>
    <t>1,2*2,94*2</t>
  </si>
  <si>
    <t>1,05*2,94*2</t>
  </si>
  <si>
    <t>1,2*2,44*10</t>
  </si>
  <si>
    <t>0,38*2,44*2</t>
  </si>
  <si>
    <t>1,2*7,59*14</t>
  </si>
  <si>
    <t>0,6*7,59*2</t>
  </si>
  <si>
    <t>62</t>
  </si>
  <si>
    <t>411321414</t>
  </si>
  <si>
    <t>Stropy z betonu železového (bez výztuže) stropů deskových, plochých střech, desek balkonových, desek hřibových stropů včetně hlavic hřibových sloupů tř. C 25/30</t>
  </si>
  <si>
    <t>-1267414586</t>
  </si>
  <si>
    <t>"dobetonování spár stropních panelů</t>
  </si>
  <si>
    <t>"D.1.1.7 PŮDORYS STROPU NAD 1.NP-1.png</t>
  </si>
  <si>
    <t>(14,220+9,015+14,205+9,045+9,015+6,465+6,465)*0,200*0,250*2</t>
  </si>
  <si>
    <t>(10,500+4,305+0,765+2,325+1,035+4,035)*0,195*0,250</t>
  </si>
  <si>
    <t>63</t>
  </si>
  <si>
    <t>417321414</t>
  </si>
  <si>
    <t>Ztužující pásy a věnce z betonu železového (bez výztuže) tř. C 20/25</t>
  </si>
  <si>
    <t>-1346932885</t>
  </si>
  <si>
    <t>(10,395+4,169+0,995+2,347+0,984+3,890)*0,300*0,200</t>
  </si>
  <si>
    <t>(10,361+10,440+1,967+1,967+1,967+2,481+2,493)*0,140*0,200</t>
  </si>
  <si>
    <t>(10,004+13,972+9,981+14,016+8,897+6,326+6,416)*0,300*0,330*2</t>
  </si>
  <si>
    <t>(8,238+13,080+13,435+0,875+1,166+9,328+0,887)*0,300*0,330*2</t>
  </si>
  <si>
    <t>(9,037+3,878+3,346+3,118+6,971+0,596)*0,140*0,200*2</t>
  </si>
  <si>
    <t>(3,118+6,591+3,676)*0,200*0,200*2</t>
  </si>
  <si>
    <t>64</t>
  </si>
  <si>
    <t>417351115</t>
  </si>
  <si>
    <t>Bednění bočnic ztužujících pásů a věnců včetně vzpěr zřízení</t>
  </si>
  <si>
    <t>-806881919</t>
  </si>
  <si>
    <t>(10,395+4,169+0,995+2,347+0,984+3,890)*0,500*2</t>
  </si>
  <si>
    <t>(10,361+10,440+1,967+1,967+1,967+2,481+2,493)*0,500*2</t>
  </si>
  <si>
    <t>(10,004+13,972+9,981+14,016+8,897+6,326+6,416)*0,5*2*2</t>
  </si>
  <si>
    <t>(8,238+13,080+13,435+0,875+1,166+9,328+0,887)*0,5*2*2</t>
  </si>
  <si>
    <t>(9,037+3,878+3,346+3,118+6,971+0,596)*0,5*2*2</t>
  </si>
  <si>
    <t>(3,118+6,591+3,676)*0,5*2*2</t>
  </si>
  <si>
    <t>65</t>
  </si>
  <si>
    <t>417351116</t>
  </si>
  <si>
    <t>Bednění bočnic ztužujících pásů a věnců včetně vzpěr odstranění</t>
  </si>
  <si>
    <t>-1607793186</t>
  </si>
  <si>
    <t>66</t>
  </si>
  <si>
    <t>417361821</t>
  </si>
  <si>
    <t>Výztuž ztužujících pásů a věnců z betonářské oceli 10 505 (R) nebo BSt 500</t>
  </si>
  <si>
    <t>-1208643361</t>
  </si>
  <si>
    <t>27,925*0,08</t>
  </si>
  <si>
    <t>67</t>
  </si>
  <si>
    <t>4441511R</t>
  </si>
  <si>
    <t>Zateplení střech z desek z polyizokyanurátu s povrchem z hliníkové sendvičové folie</t>
  </si>
  <si>
    <t>-25150268</t>
  </si>
  <si>
    <t>6,41*14,6*2</t>
  </si>
  <si>
    <t>-(8,66*3,35)*2</t>
  </si>
  <si>
    <t>-(12,5*3,35)*2</t>
  </si>
  <si>
    <t>3,54*12,5*2</t>
  </si>
  <si>
    <t>3,54*8,66*2</t>
  </si>
  <si>
    <t>Úpravy povrchů, podlahy a osazování výplní</t>
  </si>
  <si>
    <t>68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</si>
  <si>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</si>
  <si>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</si>
  <si>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1198061316</t>
  </si>
  <si>
    <t>192,4</t>
  </si>
  <si>
    <t>-13,1</t>
  </si>
  <si>
    <t>123,33</t>
  </si>
  <si>
    <t>-3*2,9*2</t>
  </si>
  <si>
    <t>69</t>
  </si>
  <si>
    <t>611321145</t>
  </si>
  <si>
    <t>Omítka vápenocementová vnitřních ploch nanášená ručně dvouvrstvá, tloušťky jádrové omítky do 10 mm a tloušťky štuku do 3 mm štuková schodišťových konstrukcí stropů, stěn, ramen nebo nosníků</t>
  </si>
  <si>
    <t>1932516410</t>
  </si>
  <si>
    <t>3*2,9*2</t>
  </si>
  <si>
    <t>(3,018+2,716+4,049)*2,700*2</t>
  </si>
  <si>
    <t>70</t>
  </si>
  <si>
    <t>611321191</t>
  </si>
  <si>
    <t>Omítka vápenocementová vnitřních ploch nanášená ručně Příplatek k cenám za každých dalších i započatých 5 mm tloušťky omítky přes 10 mm stropů</t>
  </si>
  <si>
    <t>640843451</t>
  </si>
  <si>
    <t>71</t>
  </si>
  <si>
    <t>611321195</t>
  </si>
  <si>
    <t>Omítka vápenocementová vnitřních ploch nanášená ručně Příplatek k cenám za každých dalších i započatých 5 mm tloušťky omítky přes 10 mm schodišťových konstrukcí</t>
  </si>
  <si>
    <t>1616174812</t>
  </si>
  <si>
    <t>72</t>
  </si>
  <si>
    <t>612321141</t>
  </si>
  <si>
    <t>Omítka vápenocementová vnitřních ploch nanášená ručně dvouvrstvá, tloušťky jádrové omítky do 10 mm a tloušťky štuku do 3 mm štuková svislých konstrukcí stěn</t>
  </si>
  <si>
    <t>-367718699</t>
  </si>
  <si>
    <t>((4,437+2,180+4,437+2,180)+(1,755+2,135+1,744+2,135)+(1,386+2,325+1,352+2,325)+(5,801+9,020+7,321+6,539+1,531+2,481))*2,600*2</t>
  </si>
  <si>
    <t>((3,599+1,554+1,274+1,945+2,303+3,499)+(2,571+3,465+2,571+3,465)+(1,073+1,587+1,028+1,588)+(2,973+2,694+2,526)+(3,018+0,168+3,023)+0,257)*2,600*2</t>
  </si>
  <si>
    <t>-(2,000*1,500*1)*2</t>
  </si>
  <si>
    <t>-(1,000*1,500*1)*2</t>
  </si>
  <si>
    <t>-(0,800*2,000*6)*2</t>
  </si>
  <si>
    <t>-(1,500*2,020*4)*2</t>
  </si>
  <si>
    <t>-(0,900*2,020*10)*2</t>
  </si>
  <si>
    <t>-(2,500*2,020*2)*2</t>
  </si>
  <si>
    <t>-(1,900*2,020*2)*2</t>
  </si>
  <si>
    <t>-(1,000*2,000*2)*2</t>
  </si>
  <si>
    <t>-(1,000*2,000*4)*2</t>
  </si>
  <si>
    <t>((1,693+1,978+1,710+1,978)+(2,188+1,970+2,163+1,970)+(2,758+1,962+2,783+1,962)+(3,269+1,970+3,227+1,970))*2,700</t>
  </si>
  <si>
    <t>((10,361+1,484+10,336+1,484)+(4,032+3,311+0,201)+(2,507+4,049))*2,700</t>
  </si>
  <si>
    <t>((2,532+1,995+3,504+1,945)+(4,091+2,431+4,024+2,432))*2,700</t>
  </si>
  <si>
    <t>-(1,500*2,000*2)</t>
  </si>
  <si>
    <t>((3,108+3,603+0,837+3,127+2,405+6,740)+(3,032+3,108+2,918+3,110)+(3,926+4,211+3,859+4,212)+(3,888+4,753+3,793+4,754))*2,400*2</t>
  </si>
  <si>
    <t>((3,337+3,641+3,308+3,641)+(3,622+6,483+3,622+6,521)+(6,901+1,968+5,741))*2,400*2</t>
  </si>
  <si>
    <t>-(2,000*1,100*6)*2</t>
  </si>
  <si>
    <t>-(0,900*2,020*12)*2</t>
  </si>
  <si>
    <t>73</t>
  </si>
  <si>
    <t>612321191</t>
  </si>
  <si>
    <t>Omítka vápenocementová vnitřních ploch nanášená ručně Příplatek k cenám za každých dalších i započatých 5 mm tloušťky omítky přes 10 mm stěn</t>
  </si>
  <si>
    <t>1806896346</t>
  </si>
  <si>
    <t>74</t>
  </si>
  <si>
    <t>622131121</t>
  </si>
  <si>
    <t>Podkladní a spojovací vrstva vnějších omítaných ploch penetrace akrylát-silikonová nanášená ručně stěn</t>
  </si>
  <si>
    <t>-1240130474</t>
  </si>
  <si>
    <t>"D.1.1.16 POHLED JIŽNÍ-1.png</t>
  </si>
  <si>
    <t>48,601+16,886+16,836+48,623+39,336</t>
  </si>
  <si>
    <t>-(1,930*1,006*6)</t>
  </si>
  <si>
    <t>-(1,402*1,463*2)</t>
  </si>
  <si>
    <t>-(0,731*0,975*2)</t>
  </si>
  <si>
    <t>-(1,524*2,021*3)</t>
  </si>
  <si>
    <t>-(2,438*1,432*2)</t>
  </si>
  <si>
    <t>-(2,423*1,188*2)</t>
  </si>
  <si>
    <t>"D.1.1.17 POHLED SEVERNÍ-1.png</t>
  </si>
  <si>
    <t>80,339+25,731+10,494+24,848+50,891</t>
  </si>
  <si>
    <t>-(1,930*1,006*8)</t>
  </si>
  <si>
    <t>-(0,900*1,373*1)</t>
  </si>
  <si>
    <t>-(1,953*1,434*1)</t>
  </si>
  <si>
    <t>-(0,925*1,180*5)</t>
  </si>
  <si>
    <t>-(1,912*1,464*1)</t>
  </si>
  <si>
    <t>-(0,854*1,444*1)</t>
  </si>
  <si>
    <t>"D.1.1.18 POHLED ZÁPADNÍ A VÝCHODNÍ-1.png</t>
  </si>
  <si>
    <t>49,963+11,709+1,595+0,262+2,339+68,013</t>
  </si>
  <si>
    <t>-(0,922*1,436*2)</t>
  </si>
  <si>
    <t>-(1,436*1,924*2)</t>
  </si>
  <si>
    <t>-(2,898*1,818*1)</t>
  </si>
  <si>
    <t>-(0,849*1,405*2)</t>
  </si>
  <si>
    <t>-(1,464*1,932*2)</t>
  </si>
  <si>
    <t>-(2,869*1,918*1)</t>
  </si>
  <si>
    <t>"D.1.1.14 ŘEZ C-C´-1.png</t>
  </si>
  <si>
    <t>24,347*2</t>
  </si>
  <si>
    <t>75</t>
  </si>
  <si>
    <t>622142001</t>
  </si>
  <si>
    <t>Potažení vnějších ploch pletivem v ploše nebo pruzích, na plném podkladu sklovláknitým vtlačením do tmelu stěn</t>
  </si>
  <si>
    <t>722091154</t>
  </si>
  <si>
    <t>76</t>
  </si>
  <si>
    <t>622211061</t>
  </si>
  <si>
    <t>Montáž kontaktního zateplení lepením a mechanickým kotvením z polystyrenových desek nebo z kombinovaných desek na vnější stěny, tloušťky desek přes 240 mm</t>
  </si>
  <si>
    <t>238593081</t>
  </si>
  <si>
    <t>77</t>
  </si>
  <si>
    <t>28375954</t>
  </si>
  <si>
    <t>deska EPS 70 fasádní λ=0,039 tl 200mm</t>
  </si>
  <si>
    <t>1586025465</t>
  </si>
  <si>
    <t>449,956*1,05 'Přepočtené koeficientem množství</t>
  </si>
  <si>
    <t>78</t>
  </si>
  <si>
    <t>622212001</t>
  </si>
  <si>
    <t>Montáž kontaktního zateplení vnějšího ostění, nadpraží nebo parapetu lepením z polystyrenových desek nebo z kombinovaných desek hloubky špalet do 200 mm, tloušťky desek do 40 mm</t>
  </si>
  <si>
    <t>1020888243</t>
  </si>
  <si>
    <t>(1,067+1,935+1,074)+(1,432+2,430+1,402)+(1,996+1,478+2,026)+(1,046+1,950+1,082)+(1,077+1,950+1,041)+(0,965+0,691+0,945)+(1,442+1,442+1,452)+1,229</t>
  </si>
  <si>
    <t>(2,423+1,178)+(2,001+1,381+2,047)+(1,211+2,453+1,181)+(1,051+1,943+1,067)+(1,013+1,874+1,013)+(1,021+1,996+1,051)+(1,447+1,432+1,417)+(0,945+0,686)</t>
  </si>
  <si>
    <t>0,945+(1,996+1,447+2,042)+(1,386+2,377+1,432)</t>
  </si>
  <si>
    <t>(1,068+1,881+1,136)+(1,000+1,848+1,034)+(0,932+1,881+0,949)+(1,017+1,814+0,983)+(1,356+0,932+1,390)+(1,458+1,898+1,458)+(1,159+0,824+1,190)+1,068</t>
  </si>
  <si>
    <t>(0,824+1,159)+(0,992+0,885+1,114)+(1,167+0,923+1,137)+(1,152+0,915+1,251)+(0,961+1,953+0,984)+(1,007+1,907+1,014)+(1,053+1,953+1,083)+(1,053+1,945)</t>
  </si>
  <si>
    <t>1,037+(1,442+1,976+1,457)+(1,442+0,938+1,464)</t>
  </si>
  <si>
    <t>(1,937+1,436+2,042)+(1,436+0,922+1,436)+(1,397+0,896+1,462)+(1,950+2,964+1,910)+(1,976+1,423+2,055)+(1,440+0,913+1,440)+(1,440+0,931+1,423)+2,038</t>
  </si>
  <si>
    <t>(1,458+2,038)+(2,020+3,004+2,003)+(1,985+1,423+2,003)</t>
  </si>
  <si>
    <t>79</t>
  </si>
  <si>
    <t>622252002</t>
  </si>
  <si>
    <t>Montáž profilů kontaktního zateplení ostatních stěnových, dilatačních apod. lepených do tmelu</t>
  </si>
  <si>
    <t>-2019961646</t>
  </si>
  <si>
    <t>80</t>
  </si>
  <si>
    <t>59051486</t>
  </si>
  <si>
    <t>profil rohový PVC 15x15mm s výztužnou tkaninou š 100mm pro ETICS</t>
  </si>
  <si>
    <t>17222194</t>
  </si>
  <si>
    <t>"rohové lišty kolem oken</t>
  </si>
  <si>
    <t>189,873</t>
  </si>
  <si>
    <t>"rohy budovy</t>
  </si>
  <si>
    <t>3,687+3,245+3,657+3,580+2,438+3,062+3,184+3,641+1,869+1,950+0,660+1,964+1,964</t>
  </si>
  <si>
    <t>4,054+3,574+1,983+1,940+3,356+3,356+3,982+3,478+2,014+2,059+3,265+3,799</t>
  </si>
  <si>
    <t>81</t>
  </si>
  <si>
    <t>59051476</t>
  </si>
  <si>
    <t>profil začišťovací PVC 9mm s výztužnou tkaninou pro ostění ETICS</t>
  </si>
  <si>
    <t>-1107766895</t>
  </si>
  <si>
    <t>82</t>
  </si>
  <si>
    <t>59051512</t>
  </si>
  <si>
    <t>profil začišťovací s okapnicí PVC s výztužnou tkaninou pro parapet ETICS</t>
  </si>
  <si>
    <t>1166563940</t>
  </si>
  <si>
    <t>4*2,5</t>
  </si>
  <si>
    <t>2*0,75</t>
  </si>
  <si>
    <t>6*1,5</t>
  </si>
  <si>
    <t>11*1</t>
  </si>
  <si>
    <t>16*2</t>
  </si>
  <si>
    <t>83</t>
  </si>
  <si>
    <t>622521021</t>
  </si>
  <si>
    <t>Omítka tenkovrstvá silikátová vnějších ploch probarvená, včetně penetrace podkladu zrnitá, tloušťky 2,0 mm stěn</t>
  </si>
  <si>
    <t>-49622789</t>
  </si>
  <si>
    <t>84</t>
  </si>
  <si>
    <t>631311114</t>
  </si>
  <si>
    <t>Mazanina z betonu prostého bez zvýšených nároků na prostředí tl. přes 50 do 80 mm tř. C 16/20</t>
  </si>
  <si>
    <t>1060746529</t>
  </si>
  <si>
    <t>"podlaha nad terénem</t>
  </si>
  <si>
    <t>(192,4-13,1)*0,05</t>
  </si>
  <si>
    <t>123,33*0,05</t>
  </si>
  <si>
    <t>85</t>
  </si>
  <si>
    <t>631319011</t>
  </si>
  <si>
    <t>Příplatek k cenám mazanin za úpravu povrchu mazaniny přehlazením, mazanina tl. přes 50 do 80 mm</t>
  </si>
  <si>
    <t>-179557978</t>
  </si>
  <si>
    <t>86</t>
  </si>
  <si>
    <t>631319171</t>
  </si>
  <si>
    <t>Příplatek k cenám mazanin za stržení povrchu spodní vrstvy mazaniny latí před vložením výztuže nebo pletiva pro tl. obou vrstev mazaniny přes 50 do 80 mm</t>
  </si>
  <si>
    <t>-1932303725</t>
  </si>
  <si>
    <t>87</t>
  </si>
  <si>
    <t>631342113</t>
  </si>
  <si>
    <t>Mazanina z betonu lehkého tepelně-izolačního polystyrénového tl. přes 50 do 80 mm, objemové hmotnosti 700 kg/m3</t>
  </si>
  <si>
    <t>1518474842</t>
  </si>
  <si>
    <t>"podlaha na stropě</t>
  </si>
  <si>
    <t>(239,99-13,1)*0,08</t>
  </si>
  <si>
    <t>88</t>
  </si>
  <si>
    <t>631362021</t>
  </si>
  <si>
    <t>Výztuž mazanin ze svařovaných sítí z drátů typu KARI</t>
  </si>
  <si>
    <t>-680972230</t>
  </si>
  <si>
    <t>(192,4-13,1)*1,353/1000</t>
  </si>
  <si>
    <t>123,33*1,353/1000</t>
  </si>
  <si>
    <t>89</t>
  </si>
  <si>
    <t>632451101</t>
  </si>
  <si>
    <t>Potěr cementový samonivelační ze suchých směsí tloušťky přes 2 do 5 mm</t>
  </si>
  <si>
    <t>-1603783495</t>
  </si>
  <si>
    <t>226,89+302,63</t>
  </si>
  <si>
    <t>90</t>
  </si>
  <si>
    <t>634112123</t>
  </si>
  <si>
    <t>Obvodová dilatace mezi stěnou a mazaninou nebo potěrem podlahovým páskem z pěnového PE s fólií tl. do 10 mm, výšky 80 mm</t>
  </si>
  <si>
    <t>-1078556173</t>
  </si>
  <si>
    <t>((4,437+2,180+4,437+2,180)+(1,755+2,135+1,744+2,135)+(1,386+2,325+1,352+2,325)+(5,801+9,020+7,321+6,539+1,531+2,481))*2</t>
  </si>
  <si>
    <t>((3,599+1,554+1,274+1,945+2,303+3,499)+(2,571+3,465+2,571+3,465)+(1,073+1,587+1,028+1,588)+(2,973+2,694+2,526)+(3,018+0,168+3,023)+0,257)*2</t>
  </si>
  <si>
    <t>((1,693+1,978+1,710+1,978)+(2,188+1,970+2,163+1,970)+(2,758+1,962+2,783+1,962)+(3,269+1,970+3,227+1,970))</t>
  </si>
  <si>
    <t>((10,361+1,484+10,336+1,484)+(4,032+3,311+0,201)+(2,507+4,049))</t>
  </si>
  <si>
    <t>((2,532+1,995+3,504+1,945)+(4,091+2,431+4,024+2,432))</t>
  </si>
  <si>
    <t>((3,108+3,603+0,837+3,127+2,405+6,740)+(3,032+3,108+2,918+3,110)+(3,926+4,211+3,859+4,212)+(3,888+4,753+3,793+4,754))*2</t>
  </si>
  <si>
    <t>((3,337+3,641+3,308+3,641)+(3,622+6,483+3,622+6,521)+(6,901+1,968+5,741))*2</t>
  </si>
  <si>
    <t>100</t>
  </si>
  <si>
    <t>644941111</t>
  </si>
  <si>
    <t>Montáž průvětrníků nebo mřížek odvětrávacích velikosti do 150 x 200 mm</t>
  </si>
  <si>
    <t>1882212000</t>
  </si>
  <si>
    <t>101</t>
  </si>
  <si>
    <t>56245653</t>
  </si>
  <si>
    <t>mřížka větrací kruhová plast se síťovinou 50mm</t>
  </si>
  <si>
    <t>-82585484</t>
  </si>
  <si>
    <t>Ostatní konstrukce a práce, bourání</t>
  </si>
  <si>
    <t>102</t>
  </si>
  <si>
    <t>941121113</t>
  </si>
  <si>
    <t>Montáž lešení řadového trubkového těžkého pracovního s podlahami z fošen nebo dílců min. tl. 38 mm, s provozním zatížením tř. 4 do 300 kg/m2 šířky tř. W15 přes 1,5 do 1,8 m, výšky přes 20 do 30 m</t>
  </si>
  <si>
    <t>1077446569</t>
  </si>
  <si>
    <t>230,641</t>
  </si>
  <si>
    <t>230,584</t>
  </si>
  <si>
    <t>67,409+63,759</t>
  </si>
  <si>
    <t>26,675*2</t>
  </si>
  <si>
    <t>103</t>
  </si>
  <si>
    <t>941121213</t>
  </si>
  <si>
    <t>Montáž lešení řadového trubkového těžkého pracovního s podlahami Příplatek za první a každý další den použití lešení k ceně -1113</t>
  </si>
  <si>
    <t>-2023835325</t>
  </si>
  <si>
    <t>645,743*60 'Přepočtené koeficientem množství</t>
  </si>
  <si>
    <t>104</t>
  </si>
  <si>
    <t>941121813</t>
  </si>
  <si>
    <t>Demontáž lešení řadového trubkového těžkého pracovního s podlahami z fošen nebo dílců min. tl. 38 mm, s provozním zatížením tř. 4 do 300 kg/m2 šířky tř. W15 přes 1,5 do 1,8 m, výšky přes 20 do 30 m</t>
  </si>
  <si>
    <t>-327357537</t>
  </si>
  <si>
    <t>105</t>
  </si>
  <si>
    <t>944511111</t>
  </si>
  <si>
    <t>Montáž ochranné sítě zavěšené na konstrukci lešení z textilie z umělých vláken</t>
  </si>
  <si>
    <t>1626068285</t>
  </si>
  <si>
    <t>106</t>
  </si>
  <si>
    <t>944511211</t>
  </si>
  <si>
    <t>Montáž ochranné sítě Příplatek za první a každý další den použití sítě k ceně -1111</t>
  </si>
  <si>
    <t>579476663</t>
  </si>
  <si>
    <t>107</t>
  </si>
  <si>
    <t>944511811</t>
  </si>
  <si>
    <t>Demontáž ochranné sítě zavěšené na konstrukci lešení z textilie z umělých vláken</t>
  </si>
  <si>
    <t>-1131715561</t>
  </si>
  <si>
    <t>108</t>
  </si>
  <si>
    <t>953321113</t>
  </si>
  <si>
    <t>Vložky svislé do dilatačních spár z minerální plsti včetně dodání a osazení, v jakémkoliv zdivu přes 40 do 50 mm</t>
  </si>
  <si>
    <t>2128424198</t>
  </si>
  <si>
    <t>7,250*0,900</t>
  </si>
  <si>
    <t>7,276*2,090</t>
  </si>
  <si>
    <t>109</t>
  </si>
  <si>
    <t>953941110</t>
  </si>
  <si>
    <t>Osazení drobných kovových výrobků bez jejich dodání s vysekáním kapes pro upevňovací prvky se zazděním, zabetonováním nebo zalitím schodišťového, balkónového nebo jiného zábradlí</t>
  </si>
  <si>
    <t>-1829723142</t>
  </si>
  <si>
    <t>"D.1.1.15 ŘEZ D-D´-1.png</t>
  </si>
  <si>
    <t>(2,856+3,709+1,3+0,6)*2</t>
  </si>
  <si>
    <t>110</t>
  </si>
  <si>
    <t>55342030</t>
  </si>
  <si>
    <t>zábradlí Pz, sloupky 40x40mm, výplň 6 vodorovných prutů, madlo kruhové pr. 42,4mm</t>
  </si>
  <si>
    <t>-1058376107</t>
  </si>
  <si>
    <t>111</t>
  </si>
  <si>
    <t>953943212</t>
  </si>
  <si>
    <t>Osazování drobných kovových předmětů kotvených do stěny skříně pro hasicí přístroj</t>
  </si>
  <si>
    <t>206065521</t>
  </si>
  <si>
    <t>112</t>
  </si>
  <si>
    <t>44983131</t>
  </si>
  <si>
    <t>skříňka na RHP</t>
  </si>
  <si>
    <t>-722721503</t>
  </si>
  <si>
    <t>113</t>
  </si>
  <si>
    <t>44932114</t>
  </si>
  <si>
    <t>přístroj hasicí ruční práškový PG 6 LE</t>
  </si>
  <si>
    <t>-363326195</t>
  </si>
  <si>
    <t>P</t>
  </si>
  <si>
    <t xml:space="preserve">Poznámka k položce:
Práškový hasicí přístroj s hasicí schopností 21A </t>
  </si>
  <si>
    <t>114</t>
  </si>
  <si>
    <t>44932112</t>
  </si>
  <si>
    <t>přístroj hasicí ruční práškový PG 4 LE</t>
  </si>
  <si>
    <t>799621833</t>
  </si>
  <si>
    <t>998</t>
  </si>
  <si>
    <t>Přesun hmot</t>
  </si>
  <si>
    <t>115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</si>
  <si>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</si>
  <si>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</si>
  <si>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-1631251627</t>
  </si>
  <si>
    <t>PSV</t>
  </si>
  <si>
    <t>Práce a dodávky PSV</t>
  </si>
  <si>
    <t>711</t>
  </si>
  <si>
    <t>Izolace proti vodě, vlhkosti a plynům</t>
  </si>
  <si>
    <t>116</t>
  </si>
  <si>
    <t>711111001</t>
  </si>
  <si>
    <t>Provedení izolace proti zemní vlhkosti natěradly a tmely za studena na ploše vodorovné V nátěrem penetračním</t>
  </si>
  <si>
    <t>1450825009</t>
  </si>
  <si>
    <t>354,900</t>
  </si>
  <si>
    <t>117</t>
  </si>
  <si>
    <t>11163150</t>
  </si>
  <si>
    <t>lak penetrační asfaltový</t>
  </si>
  <si>
    <t>-1234991403</t>
  </si>
  <si>
    <t>354,9*0,0003 'Přepočtené koeficientem množství</t>
  </si>
  <si>
    <t>118</t>
  </si>
  <si>
    <t>711112001</t>
  </si>
  <si>
    <t>Provedení izolace proti zemní vlhkosti natěradly a tmely za studena na ploše svislé S nátěrem penetračním</t>
  </si>
  <si>
    <t>-229998271</t>
  </si>
  <si>
    <t>(14,845+14,863+14,788+14,863)*1,500</t>
  </si>
  <si>
    <t>9,997*1,700</t>
  </si>
  <si>
    <t>9,997*1,600</t>
  </si>
  <si>
    <t>(10,357+(3,768+0,966+2,973+0,947+3,598))*0,800</t>
  </si>
  <si>
    <t>(10,035+10,035)*0,400</t>
  </si>
  <si>
    <t>10,007*1,000</t>
  </si>
  <si>
    <t>119</t>
  </si>
  <si>
    <t>-1892108548</t>
  </si>
  <si>
    <t>158,151*0,0003 'Přepočtené koeficientem množství</t>
  </si>
  <si>
    <t>120</t>
  </si>
  <si>
    <t>711161122</t>
  </si>
  <si>
    <t>Izolace proti zemní vlhkosti a beztlakové vodě nopovými fóliemi na ploše vodorovné V vrstva ochranná, odvětrávací a drenážní s nakašírovanou filtrační textilií výška nopku 8,0 mm, tl. fólie do 0,6 mm</t>
  </si>
  <si>
    <t>1043214037</t>
  </si>
  <si>
    <t>1,516*1,600</t>
  </si>
  <si>
    <t>(1,421+1,263)*0,400</t>
  </si>
  <si>
    <t>121</t>
  </si>
  <si>
    <t>711161384</t>
  </si>
  <si>
    <t>Izolace proti zemní vlhkosti a beztlakové vodě nopovými fóliemi ostatní ukončení izolace provětrávací lištou</t>
  </si>
  <si>
    <t>-838318332</t>
  </si>
  <si>
    <t>(14,845+14,863+14,788+14,863)</t>
  </si>
  <si>
    <t>9,997</t>
  </si>
  <si>
    <t>1,516</t>
  </si>
  <si>
    <t>(10,357+(3,768+0,966+2,973+0,947+3,598))</t>
  </si>
  <si>
    <t>(1,421+1,263)</t>
  </si>
  <si>
    <t>10,007</t>
  </si>
  <si>
    <t>122</t>
  </si>
  <si>
    <t>711441559</t>
  </si>
  <si>
    <t>Provedení izolace proti povrchové a podpovrchové tlakové vodě pásy přitavením NAIP na ploše vodorovné V</t>
  </si>
  <si>
    <t>-1970887346</t>
  </si>
  <si>
    <t>123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</si>
  <si>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</si>
  <si>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</si>
  <si>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-373659175</t>
  </si>
  <si>
    <t>354,9*1,15 'Přepočtené koeficientem množství</t>
  </si>
  <si>
    <t>124</t>
  </si>
  <si>
    <t>711442559</t>
  </si>
  <si>
    <t>Provedení izolace proti povrchové a podpovrchové tlakové vodě pásy přitavením NAIP na ploše svislé S</t>
  </si>
  <si>
    <t>1791434877</t>
  </si>
  <si>
    <t>125</t>
  </si>
  <si>
    <t>1496372931</t>
  </si>
  <si>
    <t>158,151*1,15 'Přepočtené koeficientem množství</t>
  </si>
  <si>
    <t>126</t>
  </si>
  <si>
    <t>998711101</t>
  </si>
  <si>
    <t>Přesun hmot pro izolace proti vodě, vlhkosti a plynům stanovený z hmotnosti přesunovaného materiálu vodorovná dopravní vzdálenost do 50 m v objektech výšky do 6 m</t>
  </si>
  <si>
    <t>1522286776</t>
  </si>
  <si>
    <t>712</t>
  </si>
  <si>
    <t>Povlakové krytiny</t>
  </si>
  <si>
    <t>127</t>
  </si>
  <si>
    <t>712311101</t>
  </si>
  <si>
    <t>Provedení povlakové krytiny střech plochých do 10° natěradly a tmely za studena nátěrem lakem penetračním nebo asfaltovým</t>
  </si>
  <si>
    <t>-194690614</t>
  </si>
  <si>
    <t>59,185</t>
  </si>
  <si>
    <t>128</t>
  </si>
  <si>
    <t>2147211922</t>
  </si>
  <si>
    <t>59,185*0,0003 'Přepočtené koeficientem množství</t>
  </si>
  <si>
    <t>129</t>
  </si>
  <si>
    <t>712341559</t>
  </si>
  <si>
    <t>Provedení povlakové krytiny střech plochých do 10° pásy přitavením NAIP v plné ploše</t>
  </si>
  <si>
    <t>1164415662</t>
  </si>
  <si>
    <t>59,185*2" pás tl. 4,0 mm a tl. 4,5 mm - viz skladba S8</t>
  </si>
  <si>
    <t>(10+4,2+0,3+3+0,3+4,2)*0,7"atika</t>
  </si>
  <si>
    <t>130</t>
  </si>
  <si>
    <t>-1447741725</t>
  </si>
  <si>
    <t>59,185*1,15 'Přepočtené koeficientem množství</t>
  </si>
  <si>
    <t>306</t>
  </si>
  <si>
    <t>62855007</t>
  </si>
  <si>
    <t>pás asfaltový natavitelný modifikovaný SBS tl 4,5mm s vložkou z polyesterové vyztužené rohože a hrubozrnným břidličným posypem na horním povrchu</t>
  </si>
  <si>
    <t>631132954</t>
  </si>
  <si>
    <t>"atika</t>
  </si>
  <si>
    <t>(10+4,2+0,3+3+0,3+4,2)*0,7</t>
  </si>
  <si>
    <t>74,585*1,15 'Přepočtené koeficientem množství</t>
  </si>
  <si>
    <t>131</t>
  </si>
  <si>
    <t>712841559</t>
  </si>
  <si>
    <t>Provedení povlakové krytiny střech samostatným vytažením izolačního povlaku pásy přitavením na konstrukce převyšující úroveň střechy, NAIP</t>
  </si>
  <si>
    <t>-616758168</t>
  </si>
  <si>
    <t>(9,991+(4,009+0,957+1,967+0,972+3,979))*0,500</t>
  </si>
  <si>
    <t>132</t>
  </si>
  <si>
    <t>62855001</t>
  </si>
  <si>
    <t>pás asfaltový natavitelný modifikovaný SBS tl 4,0mm s vložkou z polyesterové rohože a spalitelnou PE fólií nebo jemnozrnný minerálním posypem na horním povrchu</t>
  </si>
  <si>
    <t>-1473507313</t>
  </si>
  <si>
    <t>10,938*1,15 'Přepočtené koeficientem množství</t>
  </si>
  <si>
    <t>133</t>
  </si>
  <si>
    <t>712998004</t>
  </si>
  <si>
    <t>Provedení povlakové krytiny střech - ostatní práce montáž odvodňovacího prvku atikového chrliče z PVC na dešťovou vodu DN 110</t>
  </si>
  <si>
    <t>-1678834395</t>
  </si>
  <si>
    <t>134</t>
  </si>
  <si>
    <t>28342470</t>
  </si>
  <si>
    <t>chrlič atikový DN 110 s manžetou pro hydroizolaci z PVC-P</t>
  </si>
  <si>
    <t>1356539397</t>
  </si>
  <si>
    <t>135</t>
  </si>
  <si>
    <t>712998106</t>
  </si>
  <si>
    <t>Provedení povlakové krytiny střech - ostatní práce montáž odvodňovacího prvku doplňků ochranného koše chrliče</t>
  </si>
  <si>
    <t>1646517881</t>
  </si>
  <si>
    <t>136</t>
  </si>
  <si>
    <t>28349100</t>
  </si>
  <si>
    <t>koš perforovaný ochranný pro odvodnění ploché střechy s kačírkem 100mm</t>
  </si>
  <si>
    <t>1160236477</t>
  </si>
  <si>
    <t>137</t>
  </si>
  <si>
    <t>998712102</t>
  </si>
  <si>
    <t>Přesun hmot pro povlakové krytiny stanovený z hmotnosti přesunovaného materiálu vodorovná dopravní vzdálenost do 50 m v objektech výšky přes 6 do 12 m</t>
  </si>
  <si>
    <t>1204559651</t>
  </si>
  <si>
    <t>713</t>
  </si>
  <si>
    <t>Izolace tepelné</t>
  </si>
  <si>
    <t>138</t>
  </si>
  <si>
    <t>713121111</t>
  </si>
  <si>
    <t>Montáž tepelné izolace podlah rohožemi, pásy, deskami, dílci, bloky (izolační materiál ve specifikaci) kladenými volně jednovrstvá</t>
  </si>
  <si>
    <t>1147542850</t>
  </si>
  <si>
    <t>(239,99-13,1)</t>
  </si>
  <si>
    <t>139</t>
  </si>
  <si>
    <t>28376557</t>
  </si>
  <si>
    <t>deska polystyrénová pro snížení kročejového hluku (max. zatížení 6,5 kN/m2) tl 30mm</t>
  </si>
  <si>
    <t>-1346040841</t>
  </si>
  <si>
    <t>226,89*1,05 'Přepočtené koeficientem množství</t>
  </si>
  <si>
    <t>140</t>
  </si>
  <si>
    <t>713121121</t>
  </si>
  <si>
    <t>Montáž tepelné izolace podlah rohožemi, pásy, deskami, dílci, bloky (izolační materiál ve specifikaci) kladenými volně dvouvrstvá</t>
  </si>
  <si>
    <t>-310722232</t>
  </si>
  <si>
    <t>(192,4-13,1)</t>
  </si>
  <si>
    <t>141</t>
  </si>
  <si>
    <t>28375912</t>
  </si>
  <si>
    <t>deska EPS 150 do plochých střech a podlah λ=0,035 tl 80mm</t>
  </si>
  <si>
    <t>138979204</t>
  </si>
  <si>
    <t>302,63*2,1 'Přepočtené koeficientem množství</t>
  </si>
  <si>
    <t>142</t>
  </si>
  <si>
    <t>713131141</t>
  </si>
  <si>
    <t>Montáž tepelné izolace stěn rohožemi, pásy, deskami, dílci, bloky (izolační materiál ve specifikaci) lepením celoplošně</t>
  </si>
  <si>
    <t>-1397734969</t>
  </si>
  <si>
    <t>143</t>
  </si>
  <si>
    <t>28376449</t>
  </si>
  <si>
    <t>deska z polystyrénu XPS, hrana rovná a strukturovaný povrch 300kPa tl 200mm</t>
  </si>
  <si>
    <t>1280420738</t>
  </si>
  <si>
    <t>158,151*1,05 'Přepočtené koeficientem množství</t>
  </si>
  <si>
    <t>144</t>
  </si>
  <si>
    <t>713141136</t>
  </si>
  <si>
    <t>Montáž tepelné izolace střech plochých rohožemi, pásy, deskami, dílci, bloky (izolační materiál ve specifikaci) přilepenými za studena nízkoexpanzní (PUR) pěnou</t>
  </si>
  <si>
    <t>1251745254</t>
  </si>
  <si>
    <t>145</t>
  </si>
  <si>
    <t>28375993</t>
  </si>
  <si>
    <t>deska EPS 150 do plochých střech a podlah λ=0,035 tl 200mm</t>
  </si>
  <si>
    <t>97158481</t>
  </si>
  <si>
    <t>59,185*1,05 'Přepočtené koeficientem množství</t>
  </si>
  <si>
    <t>146</t>
  </si>
  <si>
    <t>713141336</t>
  </si>
  <si>
    <t>Montáž tepelné izolace střech plochých spádovými klíny v ploše přilepenými za studena nízkoexpanzní (PUR) pěnou</t>
  </si>
  <si>
    <t>1886958603</t>
  </si>
  <si>
    <t>147</t>
  </si>
  <si>
    <t>28376142</t>
  </si>
  <si>
    <t>klín izolační z pěnového polystyrenu EPS 150 spádový</t>
  </si>
  <si>
    <t>-546745684</t>
  </si>
  <si>
    <t>59,185*0,2 'Přepočtené koeficientem množství</t>
  </si>
  <si>
    <t>148</t>
  </si>
  <si>
    <t>713141356</t>
  </si>
  <si>
    <t>Montáž tepelné izolace střech plochých spádovými klíny na zhlaví atiky šířky do 500 mm přilepenými za studena nízkoexpanzní (PUR) pěnou</t>
  </si>
  <si>
    <t>-447541457</t>
  </si>
  <si>
    <t>10,005+(4,205+1,246+1,778+1,280+4,022)</t>
  </si>
  <si>
    <t>149</t>
  </si>
  <si>
    <t>28376141R</t>
  </si>
  <si>
    <t>klín izolační z XPS polystyrenu spádový</t>
  </si>
  <si>
    <t>-1818790725</t>
  </si>
  <si>
    <t>22,536*0,05 'Přepočtené koeficientem množství</t>
  </si>
  <si>
    <t>150</t>
  </si>
  <si>
    <t>713141396</t>
  </si>
  <si>
    <t>Montáž tepelné izolace střech plochých na konstrukce stěn převyšující úroveň střechy např. atiky, prostupy střešní krytinou do výšky 1 000 mm přilepenými za studena nízkoexpanzní (PUR) pěnou</t>
  </si>
  <si>
    <t>1769441815</t>
  </si>
  <si>
    <t>"vnitřní zateplení atiky</t>
  </si>
  <si>
    <t>151</t>
  </si>
  <si>
    <t>1939417919</t>
  </si>
  <si>
    <t>10,938*1,05 'Přepočtené koeficientem množství</t>
  </si>
  <si>
    <t>152</t>
  </si>
  <si>
    <t>713151111</t>
  </si>
  <si>
    <t>Montáž tepelné izolace střech šikmých rohožemi, pásy, deskami (izolační materiál ve specifikaci) kladenými volně mezi krokve</t>
  </si>
  <si>
    <t>-1743426835</t>
  </si>
  <si>
    <t>279</t>
  </si>
  <si>
    <t>63148157</t>
  </si>
  <si>
    <t>deska tepelně izolační minerální  univerzální λ=0,035 tl 160mm</t>
  </si>
  <si>
    <t>1132608342</t>
  </si>
  <si>
    <t>382,385*1,02 'Přepočtené koeficientem množství</t>
  </si>
  <si>
    <t>310</t>
  </si>
  <si>
    <t>713151132</t>
  </si>
  <si>
    <t>Montáž tepelné izolace střech šikmých rohožemi, pásy, deskami (izolační materiál ve specifikaci) kladenými volně nad krokve, sklonu střechy přes 30° do 45°</t>
  </si>
  <si>
    <t>-51902221</t>
  </si>
  <si>
    <t>311</t>
  </si>
  <si>
    <t>28329220</t>
  </si>
  <si>
    <t>fólie kontaktní difuzně propustná pro doplňkovou hydroizolační vrstvu, monolitická dvouvrstvá PES 270g/m2</t>
  </si>
  <si>
    <t>1819748847</t>
  </si>
  <si>
    <t>154</t>
  </si>
  <si>
    <t>713151141</t>
  </si>
  <si>
    <t>Montáž tepelné izolace střech šikmých rohožemi, pásy, deskami (izolační materiál ve specifikaci) připevněné sponkami reflexní pod krokve parotěsná , tloušťka izolace do 5 mm</t>
  </si>
  <si>
    <t>-315897271</t>
  </si>
  <si>
    <t>308</t>
  </si>
  <si>
    <t>28329282</t>
  </si>
  <si>
    <t>fólie PE vyztužená Al vrstvou pro parotěsnou vrstvu 170g/m2</t>
  </si>
  <si>
    <t>1441053812</t>
  </si>
  <si>
    <t>382,385*1,05 'Přepočtené koeficientem množství</t>
  </si>
  <si>
    <t>156</t>
  </si>
  <si>
    <t>713151214</t>
  </si>
  <si>
    <t>Montáž tepelné izolace střech šikmých rohožemi, pásy, deskami (izolační materiál ve specifikaci) připevněné sponkami reflexní nad krokve s difúzní spojovací páskou, tloušťka izolace přes 5 do 16 mm</t>
  </si>
  <si>
    <t>-699162918</t>
  </si>
  <si>
    <t>309</t>
  </si>
  <si>
    <t>595908R</t>
  </si>
  <si>
    <t>deska dřevovláknitá tepelně izolační tl 15mm</t>
  </si>
  <si>
    <t>2081482348</t>
  </si>
  <si>
    <t>Poznámka k položce:
Difúzně otevřená dřevovvláknitá deska. Faktor difúzního odporu 11. Deklarovaná hodnota
součinitele tepelné vodivosti 0,10 W/m*K. Objemová hmotnost cca 600-650 kg/m3. Třída realce
na oheň D.</t>
  </si>
  <si>
    <t>158</t>
  </si>
  <si>
    <t>713191115</t>
  </si>
  <si>
    <t>Montáž tepelné izolace stavebních konstrukcí - doplňky a konstrukční součásti podlah, stropů vrchem nebo střech překrytím pásem asfaltovým samolepícím na sucho</t>
  </si>
  <si>
    <t>133071502</t>
  </si>
  <si>
    <t>59,185"skladba S8</t>
  </si>
  <si>
    <t>159</t>
  </si>
  <si>
    <t>62866281</t>
  </si>
  <si>
    <t>pás asfaltový samolepicí modifikovaný SBS tl 3mm s vložkou ze skleněné tkaniny se spalitelnou fólií nebo jemnozrnným minerálním posypem nebo textilií na horním povrchu</t>
  </si>
  <si>
    <t>-1679362040</t>
  </si>
  <si>
    <t>74,585*1,05 'Přepočtené koeficientem množství</t>
  </si>
  <si>
    <t>160</t>
  </si>
  <si>
    <t>713191132</t>
  </si>
  <si>
    <t>Montáž tepelné izolace stavebních konstrukcí - doplňky a konstrukční součásti podlah, stropů vrchem nebo střech překrytím fólií separační z PE</t>
  </si>
  <si>
    <t>-1679261375</t>
  </si>
  <si>
    <t>161</t>
  </si>
  <si>
    <t>28329042</t>
  </si>
  <si>
    <t>fólie PE separační či ochranná tl 0,2mm</t>
  </si>
  <si>
    <t>51955316</t>
  </si>
  <si>
    <t>162</t>
  </si>
  <si>
    <t>998713102</t>
  </si>
  <si>
    <t>Přesun hmot pro izolace tepelné stanovený z hmotnosti přesunovaného materiálu vodorovná dopravní vzdálenost do 50 m v objektech výšky přes 6 m do 12 m</t>
  </si>
  <si>
    <t>821642044</t>
  </si>
  <si>
    <t>762</t>
  </si>
  <si>
    <t>Konstrukce tesařské</t>
  </si>
  <si>
    <t>163</t>
  </si>
  <si>
    <t>762082120</t>
  </si>
  <si>
    <t>Práce společné pro tesařské konstrukce profilování zhlaví trámů a ozdobných konců jednoduché seříznutí jedním řezem, plochy do 160 cm2</t>
  </si>
  <si>
    <t>953433520</t>
  </si>
  <si>
    <t>"pozice 4</t>
  </si>
  <si>
    <t>17*2</t>
  </si>
  <si>
    <t>164</t>
  </si>
  <si>
    <t>762082130</t>
  </si>
  <si>
    <t>Práce společné pro tesařské konstrukce profilování zhlaví trámů a ozdobných konců jednoduché seříznutí jedním řezem, plochy přes 160 do 320 cm2</t>
  </si>
  <si>
    <t>CS ÚRS 2019 01</t>
  </si>
  <si>
    <t>-1802464139</t>
  </si>
  <si>
    <t>"pozice 1.1 až 3.5</t>
  </si>
  <si>
    <t>(11+26+23+1+2+1+1+1+3+1)*2</t>
  </si>
  <si>
    <t>165</t>
  </si>
  <si>
    <t>762083122</t>
  </si>
  <si>
    <t>Impregnace řeziva proti dřevokaznému hmyzu, houbám a plísním máčením třída ohrožení 3 a 4</t>
  </si>
  <si>
    <t>CS ÚRS 2013 01</t>
  </si>
  <si>
    <t>69178632</t>
  </si>
  <si>
    <t>6,36+3,056+0,584</t>
  </si>
  <si>
    <t>166</t>
  </si>
  <si>
    <t>762332532</t>
  </si>
  <si>
    <t>Montáž vázaných konstrukcí krovů střech pultových, sedlových, valbových, stanových čtvercového nebo obdélníkového půdorysu, z řeziva hoblovaného průřezové plochy přes 120 do 224 cm2</t>
  </si>
  <si>
    <t>1487485054</t>
  </si>
  <si>
    <t>"pozice 1.1</t>
  </si>
  <si>
    <t>6,3*11</t>
  </si>
  <si>
    <t>"pozice 1.2</t>
  </si>
  <si>
    <t>3,8*26</t>
  </si>
  <si>
    <t>"pozice 1.3</t>
  </si>
  <si>
    <t>3,2*23</t>
  </si>
  <si>
    <t>"pozice 1.4</t>
  </si>
  <si>
    <t>1,5*1</t>
  </si>
  <si>
    <t>"pozice 2</t>
  </si>
  <si>
    <t>2*2</t>
  </si>
  <si>
    <t>4,4*17</t>
  </si>
  <si>
    <t>167</t>
  </si>
  <si>
    <t>60512131</t>
  </si>
  <si>
    <t>hranol stavební řezivo průřezu do 224cm2 dl 6-8m</t>
  </si>
  <si>
    <t>-446872584</t>
  </si>
  <si>
    <t>1,11+1,58+1,18+0,24+0,58+0,96</t>
  </si>
  <si>
    <t>168</t>
  </si>
  <si>
    <t>762332533</t>
  </si>
  <si>
    <t>Montáž vázaných konstrukcí krovů střech pultových, sedlových, valbových, stanových čtvercového nebo obdélníkového půdorysu, z řeziva hoblovaného průřezové plochy přes 224 do 288 cm2</t>
  </si>
  <si>
    <t>-1842027694</t>
  </si>
  <si>
    <t>"pozice 3.1</t>
  </si>
  <si>
    <t>6,5</t>
  </si>
  <si>
    <t>"pozice 3.2</t>
  </si>
  <si>
    <t>5,5</t>
  </si>
  <si>
    <t>"pozice 3.3</t>
  </si>
  <si>
    <t>8,5</t>
  </si>
  <si>
    <t>"pozice 3.4</t>
  </si>
  <si>
    <t>1,1*3</t>
  </si>
  <si>
    <t>"pozice 3.5</t>
  </si>
  <si>
    <t>4,8</t>
  </si>
  <si>
    <t>169</t>
  </si>
  <si>
    <t>60512136</t>
  </si>
  <si>
    <t>hranol stavební řezivo průřezu do 288cm2 dl 6-8m</t>
  </si>
  <si>
    <t>1489400019</t>
  </si>
  <si>
    <t>0,16+0,14+0,21+0,08+0,12</t>
  </si>
  <si>
    <t>170</t>
  </si>
  <si>
    <t>762342216</t>
  </si>
  <si>
    <t>Bednění a laťování montáž laťování střech jednoduchých sklonu do 60° při osové vzdálenosti latí přes 360 do 600 mm</t>
  </si>
  <si>
    <t>-913258253</t>
  </si>
  <si>
    <t>171</t>
  </si>
  <si>
    <t>60514106</t>
  </si>
  <si>
    <t>řezivo jehličnaté lať pevnostní třída S10-13 průřez 40x60mm</t>
  </si>
  <si>
    <t>-718494985</t>
  </si>
  <si>
    <t>382,385*3,33*0,06*0,04</t>
  </si>
  <si>
    <t>172</t>
  </si>
  <si>
    <t>762342441</t>
  </si>
  <si>
    <t>Bednění a laťování montáž lišt trojúhelníkových nebo kontralatí</t>
  </si>
  <si>
    <t>786070410</t>
  </si>
  <si>
    <t>11*6,3</t>
  </si>
  <si>
    <t>26*3,8</t>
  </si>
  <si>
    <t>23*3,2</t>
  </si>
  <si>
    <t>1*1,5</t>
  </si>
  <si>
    <t>173</t>
  </si>
  <si>
    <t>-1922974237</t>
  </si>
  <si>
    <t>243,2*0,04*0,06</t>
  </si>
  <si>
    <t>307</t>
  </si>
  <si>
    <t>76236131R</t>
  </si>
  <si>
    <t>Konstrukční vrstva pod klempířské prvky pro oplechování horních ploch zdí a nadezdívek (atik) z desek šroubovaných do podkladu, tloušťky desky 21 mm</t>
  </si>
  <si>
    <t>1902844448</t>
  </si>
  <si>
    <t>Poznámka k položce:
viz detail atiky</t>
  </si>
  <si>
    <t>174</t>
  </si>
  <si>
    <t>762395000</t>
  </si>
  <si>
    <t>Spojovací prostředky pro montáž krovu, bednění, laťování, světlíky, klíny</t>
  </si>
  <si>
    <t>1757281760</t>
  </si>
  <si>
    <t>175</t>
  </si>
  <si>
    <t>998762102</t>
  </si>
  <si>
    <t>Přesun hmot pro konstrukce tesařské stanovený z hmotnosti přesunovaného materiálu vodorovná dopravní vzdálenost do 50 m v objektech výšky přes 6 do 12 m</t>
  </si>
  <si>
    <t>-1851825910</t>
  </si>
  <si>
    <t>763</t>
  </si>
  <si>
    <t>Konstrukce suché výstavby</t>
  </si>
  <si>
    <t>176</t>
  </si>
  <si>
    <t>763131471</t>
  </si>
  <si>
    <t>Podhled ze sádrokartonových desek dvouvrstvá zavěšená spodní konstrukce z ocelových profilů CD, UD jednoduše opláštěná deskou impregnovanou protipožární DFH2, tl. 12,5 mm, bez izolace, REI do 90</t>
  </si>
  <si>
    <t>-746907183</t>
  </si>
  <si>
    <t>108,79*2</t>
  </si>
  <si>
    <t>177</t>
  </si>
  <si>
    <t>763135101</t>
  </si>
  <si>
    <t>Montáž sádrokartonového podhledu kazetového demontovatelného, velikosti kazet 600x600 mm včetně zavěšené nosné konstrukce viditelné</t>
  </si>
  <si>
    <t>-744148906</t>
  </si>
  <si>
    <t>"D.1.1.20 VÝKRES RASTRU KAZETOVÉHO PODHLEDU-1.png</t>
  </si>
  <si>
    <t>6,355+5,547+4,172+3,241+15,106+10,099+6,766+10,263</t>
  </si>
  <si>
    <t>178</t>
  </si>
  <si>
    <t>59030570</t>
  </si>
  <si>
    <t>podhled kazetový bez děrování viditelný rastr tl 10mm 600x600mm</t>
  </si>
  <si>
    <t>-788948094</t>
  </si>
  <si>
    <t>61,549*1,05 'Přepočtené koeficientem množství</t>
  </si>
  <si>
    <t>179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</si>
  <si>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</si>
  <si>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</si>
  <si>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-1877496257</t>
  </si>
  <si>
    <t>764</t>
  </si>
  <si>
    <t>Konstrukce klempířské</t>
  </si>
  <si>
    <t>180</t>
  </si>
  <si>
    <t>7642244R2</t>
  </si>
  <si>
    <t>Oplechování horních ploch a nadezdívek (atik) bez rohů z poplastovaného plechu mechanicky kotvené rš 800 mm</t>
  </si>
  <si>
    <t>-168729421</t>
  </si>
  <si>
    <t>"K6</t>
  </si>
  <si>
    <t>"K7</t>
  </si>
  <si>
    <t>4,2</t>
  </si>
  <si>
    <t>"K8</t>
  </si>
  <si>
    <t>"K9</t>
  </si>
  <si>
    <t>"K10</t>
  </si>
  <si>
    <t>"K11</t>
  </si>
  <si>
    <t>"K23</t>
  </si>
  <si>
    <t>6,8</t>
  </si>
  <si>
    <t>181</t>
  </si>
  <si>
    <t>7642244R1</t>
  </si>
  <si>
    <t>Oplechování horních ploch zdí a nadezdívek (atik) z poplastovaného plechu mechanicky kotvené rš 200 mm</t>
  </si>
  <si>
    <t>481480758</t>
  </si>
  <si>
    <t>"příponky</t>
  </si>
  <si>
    <t>10*2</t>
  </si>
  <si>
    <t>4,2*2</t>
  </si>
  <si>
    <t>3*2</t>
  </si>
  <si>
    <t>2*6,8</t>
  </si>
  <si>
    <t>182</t>
  </si>
  <si>
    <t>764226404</t>
  </si>
  <si>
    <t>Oplechování parapetů z hliníkového plechu rovných mechanicky kotvené, bez rohů rš 330 mm</t>
  </si>
  <si>
    <t>-1997865753</t>
  </si>
  <si>
    <t>"K1</t>
  </si>
  <si>
    <t>"K2</t>
  </si>
  <si>
    <t>"K3</t>
  </si>
  <si>
    <t>"K5</t>
  </si>
  <si>
    <t>183</t>
  </si>
  <si>
    <t>7642264R3</t>
  </si>
  <si>
    <t>Oplechování parapetů z poplastovaného plechu rovných mechanicky kotvené, bez rohů rš 330 mm</t>
  </si>
  <si>
    <t>1823988797</t>
  </si>
  <si>
    <t>"K4</t>
  </si>
  <si>
    <t>184</t>
  </si>
  <si>
    <t>7642424R1</t>
  </si>
  <si>
    <t>Oplechování střešních prvků z poplastovaného plechu okapu okapovým plechem střechy rovné rš 330 mm</t>
  </si>
  <si>
    <t>1879782518</t>
  </si>
  <si>
    <t>"K20</t>
  </si>
  <si>
    <t>2*8,7</t>
  </si>
  <si>
    <t>"K21</t>
  </si>
  <si>
    <t>2*12,5</t>
  </si>
  <si>
    <t>"K22</t>
  </si>
  <si>
    <t>4*13,6</t>
  </si>
  <si>
    <t>185</t>
  </si>
  <si>
    <t>7645414R1</t>
  </si>
  <si>
    <t>Žlab podokapní z poplastovaného plechu včetně háků a čel půlkruhový rš 330 mm</t>
  </si>
  <si>
    <t>944875933</t>
  </si>
  <si>
    <t>"K13</t>
  </si>
  <si>
    <t>"K14</t>
  </si>
  <si>
    <t>"K15</t>
  </si>
  <si>
    <t>"K19</t>
  </si>
  <si>
    <t>2*4,6</t>
  </si>
  <si>
    <t>186</t>
  </si>
  <si>
    <t>7645414R2</t>
  </si>
  <si>
    <t>Žlab podokapní z poplastovaného plechu včetně háků a čel kotlík oválný (trychtýřový), rš žlabu/průměr svodu 330/80 mm</t>
  </si>
  <si>
    <t>1236237838</t>
  </si>
  <si>
    <t>"K16</t>
  </si>
  <si>
    <t>"K17</t>
  </si>
  <si>
    <t>"K18</t>
  </si>
  <si>
    <t>187</t>
  </si>
  <si>
    <t>7645414R3</t>
  </si>
  <si>
    <t>Žlab podokapní z poplastovaného plechu včetně háků a čel kotlík oválný (trychtýřový), rš žlabu/průměr svodu 330/100 mm</t>
  </si>
  <si>
    <t>1535183061</t>
  </si>
  <si>
    <t>"K12</t>
  </si>
  <si>
    <t>188</t>
  </si>
  <si>
    <t>764548R2</t>
  </si>
  <si>
    <t>Svody kruhové včetně objímek, kolen, odskoků z poplastovaného plechu průměru 80 mm</t>
  </si>
  <si>
    <t>-59116752</t>
  </si>
  <si>
    <t>8*2,2</t>
  </si>
  <si>
    <t>8*4,5</t>
  </si>
  <si>
    <t>2*2,5</t>
  </si>
  <si>
    <t>189</t>
  </si>
  <si>
    <t>764548R1</t>
  </si>
  <si>
    <t>Svod z poplastovaného plechu včetně objímek, kolen a odskoků kruhový, průměru 100 mm</t>
  </si>
  <si>
    <t>308544160</t>
  </si>
  <si>
    <t>2*4</t>
  </si>
  <si>
    <t>190</t>
  </si>
  <si>
    <t>998764102</t>
  </si>
  <si>
    <t>Přesun hmot pro konstrukce klempířské stanovený z hmotnosti přesunovaného materiálu vodorovná dopravní vzdálenost do 50 m v objektech výšky přes 6 do 12 m</t>
  </si>
  <si>
    <t>-899833989</t>
  </si>
  <si>
    <t>765</t>
  </si>
  <si>
    <t>Krytina skládaná</t>
  </si>
  <si>
    <t>191</t>
  </si>
  <si>
    <t>765111015</t>
  </si>
  <si>
    <t>Montáž krytiny keramické sklonu do 30° drážkové na sucho, počet kusů přes 11 do 12 ks/m2</t>
  </si>
  <si>
    <t>1021408164</t>
  </si>
  <si>
    <t>192</t>
  </si>
  <si>
    <t>59660870</t>
  </si>
  <si>
    <t>taška ražená drážková glazura maloformátová základní</t>
  </si>
  <si>
    <t>997311206</t>
  </si>
  <si>
    <t>382,385*11 'Přepočtené koeficientem množství</t>
  </si>
  <si>
    <t>193</t>
  </si>
  <si>
    <t>765111201</t>
  </si>
  <si>
    <t>Montáž krytiny keramické okapové hrany s okapním větracím pásem</t>
  </si>
  <si>
    <t>-741829602</t>
  </si>
  <si>
    <t>13,6*4</t>
  </si>
  <si>
    <t>194</t>
  </si>
  <si>
    <t>59660027</t>
  </si>
  <si>
    <t>pás ochranný větrací okapní Al š 100mm</t>
  </si>
  <si>
    <t>-1032529456</t>
  </si>
  <si>
    <t>195</t>
  </si>
  <si>
    <t>765111251</t>
  </si>
  <si>
    <t>Montáž krytiny keramické hřebene větraného na sucho vkládaným pásem</t>
  </si>
  <si>
    <t>-2047220992</t>
  </si>
  <si>
    <t>13,6+13,6</t>
  </si>
  <si>
    <t>196</t>
  </si>
  <si>
    <t>59660808</t>
  </si>
  <si>
    <t>hřebenáč drážkový keramický š 210mm glazura</t>
  </si>
  <si>
    <t>1556059869</t>
  </si>
  <si>
    <t>27,2*5 'Přepočtené koeficientem množství</t>
  </si>
  <si>
    <t>197</t>
  </si>
  <si>
    <t>765111351</t>
  </si>
  <si>
    <t>Montáž krytiny keramické štítové hrany na sucho okrajovými taškami</t>
  </si>
  <si>
    <t>1346941577</t>
  </si>
  <si>
    <t>3,54*4</t>
  </si>
  <si>
    <t>198</t>
  </si>
  <si>
    <t>59660882</t>
  </si>
  <si>
    <t>taška ražená glazura maloformátová krajová pravá</t>
  </si>
  <si>
    <t>386549367</t>
  </si>
  <si>
    <t>9*4</t>
  </si>
  <si>
    <t>199</t>
  </si>
  <si>
    <t>59660881</t>
  </si>
  <si>
    <t>taška ražená glazura maloformátová krajová levá</t>
  </si>
  <si>
    <t>-919484838</t>
  </si>
  <si>
    <t>998765102</t>
  </si>
  <si>
    <t>Přesun hmot pro krytiny skládané stanovený z hmotnosti přesunovaného materiálu vodorovná dopravní vzdálenost do 50 m na objektech výšky přes 6 do 12 m</t>
  </si>
  <si>
    <t>1927292403</t>
  </si>
  <si>
    <t>766</t>
  </si>
  <si>
    <t>Konstrukce truhlářské</t>
  </si>
  <si>
    <t>201</t>
  </si>
  <si>
    <t>766211200</t>
  </si>
  <si>
    <t>Montáž madel schodišťových dřevěných průběžných</t>
  </si>
  <si>
    <t>-1333315772</t>
  </si>
  <si>
    <t>(3,397+2,636+4,880)*2</t>
  </si>
  <si>
    <t>202</t>
  </si>
  <si>
    <t>55343050</t>
  </si>
  <si>
    <t>madlo a svodidlo ochranné, Al profil v 90mm, š 30mm, opláštění antibak.vinyl, vč. samolep. pásek tl 1mm, Bs2d0, antibak spojky</t>
  </si>
  <si>
    <t>-470331385</t>
  </si>
  <si>
    <t>21,3980392156863*1,02 'Přepočtené koeficientem množství</t>
  </si>
  <si>
    <t>203</t>
  </si>
  <si>
    <t>766622116</t>
  </si>
  <si>
    <t>Montáž oken plastových včetně montáže rámu plochy přes 1 m2 pevných do zdiva, výšky přes 1,5 do 2,5 m</t>
  </si>
  <si>
    <t>898820730</t>
  </si>
  <si>
    <t>"O9</t>
  </si>
  <si>
    <t>4*3</t>
  </si>
  <si>
    <t>204</t>
  </si>
  <si>
    <t>61140045</t>
  </si>
  <si>
    <t>okno plastové s fixním zasklením dvojsklo přes plochu 1m2 v 1,5-2,5m</t>
  </si>
  <si>
    <t>-1461241662</t>
  </si>
  <si>
    <t>205</t>
  </si>
  <si>
    <t>766622131</t>
  </si>
  <si>
    <t>Montáž oken plastových včetně montáže rámu plochy přes 1 m2 otevíravých do zdiva, výšky do 1,5 m</t>
  </si>
  <si>
    <t>-536825609</t>
  </si>
  <si>
    <t>"O2</t>
  </si>
  <si>
    <t>"O4</t>
  </si>
  <si>
    <t>2*3,125</t>
  </si>
  <si>
    <t>"O5</t>
  </si>
  <si>
    <t>3*1,25</t>
  </si>
  <si>
    <t>"O6</t>
  </si>
  <si>
    <t>2*1,25</t>
  </si>
  <si>
    <t>"O10</t>
  </si>
  <si>
    <t>12*2,2</t>
  </si>
  <si>
    <t>"O11</t>
  </si>
  <si>
    <t>2*2,2</t>
  </si>
  <si>
    <t>206</t>
  </si>
  <si>
    <t>61140051</t>
  </si>
  <si>
    <t>okno plastové otevíravé/sklopné dvojsklo přes plochu 1m2 do v 1,5m</t>
  </si>
  <si>
    <t>-1016974389</t>
  </si>
  <si>
    <t>Poznámka k položce:
Uw= 1,1 W/m2K.</t>
  </si>
  <si>
    <t>207</t>
  </si>
  <si>
    <t>766622132</t>
  </si>
  <si>
    <t>Montáž oken plastových včetně montáže rámu plochy přes 1 m2 otevíravých do zdiva, výšky přes 1,5 do 2,5 m</t>
  </si>
  <si>
    <t>-1890732922</t>
  </si>
  <si>
    <t>"O1</t>
  </si>
  <si>
    <t>2*3,75</t>
  </si>
  <si>
    <t>"O3</t>
  </si>
  <si>
    <t>2*2,25</t>
  </si>
  <si>
    <t>"O7</t>
  </si>
  <si>
    <t>"O8</t>
  </si>
  <si>
    <t>208</t>
  </si>
  <si>
    <t>61140053</t>
  </si>
  <si>
    <t>okno plastové otevíravé/sklopné dvojsklo přes plochu 1m2 v 1,5-2,5m</t>
  </si>
  <si>
    <t>-417893421</t>
  </si>
  <si>
    <t>287</t>
  </si>
  <si>
    <t>766660171</t>
  </si>
  <si>
    <t>Montáž dveřních křídel dřevěných nebo plastových otevíravých do obložkové zárubně povrchově upravených jednokřídlových, šířky do 800 mm</t>
  </si>
  <si>
    <t>226314608</t>
  </si>
  <si>
    <t>1+2+9+14</t>
  </si>
  <si>
    <t>293</t>
  </si>
  <si>
    <t>61162085.1</t>
  </si>
  <si>
    <t>dveře jednokřídlé dřevotřískové povrch laminátový plné 700x1970/2100mm</t>
  </si>
  <si>
    <t>-431411872</t>
  </si>
  <si>
    <t>Poznámka k položce:
VNITŘNÍ DVEŘE
- otvíravé
- CPL laminát. MDF desky
- dekor buk (před realizací investor vybere
přesný dekor dle vzorníku)
- dodávka vč. obložkových zárubní
- obložka CPL laminát, dekor dub
- klika - klika
- vložkový zámek
- dveře půjdou otevřít generálním klíče,
který bude mít k dispozici perosnál</t>
  </si>
  <si>
    <t>"D05</t>
  </si>
  <si>
    <t>294</t>
  </si>
  <si>
    <t>61162085.2</t>
  </si>
  <si>
    <t>-1790546344</t>
  </si>
  <si>
    <t>Poznámka k položce:
VNITŘNÍ DVEŘE
- otvíravé
- CPL laminát. MDF desky
- dekor buk (před realizací investor vybere
přesný dekor dle vzorníku)
- dodávka vč. obložkových zárubní
- obložka CPL laminát, dekor dub
- klika - klika
- kulová rozeta/vložkový zámek
- dveře půjdou otevřít generálním klíče,
který bude mít k dispozici perosnál</t>
  </si>
  <si>
    <t>"D06</t>
  </si>
  <si>
    <t>291</t>
  </si>
  <si>
    <t>61162086.1</t>
  </si>
  <si>
    <t>dveře jednokřídlé dřevotřískové povrch laminátový plné 800x1970/2100mm</t>
  </si>
  <si>
    <t>814636340</t>
  </si>
  <si>
    <t>"D07</t>
  </si>
  <si>
    <t>4+5</t>
  </si>
  <si>
    <t>292</t>
  </si>
  <si>
    <t>61162086.2</t>
  </si>
  <si>
    <t>1483577137</t>
  </si>
  <si>
    <t>"D08</t>
  </si>
  <si>
    <t>288</t>
  </si>
  <si>
    <t>766660172</t>
  </si>
  <si>
    <t>Montáž dveřních křídel dřevěných nebo plastových otevíravých do obložkové zárubně povrchově upravených jednokřídlových, šířky přes 800 mm</t>
  </si>
  <si>
    <t>1706351179</t>
  </si>
  <si>
    <t>"D09</t>
  </si>
  <si>
    <t>210</t>
  </si>
  <si>
    <t>61162087</t>
  </si>
  <si>
    <t>dveře jednokřídlé dřevotřískové povrch laminátový plné 900x1970/2100mm</t>
  </si>
  <si>
    <t>-691109615</t>
  </si>
  <si>
    <t>289</t>
  </si>
  <si>
    <t>766660411</t>
  </si>
  <si>
    <t>Montáž dveřních křídel dřevěných nebo plastových vchodových dveří včetně rámu do zdiva jednokřídlových bez nadsvětlíku</t>
  </si>
  <si>
    <t>1559773472</t>
  </si>
  <si>
    <t>"D11</t>
  </si>
  <si>
    <t>2+2</t>
  </si>
  <si>
    <t>290</t>
  </si>
  <si>
    <t>6117418R</t>
  </si>
  <si>
    <t>dveře dřevěné vchodové plné palubkové smrkové 1křídlé 800x1970mm</t>
  </si>
  <si>
    <t>1019420113</t>
  </si>
  <si>
    <t>Poznámka k položce:
VENKOVNÍ DVEŘE OBJEKTŮ SO02 A SO03
- otvíravé
- dřevěný rám, dřevěný obklad
- obklad ošetřen technologií
THERMOWOOD
- dřevěný rám
- klika - klika
- vložkový zámek
- dveře půjdou otevřít generálním klíče,
který bude mít k dispozici perosnál
vč.zárubní</t>
  </si>
  <si>
    <t>223</t>
  </si>
  <si>
    <t>766660729</t>
  </si>
  <si>
    <t>Montáž dveřních doplňků dveřního kování interiérového štítku s klikou</t>
  </si>
  <si>
    <t>-977809494</t>
  </si>
  <si>
    <t>224</t>
  </si>
  <si>
    <t>54914622</t>
  </si>
  <si>
    <t>kování dveřní vrchní klika včetně štítu a montážního materiálu BB 72 matný nikl</t>
  </si>
  <si>
    <t>-1944304215</t>
  </si>
  <si>
    <t>225</t>
  </si>
  <si>
    <t>7666710R1</t>
  </si>
  <si>
    <t>Montáž střešních oken dřevěných nebo plastových kyvných, výklopných/kyvných s okenním rámem a lemováním, s plisovaným límcem, s napojením na krytinu do krytiny tvarované, rozměru 100 x 200 cm</t>
  </si>
  <si>
    <t>-2085836624</t>
  </si>
  <si>
    <t>"O12</t>
  </si>
  <si>
    <t>226</t>
  </si>
  <si>
    <t>611247R</t>
  </si>
  <si>
    <t>okno střešní dřevěné bílé PU povrch kyvné, izolační trojsklo 100 x 200 cm, Uw=1,0 Al oplechování</t>
  </si>
  <si>
    <t>389095688</t>
  </si>
  <si>
    <t>281</t>
  </si>
  <si>
    <t>7666821R</t>
  </si>
  <si>
    <t>Montáž zárubní dřevěných, plastových nebo z lamina obložkových, pro dveře jednokřídlové, tloušťky stěny do 350 mm</t>
  </si>
  <si>
    <t>-1451567044</t>
  </si>
  <si>
    <t>282</t>
  </si>
  <si>
    <t>6118227R</t>
  </si>
  <si>
    <t>zárubeň obložková pro dveře 1křídlé 600,700,800,900x1970mm tl do 350mm dub,buk</t>
  </si>
  <si>
    <t>1979516783</t>
  </si>
  <si>
    <t>227</t>
  </si>
  <si>
    <t>766694111</t>
  </si>
  <si>
    <t>Montáž ostatních truhlářských konstrukcí parapetních desek dřevěných nebo plastových šířky do 300 mm, délky do 1000 mm</t>
  </si>
  <si>
    <t>208201197</t>
  </si>
  <si>
    <t>228</t>
  </si>
  <si>
    <t>766694112</t>
  </si>
  <si>
    <t>Montáž ostatních truhlářských konstrukcí parapetních desek dřevěných nebo plastových šířky do 300 mm, délky přes 1000 do 1600 mm</t>
  </si>
  <si>
    <t>280249629</t>
  </si>
  <si>
    <t>229</t>
  </si>
  <si>
    <t>766694113</t>
  </si>
  <si>
    <t>Montáž ostatních truhlářských konstrukcí parapetních desek dřevěných nebo plastových šířky do 300 mm, délky přes 1600 do 2600 mm</t>
  </si>
  <si>
    <t>-361605855</t>
  </si>
  <si>
    <t>230</t>
  </si>
  <si>
    <t>766694114</t>
  </si>
  <si>
    <t>Montáž ostatních truhlářských konstrukcí parapetních desek dřevěných nebo plastových šířky do 300 mm, délky přes 2600 mm</t>
  </si>
  <si>
    <t>-884648918</t>
  </si>
  <si>
    <t>231</t>
  </si>
  <si>
    <t>60794103</t>
  </si>
  <si>
    <t>deska parapetní dřevotřísková vnitřní 300x1000mm</t>
  </si>
  <si>
    <t>1584136000</t>
  </si>
  <si>
    <t>2*1</t>
  </si>
  <si>
    <t>4*1,5</t>
  </si>
  <si>
    <t>12*2</t>
  </si>
  <si>
    <t>2*1,5</t>
  </si>
  <si>
    <t>3*1</t>
  </si>
  <si>
    <t>232</t>
  </si>
  <si>
    <t>60794121</t>
  </si>
  <si>
    <t>koncovka PVC k parapetním dřevotřískovým deskám 600mm</t>
  </si>
  <si>
    <t>1798193345</t>
  </si>
  <si>
    <t>233</t>
  </si>
  <si>
    <t>998766102</t>
  </si>
  <si>
    <t>Přesun hmot pro konstrukce truhlářské stanovený z hmotnosti přesunovaného materiálu vodorovná dopravní vzdálenost do 50 m v objektech výšky přes 6 do 12 m</t>
  </si>
  <si>
    <t>867447038</t>
  </si>
  <si>
    <t>767</t>
  </si>
  <si>
    <t>Konstrukce zámečnické</t>
  </si>
  <si>
    <t>234</t>
  </si>
  <si>
    <t>767163121</t>
  </si>
  <si>
    <t>Montáž kompletního kovového zábradlí přímého z dílců v rovině (na rovné ploše) kotveného do betonu</t>
  </si>
  <si>
    <t>6584463</t>
  </si>
  <si>
    <t>"K24</t>
  </si>
  <si>
    <t>6,5*2</t>
  </si>
  <si>
    <t>"K26</t>
  </si>
  <si>
    <t>1,3*2</t>
  </si>
  <si>
    <t>235</t>
  </si>
  <si>
    <t>55342284</t>
  </si>
  <si>
    <t>zábradlí s hranatým sloupkem a hranatými pruty s horním kotvením</t>
  </si>
  <si>
    <t>1948990356</t>
  </si>
  <si>
    <t>236</t>
  </si>
  <si>
    <t>767163221</t>
  </si>
  <si>
    <t>Montáž kompletního kovového zábradlí přímého z dílců na schodišti kotveného do betonu</t>
  </si>
  <si>
    <t>-1031322074</t>
  </si>
  <si>
    <t>"K25</t>
  </si>
  <si>
    <t>2,3*4</t>
  </si>
  <si>
    <t>237</t>
  </si>
  <si>
    <t>-259158284</t>
  </si>
  <si>
    <t>300</t>
  </si>
  <si>
    <t>7676301R</t>
  </si>
  <si>
    <t>Montáž posuvných dveří z hliníkových profilů, posuvných výšky do 2200 mm celkové šířky do 2000 mm</t>
  </si>
  <si>
    <t>-1008047133</t>
  </si>
  <si>
    <t>"D02</t>
  </si>
  <si>
    <t>301</t>
  </si>
  <si>
    <t>553291R1</t>
  </si>
  <si>
    <t xml:space="preserve">Vnitřní dveře hliníkové posuvné </t>
  </si>
  <si>
    <t>-1140301990</t>
  </si>
  <si>
    <t>Poznámka k položce:
VNITŘNÍ DVEŘE POSUVNÉ
- dvoukřídlé
- jedno křídlo posuvné, jedno křídlo pevné
- rám hliník, výplň čiré sklo
- madlo - madlo
- dekor buk
- dodávka vč. obložkových zárubní
- obložka hliník, dekor dub
- bez požadavků na součinitel prostupu
tepla
- dveře nebudou zamykatelné
- vč. obložkové zárubně</t>
  </si>
  <si>
    <t>302</t>
  </si>
  <si>
    <t>7676301R2</t>
  </si>
  <si>
    <t>Montáž hliníkových zdvižně posuvných dveří výšky do 2200 mm a šířky do 3000 mm</t>
  </si>
  <si>
    <t>309501801</t>
  </si>
  <si>
    <t>"D03</t>
  </si>
  <si>
    <t>303</t>
  </si>
  <si>
    <t>553291R2</t>
  </si>
  <si>
    <t>-2018174555</t>
  </si>
  <si>
    <t>304</t>
  </si>
  <si>
    <t>7676401R1</t>
  </si>
  <si>
    <t>Montáž dveří hliníkových vchodových jednokřídlových s pevnými bočním díly</t>
  </si>
  <si>
    <t>-953021335</t>
  </si>
  <si>
    <t>"D12</t>
  </si>
  <si>
    <t>305</t>
  </si>
  <si>
    <t>55341311.R3</t>
  </si>
  <si>
    <t>dveře Al vchodové jednokřídlé s pevnými bočními díly (1000+1000+1000) x 1970 mm</t>
  </si>
  <si>
    <t>266955711</t>
  </si>
  <si>
    <t>Poznámka k položce:
VSTUPNÍ DVEŘE JEDNOKŘÍDLÉ
- jednokřídlé
- otvíravé
- rám hliník, výplň čiré sklo
- klika - koule
- vložkový zámek
- barva antracit RAL 7016 (interiér i exteriér)
- součinitel prostupu tepla
min. UW = 1,10 W/m2K
- dveře půjdou otevřít generálním klíče,
který bude mít k dispozici perosnál</t>
  </si>
  <si>
    <t>285</t>
  </si>
  <si>
    <t>7676402R1</t>
  </si>
  <si>
    <t>Montáž dveří hliníkových vchodových dvoukřídlových bez nadsvětlíku</t>
  </si>
  <si>
    <t>168864356</t>
  </si>
  <si>
    <t>"D01</t>
  </si>
  <si>
    <t>1+2</t>
  </si>
  <si>
    <t>286</t>
  </si>
  <si>
    <t>55341311.R1</t>
  </si>
  <si>
    <t>dveře Al vchodové dvoukřídlové do š 1600mm</t>
  </si>
  <si>
    <t>130943948</t>
  </si>
  <si>
    <t>Poznámka k položce:
VSTUPNÍ DVEŘE DVOUKŘÍDLÉ
- dvoukřídlé
- otvíravé obě křídla
- rám hliník, výplň čiré sklo
- klika - koule
- vložkový zámek
- barva antracit RAL 7016 (interiér i exteriér)
- součinitel prostupu tepla
min. UW = 1,10 W/m2K
- dveře půjdou otevřít generálním klíče,
který bude mít k dispozici perosnál</t>
  </si>
  <si>
    <t>296</t>
  </si>
  <si>
    <t>7676402R2</t>
  </si>
  <si>
    <t>Montáž dveří hliníkových dvoukřídlových bez nadsvětlíku</t>
  </si>
  <si>
    <t>1586618208</t>
  </si>
  <si>
    <t>"D04</t>
  </si>
  <si>
    <t>295</t>
  </si>
  <si>
    <t>55341311.R2</t>
  </si>
  <si>
    <t>1804323188</t>
  </si>
  <si>
    <t>Poznámka k položce:
VNITŘNÍ DVEŘE DVOUKŘÍDLÉ
- dvoukřídlé
- otvíravé obě křídla
- rám hliník, výplň čiré sklo
- klika - koule
- dekor buk
- dodávka vč. obložkových zárubní
- obložka hliník, dekor dub
- bez požadavků na součinitel prostupu
tepla
- dveře nebudou zamykatelné
- vč. obložkové zárubně</t>
  </si>
  <si>
    <t>299</t>
  </si>
  <si>
    <t>76764651R</t>
  </si>
  <si>
    <t>Dodávka a montáž dveří hliníkových protipožárních jednokřídlových, vč. obložkové zárubně</t>
  </si>
  <si>
    <t>-1421042290</t>
  </si>
  <si>
    <t>"D10</t>
  </si>
  <si>
    <t>298</t>
  </si>
  <si>
    <t>553411R01</t>
  </si>
  <si>
    <t>dveře vnitřní hliníkové 1křídlé 900x1970mm, EW15DP3-C2 + obložková zárubeň</t>
  </si>
  <si>
    <t>-1025136628</t>
  </si>
  <si>
    <t>Poznámka k položce:
VNITŘNÍ DVEŘE
- otvíravé
- hliníkové
- dekor buk (před realizací investor vybere
přesný dekor dle vzorníku)
- dodávka vč. obložkových zárubní
- klika - klika
- vložkový zámek
- POŽÁRNÍ ODOLNOST: EW15DP3-C2
- dveře půjdou otevřít generálním klíče,
který bude mít k dispozici perosnál
- vč. obložkové zárubně</t>
  </si>
  <si>
    <t>238</t>
  </si>
  <si>
    <t>767995115</t>
  </si>
  <si>
    <t>Montáž ostatních atypických zámečnických konstrukcí hmotnosti přes 50 do 100 kg</t>
  </si>
  <si>
    <t>kg</t>
  </si>
  <si>
    <t>-1537936125</t>
  </si>
  <si>
    <t>3460+981</t>
  </si>
  <si>
    <t>239</t>
  </si>
  <si>
    <t>13010942</t>
  </si>
  <si>
    <t>ocel profilová UPE 240 jakost 11 375</t>
  </si>
  <si>
    <t>-697753519</t>
  </si>
  <si>
    <t>14,32*8*30,2/1000</t>
  </si>
  <si>
    <t>240</t>
  </si>
  <si>
    <t>13010980</t>
  </si>
  <si>
    <t>ocel profilová HE-B 200 jakost 11 375</t>
  </si>
  <si>
    <t>1640928336</t>
  </si>
  <si>
    <t>8*2*61,3/1000</t>
  </si>
  <si>
    <t>241</t>
  </si>
  <si>
    <t>767R1</t>
  </si>
  <si>
    <t xml:space="preserve">Dodávka a montáž žaluzií dle výpisu prvků </t>
  </si>
  <si>
    <t>kpl</t>
  </si>
  <si>
    <t>-1472858837</t>
  </si>
  <si>
    <t>242</t>
  </si>
  <si>
    <t>767R2</t>
  </si>
  <si>
    <t>Výroba a montáž nadvchodových přístřešků dle PD</t>
  </si>
  <si>
    <t>1519336716</t>
  </si>
  <si>
    <t>"pozice Z14</t>
  </si>
  <si>
    <t>280</t>
  </si>
  <si>
    <t>767R3</t>
  </si>
  <si>
    <t>-889723010</t>
  </si>
  <si>
    <t>"pozice Z15</t>
  </si>
  <si>
    <t>243</t>
  </si>
  <si>
    <t>998767102</t>
  </si>
  <si>
    <t>Přesun hmot pro zámečnické konstrukce stanovený z hmotnosti přesunovaného materiálu vodorovná dopravní vzdálenost do 50 m v objektech výšky přes 6 do 12 m</t>
  </si>
  <si>
    <t>-147967562</t>
  </si>
  <si>
    <t>771</t>
  </si>
  <si>
    <t>Podlahy z dlaždic</t>
  </si>
  <si>
    <t>244</t>
  </si>
  <si>
    <t>771474112</t>
  </si>
  <si>
    <t>Montáž soklů z dlaždic keramických lepených flexibilním lepidlem rovných, výšky přes 65 do 90 mm</t>
  </si>
  <si>
    <t>823239341</t>
  </si>
  <si>
    <t>(1,721+2,196+0,531)+0,324+(0,126+3,554+2,959+0,729+0,553+1,584+1,970+1,291+0,478)*2</t>
  </si>
  <si>
    <t>(0,235+1,760+0,218+3,258+1,950+2,146)+(0,620+1,973+1,688+1,973+0,201)</t>
  </si>
  <si>
    <t>245</t>
  </si>
  <si>
    <t>59761275</t>
  </si>
  <si>
    <t>sokl-dlažba keramická slinutá hladká do interiéru i exteriéru 330x80mm</t>
  </si>
  <si>
    <t>1838593203</t>
  </si>
  <si>
    <t>246</t>
  </si>
  <si>
    <t>771574112</t>
  </si>
  <si>
    <t>Montáž podlah z dlaždic keramických lepených flexibilním lepidlem maloformátových hladkých přes 9 do 12 ks/m2</t>
  </si>
  <si>
    <t>1606736615</t>
  </si>
  <si>
    <t>"1.NP</t>
  </si>
  <si>
    <t>3,85+10,23+6,4+3,35</t>
  </si>
  <si>
    <t>"2.NP</t>
  </si>
  <si>
    <t>10,23+3,67</t>
  </si>
  <si>
    <t>247</t>
  </si>
  <si>
    <t>59761003</t>
  </si>
  <si>
    <t>dlažba keramická hutná hladká do interiéru přes 9 do 12ks/m2</t>
  </si>
  <si>
    <t>-2050309812</t>
  </si>
  <si>
    <t>37,73*1,1 'Přepočtené koeficientem množství</t>
  </si>
  <si>
    <t>248</t>
  </si>
  <si>
    <t>771591112</t>
  </si>
  <si>
    <t>Izolace podlahy pod dlažbu nátěrem nebo stěrkou ve dvou vrstvách</t>
  </si>
  <si>
    <t>-215216548</t>
  </si>
  <si>
    <t>1,669+0,929+1,586</t>
  </si>
  <si>
    <t>1,684+1,655</t>
  </si>
  <si>
    <t>249</t>
  </si>
  <si>
    <t>771591115</t>
  </si>
  <si>
    <t>Podlahy - dokončovací práce spárování silikonem</t>
  </si>
  <si>
    <t>632683527</t>
  </si>
  <si>
    <t>250</t>
  </si>
  <si>
    <t>771592011</t>
  </si>
  <si>
    <t>Čištění vnitřních ploch po položení dlažby podlah nebo schodišť chemickými prostředky</t>
  </si>
  <si>
    <t>-1451788564</t>
  </si>
  <si>
    <t>251</t>
  </si>
  <si>
    <t>998771102</t>
  </si>
  <si>
    <t>Přesun hmot pro podlahy z dlaždic stanovený z hmotnosti přesunovaného materiálu vodorovná dopravní vzdálenost do 50 m v objektech výšky přes 6 do 12 m</t>
  </si>
  <si>
    <t>-202895305</t>
  </si>
  <si>
    <t>776</t>
  </si>
  <si>
    <t>Podlahy povlakové</t>
  </si>
  <si>
    <t>252</t>
  </si>
  <si>
    <t>776221111</t>
  </si>
  <si>
    <t>Montáž podlahovin z PVC lepením standardním lepidlem z pásů standardních</t>
  </si>
  <si>
    <t>1276425141</t>
  </si>
  <si>
    <t>9,63+1,76+4,11</t>
  </si>
  <si>
    <t>8,5+1,76+9,63</t>
  </si>
  <si>
    <t>253</t>
  </si>
  <si>
    <t>28411015</t>
  </si>
  <si>
    <t>PVC heterogenní protiskluzná (třída C) tl 2,00mm, nášlapná vrstva 0,70mm, otlak do 0,05 mm, R10, hořlavost Bfl S1</t>
  </si>
  <si>
    <t>-355201700</t>
  </si>
  <si>
    <t>35,39*1,1 'Přepočtené koeficientem množství</t>
  </si>
  <si>
    <t>254</t>
  </si>
  <si>
    <t>776231111</t>
  </si>
  <si>
    <t>Montáž podlahovin z vinylu lepením lamel nebo čtverců standardním lepidlem</t>
  </si>
  <si>
    <t>1949447253</t>
  </si>
  <si>
    <t>9,1+62,26+2,96+17,14+5,61+10,15+7+10,15+15,6</t>
  </si>
  <si>
    <t>12,06+23,09+12,18+18,24+16,15+18,49+17,99+9,37+62,57+2,96</t>
  </si>
  <si>
    <t>255</t>
  </si>
  <si>
    <t>28411014</t>
  </si>
  <si>
    <t>PVC heterogenní protiskluzná tl 2,00mm, nášlapná vrstva 0,70mm, třída zátěže 34/43, otlak do 0,05mm, R12, hořlavost Bfl S1</t>
  </si>
  <si>
    <t>1207572306</t>
  </si>
  <si>
    <t>333,07*1,1 'Přepočtené koeficientem množství</t>
  </si>
  <si>
    <t>256</t>
  </si>
  <si>
    <t>776321111</t>
  </si>
  <si>
    <t>Montáž podlahovin z PVC na schodišťové stupně stupnic, šířky do 300 mm</t>
  </si>
  <si>
    <t>1829049770</t>
  </si>
  <si>
    <t>18*1,3</t>
  </si>
  <si>
    <t>257</t>
  </si>
  <si>
    <t>136242524</t>
  </si>
  <si>
    <t>18*1,3*0,28*2</t>
  </si>
  <si>
    <t>258</t>
  </si>
  <si>
    <t>776321211</t>
  </si>
  <si>
    <t>Montáž podlahovin z PVC na schodišťové stupně podstupnic, výšky do 200 mm</t>
  </si>
  <si>
    <t>-1745146996</t>
  </si>
  <si>
    <t>259</t>
  </si>
  <si>
    <t>-395253642</t>
  </si>
  <si>
    <t>18*1,3*0,17*2</t>
  </si>
  <si>
    <t>260</t>
  </si>
  <si>
    <t>776421111</t>
  </si>
  <si>
    <t>Montáž lišt obvodových lepených</t>
  </si>
  <si>
    <t>1363711407</t>
  </si>
  <si>
    <t>(8,257+7,302+6,530+1,509+1,936)+(0,972+1,330+2,403+1,330+0,587)+(3,336+2,694+2,548)+(3,443+0,274)*2</t>
  </si>
  <si>
    <t>(4,041+2,498+4,007+2,498)+(1,920+3,471+1,928+3,471)+(4,074+2,465+4,041+2,465)+(10,387+1,459+10,420+1,492)+(2,825+1,945+2,724+1,947)</t>
  </si>
  <si>
    <t>((4,157+3,878+4,221+3,954)+(2,345+6,819+3,207+3,676+0,887+3,143)+(3,878+4,626+3,752+4,588)+(3,321+3,612+3,270+3,613+6,489+3,587+6,464+3,587)+6,895)*2</t>
  </si>
  <si>
    <t>(1,888+5,932)*2</t>
  </si>
  <si>
    <t>261</t>
  </si>
  <si>
    <t>28411010</t>
  </si>
  <si>
    <t>lišta soklová PVC 20x100mm</t>
  </si>
  <si>
    <t>551887723</t>
  </si>
  <si>
    <t>262</t>
  </si>
  <si>
    <t>776421211</t>
  </si>
  <si>
    <t>Montáž lišt schodišťových samolepících</t>
  </si>
  <si>
    <t>493642137</t>
  </si>
  <si>
    <t>263</t>
  </si>
  <si>
    <t>28342160</t>
  </si>
  <si>
    <t>hrana schodová s lemovým ukončením z PVC 30x35x3mm</t>
  </si>
  <si>
    <t>1319412135</t>
  </si>
  <si>
    <t>264</t>
  </si>
  <si>
    <t>776421312</t>
  </si>
  <si>
    <t>Montáž lišt přechodových šroubovaných</t>
  </si>
  <si>
    <t>-289649855</t>
  </si>
  <si>
    <t>4*0,8*2</t>
  </si>
  <si>
    <t>3*0,8</t>
  </si>
  <si>
    <t>0,7</t>
  </si>
  <si>
    <t>2*0,8</t>
  </si>
  <si>
    <t>265</t>
  </si>
  <si>
    <t>59054100</t>
  </si>
  <si>
    <t>profil přechodový Al s pohyblivým ramenem 8x20mm</t>
  </si>
  <si>
    <t>1418725599</t>
  </si>
  <si>
    <t>266</t>
  </si>
  <si>
    <t>998776102</t>
  </si>
  <si>
    <t>Přesun hmot pro podlahy povlakové stanovený z hmotnosti přesunovaného materiálu vodorovná dopravní vzdálenost do 50 m v objektech výšky přes 6 do 12 m</t>
  </si>
  <si>
    <t>-1074652455</t>
  </si>
  <si>
    <t>781</t>
  </si>
  <si>
    <t>Dokončovací práce - obklady</t>
  </si>
  <si>
    <t>267</t>
  </si>
  <si>
    <t>781474115</t>
  </si>
  <si>
    <t>Montáž obkladů vnitřních stěn z dlaždic keramických lepených flexibilním lepidlem maloformátových hladkých přes 22 do 25 ks/m2</t>
  </si>
  <si>
    <t>319153948</t>
  </si>
  <si>
    <t>((0,780+0,243+1,006+0,260+1,735+2,180+4,426)+0,545+2,188+(0,277+0,998+0,176+0,931+0,176+0,226)+(0,101+1,073+1,635+1,077+0,759))*2,000*2</t>
  </si>
  <si>
    <t>-(0,750*0,700*1)*2</t>
  </si>
  <si>
    <t>-(1,500*1,100*1)*2</t>
  </si>
  <si>
    <t>(0,592+5,801+0,743)*0,900*2</t>
  </si>
  <si>
    <t>(0,229+0,224+0,894+1,967+1,978+2,185)*2,000</t>
  </si>
  <si>
    <t>-(1,000*1,100*1)</t>
  </si>
  <si>
    <t>((2,652+1,046+0,209+2,006+0,922)+(2,966+1,055))*2,000*2</t>
  </si>
  <si>
    <t>-(2,000*1,150*1)*2</t>
  </si>
  <si>
    <t>268</t>
  </si>
  <si>
    <t>59761039</t>
  </si>
  <si>
    <t>obklad keramický hladký přes 22 do 25ks/m2</t>
  </si>
  <si>
    <t>-681599913</t>
  </si>
  <si>
    <t>144,341*1,15 'Přepočtené koeficientem množství</t>
  </si>
  <si>
    <t>269</t>
  </si>
  <si>
    <t>781495115</t>
  </si>
  <si>
    <t>Obklad - dokončující práce ostatní práce spárování silikonem</t>
  </si>
  <si>
    <t>-1064311800</t>
  </si>
  <si>
    <t>"kouty místností</t>
  </si>
  <si>
    <t>22*2*2</t>
  </si>
  <si>
    <t>4*2</t>
  </si>
  <si>
    <t>5*2*2</t>
  </si>
  <si>
    <t>270</t>
  </si>
  <si>
    <t>781495141</t>
  </si>
  <si>
    <t>Obklad - dokončující práce průnik obkladem kruhový, bez izolace do DN 30</t>
  </si>
  <si>
    <t>-2080103512</t>
  </si>
  <si>
    <t>"otvory pro baerie, odpady v obkladech</t>
  </si>
  <si>
    <t>9*2</t>
  </si>
  <si>
    <t>271</t>
  </si>
  <si>
    <t>781495142</t>
  </si>
  <si>
    <t>Obklad - dokončující práce průnik obkladem kruhový, bez izolace přes DN 30 do DN 90</t>
  </si>
  <si>
    <t>476095322</t>
  </si>
  <si>
    <t>272</t>
  </si>
  <si>
    <t>781495143</t>
  </si>
  <si>
    <t>Obklad - dokončující práce průnik obkladem kruhový, bez izolace přes DN 90</t>
  </si>
  <si>
    <t>-959742581</t>
  </si>
  <si>
    <t>1*2</t>
  </si>
  <si>
    <t>273</t>
  </si>
  <si>
    <t>781495211</t>
  </si>
  <si>
    <t>Čištění vnitřních ploch po provedení obkladu stěn chemickými prostředky</t>
  </si>
  <si>
    <t>-1283210267</t>
  </si>
  <si>
    <t>274</t>
  </si>
  <si>
    <t>998781102</t>
  </si>
  <si>
    <t>Přesun hmot pro obklady keramické stanovený z hmotnosti přesunovaného materiálu vodorovná dopravní vzdálenost do 50 m v objektech výšky přes 6 do 12 m</t>
  </si>
  <si>
    <t>-984555116</t>
  </si>
  <si>
    <t>784</t>
  </si>
  <si>
    <t>Dokončovací práce - malby a tapety</t>
  </si>
  <si>
    <t>275</t>
  </si>
  <si>
    <t>784181121</t>
  </si>
  <si>
    <t>Penetrace podkladu jednonásobná hloubková v místnostech výšky do 3,80 m</t>
  </si>
  <si>
    <t>-411086529</t>
  </si>
  <si>
    <t>"stropy</t>
  </si>
  <si>
    <t>285,23</t>
  </si>
  <si>
    <t>"stěny</t>
  </si>
  <si>
    <t>1084,965</t>
  </si>
  <si>
    <t>"obklady</t>
  </si>
  <si>
    <t>144,341</t>
  </si>
  <si>
    <t>"podlahy - nivelačka</t>
  </si>
  <si>
    <t>529,52</t>
  </si>
  <si>
    <t>276</t>
  </si>
  <si>
    <t>784181127</t>
  </si>
  <si>
    <t>Penetrace podkladu jednonásobná hloubková na schodišti o výšce podlaží do 3,80 m</t>
  </si>
  <si>
    <t>-1703320952</t>
  </si>
  <si>
    <t>70,228</t>
  </si>
  <si>
    <t>277</t>
  </si>
  <si>
    <t>784211101</t>
  </si>
  <si>
    <t>Malby z malířských směsí otěruvzdorných za mokra dvojnásobné, bílé za mokra otěruvzdorné výborně v místnostech výšky do 3,80 m</t>
  </si>
  <si>
    <t>-1451066433</t>
  </si>
  <si>
    <t>-144,341</t>
  </si>
  <si>
    <t>"SDK</t>
  </si>
  <si>
    <t>217,59</t>
  </si>
  <si>
    <t>278</t>
  </si>
  <si>
    <t>784211107</t>
  </si>
  <si>
    <t>Malby z malířských směsí otěruvzdorných za mokra dvojnásobné, bílé za mokra otěruvzdorné výborně na schodišti o výšce podlaží do 3,80 m</t>
  </si>
  <si>
    <t>-10120281</t>
  </si>
  <si>
    <t>SO 01.1. - Elektroinstalace</t>
  </si>
  <si>
    <t>D0 - Bourací práce</t>
  </si>
  <si>
    <t>D1 - C21M - Elektromontáže</t>
  </si>
  <si>
    <t>D2 - Hromosvod</t>
  </si>
  <si>
    <t>D3 - Revize, DSPS, zkoušky</t>
  </si>
  <si>
    <t>D4 - Materiály</t>
  </si>
  <si>
    <t>VRN - Vedlejší rozpočtové náklady</t>
  </si>
  <si>
    <t xml:space="preserve">    VRN9 - Ostatní náklady</t>
  </si>
  <si>
    <t>D0</t>
  </si>
  <si>
    <t>Bourací práce</t>
  </si>
  <si>
    <t>0000000001</t>
  </si>
  <si>
    <t>Drážkování</t>
  </si>
  <si>
    <t>-1631720978</t>
  </si>
  <si>
    <t>0000000001.1</t>
  </si>
  <si>
    <t>Krabice (KP, KO, KR, KT)</t>
  </si>
  <si>
    <t>ks</t>
  </si>
  <si>
    <t>685094083</t>
  </si>
  <si>
    <t>0000000001.2</t>
  </si>
  <si>
    <t>Provrtání do vel. 40</t>
  </si>
  <si>
    <t>-1167908200</t>
  </si>
  <si>
    <t>0000000001.3</t>
  </si>
  <si>
    <t>Rozvaděč</t>
  </si>
  <si>
    <t>531225701</t>
  </si>
  <si>
    <t>D1</t>
  </si>
  <si>
    <t>C21M - Elektromontáže</t>
  </si>
  <si>
    <t>000000001</t>
  </si>
  <si>
    <t>Montáž TA</t>
  </si>
  <si>
    <t>879300398</t>
  </si>
  <si>
    <t>000000002</t>
  </si>
  <si>
    <t>Montáž WiFi příjmače</t>
  </si>
  <si>
    <t>2101853910</t>
  </si>
  <si>
    <t>210010002</t>
  </si>
  <si>
    <t>trubka plastová ohebná instalační průměr 16mm (PO)</t>
  </si>
  <si>
    <t>41221225</t>
  </si>
  <si>
    <t>210010003</t>
  </si>
  <si>
    <t>trubka plastová ohebná instalační průměr 23mm (PO)</t>
  </si>
  <si>
    <t>577613840</t>
  </si>
  <si>
    <t>210010006</t>
  </si>
  <si>
    <t>trubka plastová ohebná instalační průměr 48mm (PO)</t>
  </si>
  <si>
    <t>-1943407906</t>
  </si>
  <si>
    <t>210010301</t>
  </si>
  <si>
    <t>krabice přístrojová (1901, KU 68/1, KP 67, KP 68; KZ 3) bez zapojení</t>
  </si>
  <si>
    <t>413421744</t>
  </si>
  <si>
    <t>210010311</t>
  </si>
  <si>
    <t>krabice odbočná s víčkem (1902, KO 68, KU 68) kruhová bez zapojení</t>
  </si>
  <si>
    <t>-569014978</t>
  </si>
  <si>
    <t>210010313</t>
  </si>
  <si>
    <t>krabice odbočná s víčkem (KO 125) čtvercová bez zapojení (protahovací)</t>
  </si>
  <si>
    <t>-1904793946</t>
  </si>
  <si>
    <t>210010321</t>
  </si>
  <si>
    <t>krabice odbočná s víčkem a svork. (1903, KR 68) kruhová vč. zapojení</t>
  </si>
  <si>
    <t>1112662825</t>
  </si>
  <si>
    <t>210010353.1</t>
  </si>
  <si>
    <t>krabice do zateplení KEZ</t>
  </si>
  <si>
    <t>-1579853161</t>
  </si>
  <si>
    <t>210100001</t>
  </si>
  <si>
    <t>ukončení vodiče v rozvaděči vč. zapojení a koncovky do 2.5mm2</t>
  </si>
  <si>
    <t>-1341862747</t>
  </si>
  <si>
    <t>210100001.1</t>
  </si>
  <si>
    <t>ukončení vodiče UTP, osazení koncovkou</t>
  </si>
  <si>
    <t>1854862064</t>
  </si>
  <si>
    <t>210100003</t>
  </si>
  <si>
    <t>ukončení vodiče v rozvaděči vč. zapojení a koncovky do 16mm2</t>
  </si>
  <si>
    <t>593408782</t>
  </si>
  <si>
    <t>210110001</t>
  </si>
  <si>
    <t>spínač nástěnný prostředí obyčejné 1-pólový řazení 1</t>
  </si>
  <si>
    <t>-1416223537</t>
  </si>
  <si>
    <t>210110003</t>
  </si>
  <si>
    <t>sériový přepínač nástěnný prostředí obyčejné řazení 5</t>
  </si>
  <si>
    <t>1552007564</t>
  </si>
  <si>
    <t>210110004</t>
  </si>
  <si>
    <t>střídavý přepínač nástěnný prostředí obyčejné řazení 6</t>
  </si>
  <si>
    <t>94224763</t>
  </si>
  <si>
    <t>210110044</t>
  </si>
  <si>
    <t>spínač nástěnný prostředí zapuštěný do vlhka- řazení 1</t>
  </si>
  <si>
    <t>1848819406</t>
  </si>
  <si>
    <t>210110044.1</t>
  </si>
  <si>
    <t>střídavý dvojitý přepínač zapuštěný - řazení 5B</t>
  </si>
  <si>
    <t>-1772349883</t>
  </si>
  <si>
    <t>210110046</t>
  </si>
  <si>
    <t>křížový přepínač zapuštěný - řazení 7</t>
  </si>
  <si>
    <t>50794622</t>
  </si>
  <si>
    <t>210111021</t>
  </si>
  <si>
    <t>zásuvka v krabici prostředí obyčejné 10/16A 250V 2P+Z</t>
  </si>
  <si>
    <t>-286603018</t>
  </si>
  <si>
    <t>210111021.1</t>
  </si>
  <si>
    <t>zásuvka v krabici prostředí vlhké 10/16A 250V 2P+Z</t>
  </si>
  <si>
    <t>-1546376842</t>
  </si>
  <si>
    <t>210111022</t>
  </si>
  <si>
    <t>zásuvka v krabici prostředí obyčejné 10/16A 250V 2P+Z průběžná montáž</t>
  </si>
  <si>
    <t>230725990</t>
  </si>
  <si>
    <t>210190001</t>
  </si>
  <si>
    <t>montáž oceloplech. rozvodnic do 20kg</t>
  </si>
  <si>
    <t>-892985052</t>
  </si>
  <si>
    <t>210190002</t>
  </si>
  <si>
    <t>montáž oceloplech. rozvodnic do 50kg</t>
  </si>
  <si>
    <t>-86132314</t>
  </si>
  <si>
    <t>210200010</t>
  </si>
  <si>
    <t>montáž svítidla stropní</t>
  </si>
  <si>
    <t>-1307439258</t>
  </si>
  <si>
    <t>210200027</t>
  </si>
  <si>
    <t>montáž svítidla nástěnné</t>
  </si>
  <si>
    <t>-719805336</t>
  </si>
  <si>
    <t>210200091</t>
  </si>
  <si>
    <t>montáž svítidla, IP45</t>
  </si>
  <si>
    <t>-1611654771</t>
  </si>
  <si>
    <t>210800101</t>
  </si>
  <si>
    <t>CYKY 2Ax1.5mm2 (CYKY 2O1.5) 750V (PO)</t>
  </si>
  <si>
    <t>857582433</t>
  </si>
  <si>
    <t>210800105</t>
  </si>
  <si>
    <t>CYKY 3Bx1.5mm2 (CYKY 3J1.5) 750V (PO)</t>
  </si>
  <si>
    <t>-1879023688</t>
  </si>
  <si>
    <t>210800106</t>
  </si>
  <si>
    <t>CYKY 3Cx2.5mm2 (CYKY 3J2.5) 750V (PO)</t>
  </si>
  <si>
    <t>-1902507124</t>
  </si>
  <si>
    <t>210800113</t>
  </si>
  <si>
    <t>CYKY 4Bx16mm2 (CYKY 4J10) 750V (PO)</t>
  </si>
  <si>
    <t>-182660470</t>
  </si>
  <si>
    <t>210800115</t>
  </si>
  <si>
    <t>CYKY 5Cx1.5mm2 (CYKY 5J1.5) 750V (PO)</t>
  </si>
  <si>
    <t>-1519689719</t>
  </si>
  <si>
    <t>210800116</t>
  </si>
  <si>
    <t>CYKY 5Cx2.5mm2 (CYKY 5J2.5) 750V (PO)</t>
  </si>
  <si>
    <t>-795501552</t>
  </si>
  <si>
    <t>210800525</t>
  </si>
  <si>
    <t>CY 2.5mm2 (H07V-U) zelenožlutý (VU)</t>
  </si>
  <si>
    <t>-2017769514</t>
  </si>
  <si>
    <t>210800526</t>
  </si>
  <si>
    <t>CY 4mm2 (H07V-U) zelenožlutý (VU)</t>
  </si>
  <si>
    <t>-676384163</t>
  </si>
  <si>
    <t>210800529</t>
  </si>
  <si>
    <t>CY 16mm2 (H07V-U) zelenožlutý (VU)</t>
  </si>
  <si>
    <t>1365604467</t>
  </si>
  <si>
    <t>215112211</t>
  </si>
  <si>
    <t>ovladač tahový - nouz. volání</t>
  </si>
  <si>
    <t>-55596740</t>
  </si>
  <si>
    <t>215112211.1</t>
  </si>
  <si>
    <t>ovladač tlačítkový 0/1 vypínací 1-pólový</t>
  </si>
  <si>
    <t>-381484959</t>
  </si>
  <si>
    <t>215142171</t>
  </si>
  <si>
    <t>domácí vrátný</t>
  </si>
  <si>
    <t>1448399956</t>
  </si>
  <si>
    <t>216140001</t>
  </si>
  <si>
    <t>montáž kamer</t>
  </si>
  <si>
    <t>-2096111785</t>
  </si>
  <si>
    <t>216140001.1</t>
  </si>
  <si>
    <t>montáž ovl. žaluzií</t>
  </si>
  <si>
    <t>-1246919250</t>
  </si>
  <si>
    <t>216140002</t>
  </si>
  <si>
    <t>připojení VZT jednotky</t>
  </si>
  <si>
    <t>-1155780645</t>
  </si>
  <si>
    <t>216140003</t>
  </si>
  <si>
    <t>montáž elektroměru</t>
  </si>
  <si>
    <t>-896921467</t>
  </si>
  <si>
    <t>220280511</t>
  </si>
  <si>
    <t>SYKFY 5x2x0,5mm</t>
  </si>
  <si>
    <t>383467784</t>
  </si>
  <si>
    <t>220280511.1</t>
  </si>
  <si>
    <t>vodič UTP Cat.6</t>
  </si>
  <si>
    <t>-540770259</t>
  </si>
  <si>
    <t>220730001</t>
  </si>
  <si>
    <t>datová zásuvka RJ 45</t>
  </si>
  <si>
    <t>-2096779591</t>
  </si>
  <si>
    <t>220730001.1</t>
  </si>
  <si>
    <t>telev.nebo rozhl.účast.zás.průchozí nebo koncová</t>
  </si>
  <si>
    <t>1849462362</t>
  </si>
  <si>
    <t>220730231</t>
  </si>
  <si>
    <t>vodič KOAX</t>
  </si>
  <si>
    <t>1145308615</t>
  </si>
  <si>
    <t>4600000003</t>
  </si>
  <si>
    <t>fólie výstražná z PVC šířky 33cm</t>
  </si>
  <si>
    <t>-1363621334</t>
  </si>
  <si>
    <t>4600000003.1</t>
  </si>
  <si>
    <t>CYSY 4x1</t>
  </si>
  <si>
    <t>-1473413918</t>
  </si>
  <si>
    <t>R01</t>
  </si>
  <si>
    <t>Podíl přidružených výkonů 4,80% z C21M a navázaného materiálu</t>
  </si>
  <si>
    <t>1534500135</t>
  </si>
  <si>
    <t>D2</t>
  </si>
  <si>
    <t>Hromosvod</t>
  </si>
  <si>
    <t>210220022</t>
  </si>
  <si>
    <t>uzemění v zemi FeZn průměru 8-10mm a FeZn 30/4 vč. svorek, propojení a izolace spojů</t>
  </si>
  <si>
    <t>-2048249925</t>
  </si>
  <si>
    <t>210220201</t>
  </si>
  <si>
    <t>jímací tyč do 2m délky vč. upevnění</t>
  </si>
  <si>
    <t>-1692842834</t>
  </si>
  <si>
    <t>210220301</t>
  </si>
  <si>
    <t>svorky hromosvodové do 2 šroubu (SS, SR 03)</t>
  </si>
  <si>
    <t>-1786661459</t>
  </si>
  <si>
    <t>210220302</t>
  </si>
  <si>
    <t>svorky hromosvodové nad 2 šrouby (ST, SJ, SK, SZ, SR01, 02)</t>
  </si>
  <si>
    <t>-574299429</t>
  </si>
  <si>
    <t>210220372</t>
  </si>
  <si>
    <t>ochranný úhelník nebo trubka s držáky do zdiva</t>
  </si>
  <si>
    <t>-1748882016</t>
  </si>
  <si>
    <t>210220401</t>
  </si>
  <si>
    <t>označení svodu štítky smalt/umělá hmota</t>
  </si>
  <si>
    <t>-429229901</t>
  </si>
  <si>
    <t>210220431</t>
  </si>
  <si>
    <t>tvarováni mont. dílu - jímače, ochranné trubky, úhelníky</t>
  </si>
  <si>
    <t>1470661536</t>
  </si>
  <si>
    <t>216220003</t>
  </si>
  <si>
    <t>montáž uzemňovacího drátu AlMgSi průměr 8mm vč. podpěr</t>
  </si>
  <si>
    <t>1623288472</t>
  </si>
  <si>
    <t>D3</t>
  </si>
  <si>
    <t>Revize, DSPS, zkoušky</t>
  </si>
  <si>
    <t>320410001</t>
  </si>
  <si>
    <t>Celk.prohl.el.zaříz.a vyhot.rev.zp.do 50.tis.mont. - el. instalace</t>
  </si>
  <si>
    <t>-43630167</t>
  </si>
  <si>
    <t>320410001.1</t>
  </si>
  <si>
    <t>Celk.prohl.el.zaříz.a vyhot.rev.zp.do 50.tis.mont. - hromosvod</t>
  </si>
  <si>
    <t>1031267310</t>
  </si>
  <si>
    <t>320410002</t>
  </si>
  <si>
    <t>Dokumentace skutečného provedení stavby</t>
  </si>
  <si>
    <t>-21254016</t>
  </si>
  <si>
    <t>320410002.1</t>
  </si>
  <si>
    <t>SW pro systém ACS</t>
  </si>
  <si>
    <t>938324943</t>
  </si>
  <si>
    <t>320410002.2</t>
  </si>
  <si>
    <t>SW pro systém CCTV</t>
  </si>
  <si>
    <t>1905311957</t>
  </si>
  <si>
    <t>320410018</t>
  </si>
  <si>
    <t>Měření zemního odporu pro 1 zemnič</t>
  </si>
  <si>
    <t>zemnič</t>
  </si>
  <si>
    <t>-1505136935</t>
  </si>
  <si>
    <t>D4</t>
  </si>
  <si>
    <t>Materiály</t>
  </si>
  <si>
    <t>000002.1</t>
  </si>
  <si>
    <t>3-rámeček</t>
  </si>
  <si>
    <t>1764261209</t>
  </si>
  <si>
    <t>000002.10</t>
  </si>
  <si>
    <t>řídící jednotka ACS</t>
  </si>
  <si>
    <t>-1504676978</t>
  </si>
  <si>
    <t>000002.100</t>
  </si>
  <si>
    <t>TV satelit</t>
  </si>
  <si>
    <t>1997889700</t>
  </si>
  <si>
    <t>000002.101</t>
  </si>
  <si>
    <t>WiFi satelit</t>
  </si>
  <si>
    <t>867727054</t>
  </si>
  <si>
    <t>000002.102</t>
  </si>
  <si>
    <t>stožár pro STA vč. ukotvení</t>
  </si>
  <si>
    <t>34094746</t>
  </si>
  <si>
    <t>000002.103</t>
  </si>
  <si>
    <t>-361403735</t>
  </si>
  <si>
    <t>000002.11</t>
  </si>
  <si>
    <t>řídící jednotka DT</t>
  </si>
  <si>
    <t>1721939632</t>
  </si>
  <si>
    <t>000002.12</t>
  </si>
  <si>
    <t>systém pro přenos dat na zámek (venkovní WiFi pojítko; 1 km dosah; 5 GHz; 300 Mbps ;</t>
  </si>
  <si>
    <t>1367789612</t>
  </si>
  <si>
    <t>000002.13</t>
  </si>
  <si>
    <t>rozvaděč RB vč. vybavení</t>
  </si>
  <si>
    <t>-1039704368</t>
  </si>
  <si>
    <t>000002.14</t>
  </si>
  <si>
    <t>rozvaděč RE vč. vybavení</t>
  </si>
  <si>
    <t>-1117715285</t>
  </si>
  <si>
    <t>000002.15</t>
  </si>
  <si>
    <t>rozvaděč RK vč. vybavení</t>
  </si>
  <si>
    <t>1431697133</t>
  </si>
  <si>
    <t>000002.16</t>
  </si>
  <si>
    <t>rozvaděč R-TČ vč. vybavení (bez technologie TČ)</t>
  </si>
  <si>
    <t>-63555491</t>
  </si>
  <si>
    <t>000002.17</t>
  </si>
  <si>
    <t>snímač rychlosti větru</t>
  </si>
  <si>
    <t>-1646026715</t>
  </si>
  <si>
    <t>000002.18</t>
  </si>
  <si>
    <t>žaluziový ovladač</t>
  </si>
  <si>
    <t>-77139774</t>
  </si>
  <si>
    <t>000002.19</t>
  </si>
  <si>
    <t>520958312</t>
  </si>
  <si>
    <t>000002.2</t>
  </si>
  <si>
    <t>4-rámeček</t>
  </si>
  <si>
    <t>-1758459243</t>
  </si>
  <si>
    <t>000002.20</t>
  </si>
  <si>
    <t>slaboproudý konektor, komplet RJ 45</t>
  </si>
  <si>
    <t>-278679968</t>
  </si>
  <si>
    <t>000002.21</t>
  </si>
  <si>
    <t>IP kamera</t>
  </si>
  <si>
    <t>-786799950</t>
  </si>
  <si>
    <t>000002.22</t>
  </si>
  <si>
    <t>optokouřový hlásič</t>
  </si>
  <si>
    <t>-595706045</t>
  </si>
  <si>
    <t>000002.23</t>
  </si>
  <si>
    <t>trubka ohebná instal. PVC 2316 průměr 16mm</t>
  </si>
  <si>
    <t>1728445574</t>
  </si>
  <si>
    <t>000002.24</t>
  </si>
  <si>
    <t>trubka ohebná instal. PVC 2323 průměr 23</t>
  </si>
  <si>
    <t>-1821935146</t>
  </si>
  <si>
    <t>91</t>
  </si>
  <si>
    <t>000002.25</t>
  </si>
  <si>
    <t>trubka ohebná instal. PVC 2348 průměr 48mm</t>
  </si>
  <si>
    <t>213128789</t>
  </si>
  <si>
    <t>92</t>
  </si>
  <si>
    <t>000002.26</t>
  </si>
  <si>
    <t>krabice KO 68</t>
  </si>
  <si>
    <t>-1582102110</t>
  </si>
  <si>
    <t>93</t>
  </si>
  <si>
    <t>000002.27</t>
  </si>
  <si>
    <t>krabice KR 68</t>
  </si>
  <si>
    <t>205688962</t>
  </si>
  <si>
    <t>94</t>
  </si>
  <si>
    <t>000002.28</t>
  </si>
  <si>
    <t>krabice KO 125</t>
  </si>
  <si>
    <t>1021816970</t>
  </si>
  <si>
    <t>95</t>
  </si>
  <si>
    <t>000002.29</t>
  </si>
  <si>
    <t>krabice KU 68/1</t>
  </si>
  <si>
    <t>-1226455319</t>
  </si>
  <si>
    <t>96</t>
  </si>
  <si>
    <t>000002.3</t>
  </si>
  <si>
    <t>5-rámeček</t>
  </si>
  <si>
    <t>-925392081</t>
  </si>
  <si>
    <t>97</t>
  </si>
  <si>
    <t>000002.30</t>
  </si>
  <si>
    <t>krabice do zateplení</t>
  </si>
  <si>
    <t>982525840</t>
  </si>
  <si>
    <t>98</t>
  </si>
  <si>
    <t>000002.31</t>
  </si>
  <si>
    <t>spínač kolébkový č. 1</t>
  </si>
  <si>
    <t>1053881588</t>
  </si>
  <si>
    <t>99</t>
  </si>
  <si>
    <t>000002.32</t>
  </si>
  <si>
    <t>spínač kolébkový č. 5</t>
  </si>
  <si>
    <t>-1513856271</t>
  </si>
  <si>
    <t>000002.33</t>
  </si>
  <si>
    <t>spínač kolébkový č. 6</t>
  </si>
  <si>
    <t>-473366646</t>
  </si>
  <si>
    <t>000002.34</t>
  </si>
  <si>
    <t>zásuvka 16A, 230 V IP44</t>
  </si>
  <si>
    <t>-368555558</t>
  </si>
  <si>
    <t>000002.35</t>
  </si>
  <si>
    <t>dvojzásuvka v krabici prost.obyč.10/16A 250V 2P+Z</t>
  </si>
  <si>
    <t>161307959</t>
  </si>
  <si>
    <t>000002.36</t>
  </si>
  <si>
    <t>zásuvka v krabici prost.obyč.10/16A 250V 2P+Z</t>
  </si>
  <si>
    <t>-566742829</t>
  </si>
  <si>
    <t>000002.37</t>
  </si>
  <si>
    <t>spínač kolébkový č. 1, IP 45</t>
  </si>
  <si>
    <t>508601489</t>
  </si>
  <si>
    <t>000002.38</t>
  </si>
  <si>
    <t>spínač kolébkový č. 5A (6+1)</t>
  </si>
  <si>
    <t>-1183450998</t>
  </si>
  <si>
    <t>000002.39</t>
  </si>
  <si>
    <t>spínač kolébkový č. 7</t>
  </si>
  <si>
    <t>37707158</t>
  </si>
  <si>
    <t>000002.4</t>
  </si>
  <si>
    <t>MEB</t>
  </si>
  <si>
    <t>-808759005</t>
  </si>
  <si>
    <t>000002.40</t>
  </si>
  <si>
    <t>drát AlMgSi 8</t>
  </si>
  <si>
    <t>2144717906</t>
  </si>
  <si>
    <t>000002.41</t>
  </si>
  <si>
    <t>FeZn průměr 10mm</t>
  </si>
  <si>
    <t>1427155442</t>
  </si>
  <si>
    <t>000002.42</t>
  </si>
  <si>
    <t>jímací tyč JP 1,0 m</t>
  </si>
  <si>
    <t>1527499683</t>
  </si>
  <si>
    <t>000002.43</t>
  </si>
  <si>
    <t>jímací tyč JP 1,5 m</t>
  </si>
  <si>
    <t>1417267643</t>
  </si>
  <si>
    <t>000002.44</t>
  </si>
  <si>
    <t>jímací tyč JP 2,5 m</t>
  </si>
  <si>
    <t>1985988057</t>
  </si>
  <si>
    <t>000002.45</t>
  </si>
  <si>
    <t>ochranný úhelník OU</t>
  </si>
  <si>
    <t>644828530</t>
  </si>
  <si>
    <t>000002.46</t>
  </si>
  <si>
    <t>držák DUz do zdiva</t>
  </si>
  <si>
    <t>1012455480</t>
  </si>
  <si>
    <t>000002.47</t>
  </si>
  <si>
    <t>izol. držák - 50 cm</t>
  </si>
  <si>
    <t>1714536278</t>
  </si>
  <si>
    <t>000002.48</t>
  </si>
  <si>
    <t>svorka jímací SJ02</t>
  </si>
  <si>
    <t>-1596995467</t>
  </si>
  <si>
    <t>000002.49</t>
  </si>
  <si>
    <t>svorka okapová - SO</t>
  </si>
  <si>
    <t>-1618231508</t>
  </si>
  <si>
    <t>000002.5</t>
  </si>
  <si>
    <t>rozavděč RACK 24 U vč. vybavení (vyvazovací panely, ventilátor</t>
  </si>
  <si>
    <t>1873214843</t>
  </si>
  <si>
    <t>000002.50</t>
  </si>
  <si>
    <t>svorka připojovací SP1</t>
  </si>
  <si>
    <t>450791791</t>
  </si>
  <si>
    <t>000002.51</t>
  </si>
  <si>
    <t>svorka zkušební - SZ</t>
  </si>
  <si>
    <t>-2092421252</t>
  </si>
  <si>
    <t>000002.52</t>
  </si>
  <si>
    <t>gumoasfalt</t>
  </si>
  <si>
    <t>sada</t>
  </si>
  <si>
    <t>102525381</t>
  </si>
  <si>
    <t>000002.53</t>
  </si>
  <si>
    <t>označovací štítek</t>
  </si>
  <si>
    <t>1707800767</t>
  </si>
  <si>
    <t>000002.54</t>
  </si>
  <si>
    <t>podpěra vedení PV 01</t>
  </si>
  <si>
    <t>-280155732</t>
  </si>
  <si>
    <t>000002.55</t>
  </si>
  <si>
    <t>podpěra vedení PV 22</t>
  </si>
  <si>
    <t>-416036536</t>
  </si>
  <si>
    <t>000002.56</t>
  </si>
  <si>
    <t>podpěra vedení PV 32</t>
  </si>
  <si>
    <t>-595746419</t>
  </si>
  <si>
    <t>000002.57</t>
  </si>
  <si>
    <t>svorka spojovací SS</t>
  </si>
  <si>
    <t>-705596098</t>
  </si>
  <si>
    <t>000002.58</t>
  </si>
  <si>
    <t>CYKY 2Ax1.5mm2 (CYKY 2O1.5)</t>
  </si>
  <si>
    <t>-1837914337</t>
  </si>
  <si>
    <t>000002.59</t>
  </si>
  <si>
    <t>CYKY 4Bx16mm2 (CYKY 4J10)</t>
  </si>
  <si>
    <t>2041965604</t>
  </si>
  <si>
    <t>000002.6</t>
  </si>
  <si>
    <t>NVR rekordér pro 8 IP kamer</t>
  </si>
  <si>
    <t>-126023895</t>
  </si>
  <si>
    <t>000002.60</t>
  </si>
  <si>
    <t>výstražná fólie 330 mm červená</t>
  </si>
  <si>
    <t>1419023709</t>
  </si>
  <si>
    <t>000002.61</t>
  </si>
  <si>
    <t>CYKY 5Cx1.5mm2 (CYKY 5J1.5)</t>
  </si>
  <si>
    <t>-1254899836</t>
  </si>
  <si>
    <t>000002.62</t>
  </si>
  <si>
    <t>CYKY 5Cx2.5mm2 (CYKY 5J2.5)</t>
  </si>
  <si>
    <t>300745174</t>
  </si>
  <si>
    <t>000002.63</t>
  </si>
  <si>
    <t>nouzový invertor 60 minut</t>
  </si>
  <si>
    <t>994440695</t>
  </si>
  <si>
    <t>000002.64</t>
  </si>
  <si>
    <t>-707157065</t>
  </si>
  <si>
    <t>000002.65</t>
  </si>
  <si>
    <t>2122765542</t>
  </si>
  <si>
    <t>000002.66</t>
  </si>
  <si>
    <t>-811588304</t>
  </si>
  <si>
    <t>000002.67</t>
  </si>
  <si>
    <t>telev. účast.zásuvka</t>
  </si>
  <si>
    <t>-239628994</t>
  </si>
  <si>
    <t>000002.68</t>
  </si>
  <si>
    <t>-186901029</t>
  </si>
  <si>
    <t>000002.69</t>
  </si>
  <si>
    <t>ovladač tahový</t>
  </si>
  <si>
    <t>-1800598190</t>
  </si>
  <si>
    <t>000002.7</t>
  </si>
  <si>
    <t>switch 24 porth</t>
  </si>
  <si>
    <t>-965118963</t>
  </si>
  <si>
    <t>000002.70</t>
  </si>
  <si>
    <t>ovladač tlač. 0/1 vypínací 1-pólový</t>
  </si>
  <si>
    <t>-737548145</t>
  </si>
  <si>
    <t>000002.71</t>
  </si>
  <si>
    <t>biometrická čtečka</t>
  </si>
  <si>
    <t>-320142908</t>
  </si>
  <si>
    <t>000002.72</t>
  </si>
  <si>
    <t>-1163174871</t>
  </si>
  <si>
    <t>000002.73</t>
  </si>
  <si>
    <t>CY 2.5mm2 (H07V-U) zelenožlutý</t>
  </si>
  <si>
    <t>-1880336660</t>
  </si>
  <si>
    <t>000002.74</t>
  </si>
  <si>
    <t>CY 4mm2 (H07V-U) zelenožlutý</t>
  </si>
  <si>
    <t>1241610534</t>
  </si>
  <si>
    <t>000002.75</t>
  </si>
  <si>
    <t>CY 16mm2 (H07V-U) zelenožlutý</t>
  </si>
  <si>
    <t>-1867450201</t>
  </si>
  <si>
    <t>000002.76</t>
  </si>
  <si>
    <t>CYKY 3Bx1.5mm2 (CYKY 3J1.5)</t>
  </si>
  <si>
    <t>2084268365</t>
  </si>
  <si>
    <t>000002.77</t>
  </si>
  <si>
    <t>15064171</t>
  </si>
  <si>
    <t>000002.78</t>
  </si>
  <si>
    <t>1949273560</t>
  </si>
  <si>
    <t>000002.79</t>
  </si>
  <si>
    <t>1263911250</t>
  </si>
  <si>
    <t>000002.8</t>
  </si>
  <si>
    <t>STA zesilovač</t>
  </si>
  <si>
    <t>-217739358</t>
  </si>
  <si>
    <t>000002.80</t>
  </si>
  <si>
    <t>2095009949</t>
  </si>
  <si>
    <t>153</t>
  </si>
  <si>
    <t>000002.81</t>
  </si>
  <si>
    <t>231769113</t>
  </si>
  <si>
    <t>000002.82</t>
  </si>
  <si>
    <t>vodič KOAX - venkovní</t>
  </si>
  <si>
    <t>1682812474</t>
  </si>
  <si>
    <t>155</t>
  </si>
  <si>
    <t>000002.83</t>
  </si>
  <si>
    <t>301059992</t>
  </si>
  <si>
    <t>000002.84</t>
  </si>
  <si>
    <t>607288655</t>
  </si>
  <si>
    <t>157</t>
  </si>
  <si>
    <t>000002.85</t>
  </si>
  <si>
    <t>-431181333</t>
  </si>
  <si>
    <t>000002.86</t>
  </si>
  <si>
    <t>-1234766895</t>
  </si>
  <si>
    <t>000002.87</t>
  </si>
  <si>
    <t>-847496593</t>
  </si>
  <si>
    <t>000002.88</t>
  </si>
  <si>
    <t>-1222069883</t>
  </si>
  <si>
    <t>000002.89</t>
  </si>
  <si>
    <t>1336177885</t>
  </si>
  <si>
    <t>000002.9</t>
  </si>
  <si>
    <t>multiswitch 5/16</t>
  </si>
  <si>
    <t>-1691559020</t>
  </si>
  <si>
    <t>000002.90</t>
  </si>
  <si>
    <t>-379686214</t>
  </si>
  <si>
    <t>000002.91</t>
  </si>
  <si>
    <t>CYKY 3Cx2.5mm2 (CYKY 3J2.5)</t>
  </si>
  <si>
    <t>232510467</t>
  </si>
  <si>
    <t>000002.92</t>
  </si>
  <si>
    <t>zvonkové tablo vč. kamery</t>
  </si>
  <si>
    <t>828875927</t>
  </si>
  <si>
    <t>000002.93</t>
  </si>
  <si>
    <t>domovní audio tlf.</t>
  </si>
  <si>
    <t>-1449393142</t>
  </si>
  <si>
    <t>000002.94</t>
  </si>
  <si>
    <t>domovní video tlf. (kancelář)</t>
  </si>
  <si>
    <t>-525193028</t>
  </si>
  <si>
    <t>000002.95</t>
  </si>
  <si>
    <t>ústředna EZS</t>
  </si>
  <si>
    <t>-172228976</t>
  </si>
  <si>
    <t>000002.96</t>
  </si>
  <si>
    <t>čidlo pohybu (EZS)</t>
  </si>
  <si>
    <t>-927119312</t>
  </si>
  <si>
    <t>000002.97</t>
  </si>
  <si>
    <t>klávesnice (EZS)</t>
  </si>
  <si>
    <t>2088070444</t>
  </si>
  <si>
    <t>000002.98</t>
  </si>
  <si>
    <t>magnetické čidlo (EZS)</t>
  </si>
  <si>
    <t>967716636</t>
  </si>
  <si>
    <t>000002.99</t>
  </si>
  <si>
    <t>TV anténa</t>
  </si>
  <si>
    <t>537179221</t>
  </si>
  <si>
    <t>R02</t>
  </si>
  <si>
    <t>Podružný materiál 5,00%</t>
  </si>
  <si>
    <t>950408844</t>
  </si>
  <si>
    <t>VRN</t>
  </si>
  <si>
    <t>Vedlejší rozpočtové náklady</t>
  </si>
  <si>
    <t>VRN9</t>
  </si>
  <si>
    <t>Ostatní náklady</t>
  </si>
  <si>
    <t>09400R</t>
  </si>
  <si>
    <t>GZS 2,50% z C21M a navázaného materiálu</t>
  </si>
  <si>
    <t>CS ÚRS 2021 01</t>
  </si>
  <si>
    <t>1024</t>
  </si>
  <si>
    <t>1111597358</t>
  </si>
  <si>
    <t>SO 01.2. - Vytápění</t>
  </si>
  <si>
    <t>D1 - Materiál VYTÁPĚNÍ</t>
  </si>
  <si>
    <t>D2 - Zhotovení ÚT</t>
  </si>
  <si>
    <t>D3 - Přesun materiálu</t>
  </si>
  <si>
    <t>D4 - Doprava</t>
  </si>
  <si>
    <t>D5 - Ostatní</t>
  </si>
  <si>
    <t>Materiál VYTÁPĚNÍ</t>
  </si>
  <si>
    <t>Pol1</t>
  </si>
  <si>
    <t>Systémová deska, černá izolační 30mm pro potrubí 13 -17mm</t>
  </si>
  <si>
    <t>-766991152</t>
  </si>
  <si>
    <t>Pol10</t>
  </si>
  <si>
    <t>Příchytka fixační na trubky 50mm , kotvení do systémové desky</t>
  </si>
  <si>
    <t>-1913371879</t>
  </si>
  <si>
    <t>Pol11</t>
  </si>
  <si>
    <t>Press vsuvka 16x16</t>
  </si>
  <si>
    <t>1099795365</t>
  </si>
  <si>
    <t>Pol12</t>
  </si>
  <si>
    <t>Termostat manuální elektronický</t>
  </si>
  <si>
    <t>1376686368</t>
  </si>
  <si>
    <t>Pol13</t>
  </si>
  <si>
    <t>Servopohony</t>
  </si>
  <si>
    <t>470890332</t>
  </si>
  <si>
    <t>Pol14</t>
  </si>
  <si>
    <t>Manuální termostatická hlavice na rozdělovači</t>
  </si>
  <si>
    <t>-199962619</t>
  </si>
  <si>
    <t>Pol15</t>
  </si>
  <si>
    <t>Ústřední svorkovnice pro termostaty a servopohony</t>
  </si>
  <si>
    <t>-1305841849</t>
  </si>
  <si>
    <t>Pol16</t>
  </si>
  <si>
    <t>Kondenzační kotel</t>
  </si>
  <si>
    <t>-1563509290</t>
  </si>
  <si>
    <t>Pol17</t>
  </si>
  <si>
    <t>Tepelné čerpadlo vzduch / voda</t>
  </si>
  <si>
    <t>1602693303</t>
  </si>
  <si>
    <t>Pol18</t>
  </si>
  <si>
    <t>Programovatelný ternostat pro vytápění sdružený (umístění T.M. - součást dodávky R/S)</t>
  </si>
  <si>
    <t>-512504422</t>
  </si>
  <si>
    <t>Pol19</t>
  </si>
  <si>
    <t>Odkouření</t>
  </si>
  <si>
    <t>-814644018</t>
  </si>
  <si>
    <t>Pol2</t>
  </si>
  <si>
    <t>Podlahová trubka Ø 17x2,0</t>
  </si>
  <si>
    <t>1463496412</t>
  </si>
  <si>
    <t>Pol20</t>
  </si>
  <si>
    <t>Zásobní TUV 800 L - KOMPLET S PŘÍSLUŠENSTVÍM vč šroubení a uzávěrů</t>
  </si>
  <si>
    <t>-287701934</t>
  </si>
  <si>
    <t>Pol21</t>
  </si>
  <si>
    <t>Hydraulický vyrovnávač vč uzávěrů KK 1 1/2"</t>
  </si>
  <si>
    <t>349371819</t>
  </si>
  <si>
    <t>Pol22</t>
  </si>
  <si>
    <t>Rozdělovač / sběrač vytápění - 4 topné okruhy (DN35, DN35, DN35)</t>
  </si>
  <si>
    <t>-1816886505</t>
  </si>
  <si>
    <t>Pol23</t>
  </si>
  <si>
    <t>Pojistný ventil otopné soustavy</t>
  </si>
  <si>
    <t>1428412411</t>
  </si>
  <si>
    <t>Pol24</t>
  </si>
  <si>
    <t>Expanzní nádoba vč příslušenství - 100 l</t>
  </si>
  <si>
    <t>-1631289102</t>
  </si>
  <si>
    <t>Pol25</t>
  </si>
  <si>
    <t>Trojcestný ventil pro potrubí DN35 se servopohonem</t>
  </si>
  <si>
    <t>-1997655134</t>
  </si>
  <si>
    <t>Pol26</t>
  </si>
  <si>
    <t>Uzavírací armatury Ø 6/4"</t>
  </si>
  <si>
    <t>1921080263</t>
  </si>
  <si>
    <t>Pol27</t>
  </si>
  <si>
    <t>Uzavírací armatury Ø 1"</t>
  </si>
  <si>
    <t>2075663296</t>
  </si>
  <si>
    <t>Pol28</t>
  </si>
  <si>
    <t>Regulační ventil Ø 1"</t>
  </si>
  <si>
    <t>-819125912</t>
  </si>
  <si>
    <t>Pol29</t>
  </si>
  <si>
    <t>Kulový kohout vypouštěcí 1/2"</t>
  </si>
  <si>
    <t>1571984863</t>
  </si>
  <si>
    <t>Pol3</t>
  </si>
  <si>
    <t>Pás dilatační tl.8 x 150 bal. 25m</t>
  </si>
  <si>
    <t>1678884558</t>
  </si>
  <si>
    <t>Pol30</t>
  </si>
  <si>
    <t>Filtr 1"</t>
  </si>
  <si>
    <t>-1550121856</t>
  </si>
  <si>
    <t>Pol31</t>
  </si>
  <si>
    <t>Zpětná klapka 1"</t>
  </si>
  <si>
    <t>2111276255</t>
  </si>
  <si>
    <t>Pol32</t>
  </si>
  <si>
    <t>Čerpadlo - větev T1 , T2</t>
  </si>
  <si>
    <t>2062334885</t>
  </si>
  <si>
    <t>Poznámka k položce:
průtok = 2175 kg/h; (230V/75W/0,7A)</t>
  </si>
  <si>
    <t>Pol33</t>
  </si>
  <si>
    <t>Čerpadlo - větev T3</t>
  </si>
  <si>
    <t>1153416547</t>
  </si>
  <si>
    <t>Poznámka k položce:
průtok = 2064 kg/h; (230V/40W/0,44A)</t>
  </si>
  <si>
    <t>Pol34</t>
  </si>
  <si>
    <t>Ostatní montážní a instalační materiál vytápěcí soustavy</t>
  </si>
  <si>
    <t>-1588558915</t>
  </si>
  <si>
    <t>Pol35</t>
  </si>
  <si>
    <t>Potrubí 15x1,0 ( tyč 2,5 m)</t>
  </si>
  <si>
    <t>-1541499203</t>
  </si>
  <si>
    <t>Pol36</t>
  </si>
  <si>
    <t>Potrubí 22x1,0 ( tyč 2,5 m )</t>
  </si>
  <si>
    <t>920785402</t>
  </si>
  <si>
    <t>Pol37</t>
  </si>
  <si>
    <t>Potrubí 28x1,5 ( tyč 2,5 m )</t>
  </si>
  <si>
    <t>846236470</t>
  </si>
  <si>
    <t>Pol38</t>
  </si>
  <si>
    <t>Potrubí 35x1,5 ( tyč 2,5 m )</t>
  </si>
  <si>
    <t>706941838</t>
  </si>
  <si>
    <t>Pol39</t>
  </si>
  <si>
    <t>Potrubí 54x2,0 ( tyč 2,5 m )</t>
  </si>
  <si>
    <t>1216107030</t>
  </si>
  <si>
    <t>Pol40</t>
  </si>
  <si>
    <t>Pájecí drát 250g</t>
  </si>
  <si>
    <t>317641923</t>
  </si>
  <si>
    <t>Pol41</t>
  </si>
  <si>
    <t>Nískoexpanzní pěna</t>
  </si>
  <si>
    <t>-602348548</t>
  </si>
  <si>
    <t>Pol42</t>
  </si>
  <si>
    <t>Sádra 10 kg</t>
  </si>
  <si>
    <t>-1620077717</t>
  </si>
  <si>
    <t>Pol4</t>
  </si>
  <si>
    <t>Šroubení svěrné 16x2</t>
  </si>
  <si>
    <t>-1247758720</t>
  </si>
  <si>
    <t>Pol5</t>
  </si>
  <si>
    <t>Rozdělovač podlahového vytápění bez skříňky komplet vč čerpadla - 6 cestný</t>
  </si>
  <si>
    <t>-1942676129</t>
  </si>
  <si>
    <t>Pol6</t>
  </si>
  <si>
    <t>Rozdělovač podlahového vytápění bez skříňky komplet vč čerpadla - 10 cestný</t>
  </si>
  <si>
    <t>-1219695214</t>
  </si>
  <si>
    <t>Pol7</t>
  </si>
  <si>
    <t>Skříň rozdělovače pod omítku pro podlahový rozdělovač 6 cestný</t>
  </si>
  <si>
    <t>-354868342</t>
  </si>
  <si>
    <t>Pol8</t>
  </si>
  <si>
    <t>Skříň rozdělovače pod omítku pro podlahový rozdělovač 10 cestný</t>
  </si>
  <si>
    <t>-1131126499</t>
  </si>
  <si>
    <t>Pol9</t>
  </si>
  <si>
    <t>Tělěso otopné - žebřík - 257W + EL.300 - CHROM</t>
  </si>
  <si>
    <t>-1256210373</t>
  </si>
  <si>
    <t>Zhotovení ÚT</t>
  </si>
  <si>
    <t>Pol43</t>
  </si>
  <si>
    <t>Montáž a instalace systémových desek , dilatačních pásů po obvodu</t>
  </si>
  <si>
    <t>41040615</t>
  </si>
  <si>
    <t>Pol44</t>
  </si>
  <si>
    <t>Montáž a položení potrubí podlahového vytápění</t>
  </si>
  <si>
    <t>1084848589</t>
  </si>
  <si>
    <t>Pol45</t>
  </si>
  <si>
    <t>Osazení topného zdroje, rozdělovače podlahového vytápění a propojení potrubím</t>
  </si>
  <si>
    <t>2111012865</t>
  </si>
  <si>
    <t>Pol46</t>
  </si>
  <si>
    <t>Pomocné dokončovací práce</t>
  </si>
  <si>
    <t>202197351</t>
  </si>
  <si>
    <t>Pol47</t>
  </si>
  <si>
    <t>Zhotovení prostupů</t>
  </si>
  <si>
    <t>-1476772014</t>
  </si>
  <si>
    <t>Pol48</t>
  </si>
  <si>
    <t>Zkouška tlaková</t>
  </si>
  <si>
    <t>-1966471843</t>
  </si>
  <si>
    <t>Pol49</t>
  </si>
  <si>
    <t>Odvzdušnění a napuštění systému</t>
  </si>
  <si>
    <t>1248653087</t>
  </si>
  <si>
    <t>Pol50</t>
  </si>
  <si>
    <t>Revize UT</t>
  </si>
  <si>
    <t>-2089428834</t>
  </si>
  <si>
    <t>Pol51</t>
  </si>
  <si>
    <t>Zaškolení obsluhy</t>
  </si>
  <si>
    <t>-756002364</t>
  </si>
  <si>
    <t>Přesun materiálu</t>
  </si>
  <si>
    <t>Pol52</t>
  </si>
  <si>
    <t>-2138997125</t>
  </si>
  <si>
    <t>Doprava</t>
  </si>
  <si>
    <t>Pol53</t>
  </si>
  <si>
    <t>Ostatní doprava</t>
  </si>
  <si>
    <t>km</t>
  </si>
  <si>
    <t>497758800</t>
  </si>
  <si>
    <t>D5</t>
  </si>
  <si>
    <t>Ostatní</t>
  </si>
  <si>
    <t>Pol54</t>
  </si>
  <si>
    <t>Záložní zdroj 500 W</t>
  </si>
  <si>
    <t>-1217857739</t>
  </si>
  <si>
    <t>SO 01.3 - Vzduchotechnika</t>
  </si>
  <si>
    <t>2 - Spojovací, těsnící a závěsový materiál</t>
  </si>
  <si>
    <t>1.1.1</t>
  </si>
  <si>
    <t>Jednotka pro přívod a odvod vzduchu s křížkovým rekuperátorem (účinnost 92%), 460 m3/h, ext. tlak 330 Pa, filtry na sáních třídy G4, bypass klapka, elektrický ohřívač, regulace. Podrobnosti viz tech. specifikace. Včetně mont. mat.</t>
  </si>
  <si>
    <t>-160241384</t>
  </si>
  <si>
    <t>1.10.1</t>
  </si>
  <si>
    <t>Tepelná izolace tl. 100mm s al. polepem, včetně montážního materiálu</t>
  </si>
  <si>
    <t>-983665631</t>
  </si>
  <si>
    <t>1.10.2</t>
  </si>
  <si>
    <t>Tepelná izolace tl. 50mm s oplechováním, včetně montážního materiálu</t>
  </si>
  <si>
    <t>-677665948</t>
  </si>
  <si>
    <t>1.5.1</t>
  </si>
  <si>
    <t>Přeslechový tlumič hluku vsuvný, prům. 100mm, dl. 300mm</t>
  </si>
  <si>
    <t>-35536053</t>
  </si>
  <si>
    <t>1.5.2</t>
  </si>
  <si>
    <t>Tlumič hluku buňkový, 500x200 mm, délky 1500 mm</t>
  </si>
  <si>
    <t>-1315804201</t>
  </si>
  <si>
    <t>1.5.3</t>
  </si>
  <si>
    <t>Tlumič hluku buňkový, 500x200 mm, délky 1000 mm</t>
  </si>
  <si>
    <t>-1592427876</t>
  </si>
  <si>
    <t>1.6.1</t>
  </si>
  <si>
    <t>Protidešťová stříška pozink pro prům. 250mm</t>
  </si>
  <si>
    <t>-707647347</t>
  </si>
  <si>
    <t>1.6.2</t>
  </si>
  <si>
    <t>Výfuková hlavice pozink pro prům. 250mm</t>
  </si>
  <si>
    <t>907079632</t>
  </si>
  <si>
    <t>1.7.1</t>
  </si>
  <si>
    <t>Talířový ventil univerzální, plastový průměr 100 mm</t>
  </si>
  <si>
    <t>2114114355</t>
  </si>
  <si>
    <t>1.9.1</t>
  </si>
  <si>
    <t>Spiro potrubí prům. 100, 20% tvarovek, včetně montážního materiálu</t>
  </si>
  <si>
    <t>bm</t>
  </si>
  <si>
    <t>2046611950</t>
  </si>
  <si>
    <t>1.9.2</t>
  </si>
  <si>
    <t>Spiro potrubí prům. 125, 20% tvarovek, včetně montážního materiálu</t>
  </si>
  <si>
    <t>-1187712696</t>
  </si>
  <si>
    <t>1.9.3</t>
  </si>
  <si>
    <t>Spiro potrubí prům. 160, 20% tvarovek, včetně montážního materiálu</t>
  </si>
  <si>
    <t>-683032926</t>
  </si>
  <si>
    <t>1.9.4</t>
  </si>
  <si>
    <t>Spiro potrubí prům. 200, 20% tvarovek, včetně montážního materiálu</t>
  </si>
  <si>
    <t>935186698</t>
  </si>
  <si>
    <t>1.9.5</t>
  </si>
  <si>
    <t>Spiro potrubí prům. 250, 20% tvarovek, včetně montážního materiálu</t>
  </si>
  <si>
    <t>457340929</t>
  </si>
  <si>
    <t>1.9.6</t>
  </si>
  <si>
    <t>Čtyřhranné potrubí pozink, vč. Tvarovek, vč. mont. mat</t>
  </si>
  <si>
    <t>-718116551</t>
  </si>
  <si>
    <t>Spojovací, těsnící a závěsový materiál</t>
  </si>
  <si>
    <t>2.1</t>
  </si>
  <si>
    <t>Doprava materiálu</t>
  </si>
  <si>
    <t>1938939203</t>
  </si>
  <si>
    <t>2.2</t>
  </si>
  <si>
    <t>Zaregulování a zprovoznění</t>
  </si>
  <si>
    <t>1226425283</t>
  </si>
  <si>
    <t>2.3</t>
  </si>
  <si>
    <t>Dokumentace ke kolaudaci</t>
  </si>
  <si>
    <t>1613228665</t>
  </si>
  <si>
    <t>2.4</t>
  </si>
  <si>
    <t>Uzemnění potrubí</t>
  </si>
  <si>
    <t>-1426901370</t>
  </si>
  <si>
    <t>2.5</t>
  </si>
  <si>
    <t>Dokumentace skutečného provedení</t>
  </si>
  <si>
    <t>-1074330063</t>
  </si>
  <si>
    <t>f1</t>
  </si>
  <si>
    <t>31,916</t>
  </si>
  <si>
    <t>f10</t>
  </si>
  <si>
    <t>355,92</t>
  </si>
  <si>
    <t>f2</t>
  </si>
  <si>
    <t>124,23</t>
  </si>
  <si>
    <t>f21</t>
  </si>
  <si>
    <t>8,4</t>
  </si>
  <si>
    <t>f3</t>
  </si>
  <si>
    <t>387,874</t>
  </si>
  <si>
    <t>f30</t>
  </si>
  <si>
    <t>223,5</t>
  </si>
  <si>
    <t>f4</t>
  </si>
  <si>
    <t>191,546</t>
  </si>
  <si>
    <t>SO 01.4 - Zdravotně technické instalace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</si>
  <si>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</si>
  <si>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</si>
  <si>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</si>
  <si>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</si>
  <si>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</si>
  <si>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</si>
  <si>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>HZS - Hodinové zúčtovací sazby</t>
  </si>
  <si>
    <t xml:space="preserve">    VRN1 - Průzkumné, geodetické a projektové práce</t>
  </si>
  <si>
    <t xml:space="preserve">    VRN4 - Inženýrská činnost</t>
  </si>
  <si>
    <t>131251104</t>
  </si>
  <si>
    <t>Hloubení nezapažených jam a zářezů strojně s urovnáním dna do předepsaného profilu a spádu v hornině třídy těžitelnosti I skupiny 3 přes 100 do 500 m3</t>
  </si>
  <si>
    <t>-1249728384</t>
  </si>
  <si>
    <t>5*6*4+9*5*2,3</t>
  </si>
  <si>
    <t>-1911705259</t>
  </si>
  <si>
    <t>292*0,8*1,2+21*0,6*0,8+(48+43)*0,6*1,2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</si>
  <si>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</si>
  <si>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</si>
  <si>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-12804630</t>
  </si>
  <si>
    <t>zemina ponechaná na zásyp</t>
  </si>
  <si>
    <t>zpět na zásyp</t>
  </si>
  <si>
    <t>1922527498</t>
  </si>
  <si>
    <t>na skládku</t>
  </si>
  <si>
    <t>f30+f10-f3</t>
  </si>
  <si>
    <t>1721233871</t>
  </si>
  <si>
    <t>na zpětný zásyp</t>
  </si>
  <si>
    <t>2138191535</t>
  </si>
  <si>
    <t>191,546*2 'Přepočtené koeficientem množství</t>
  </si>
  <si>
    <t>-271813302</t>
  </si>
  <si>
    <t>174151101</t>
  </si>
  <si>
    <t>Zásyp sypaninou z jakékoliv horniny strojně s uložením výkopku ve vrstvách se zhutněním jam, šachet, rýh nebo kolem objektů v těchto vykopávkách</t>
  </si>
  <si>
    <t>-157272452</t>
  </si>
  <si>
    <t>f30+f10-f1-f2-f21-23-4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</si>
  <si>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</si>
  <si>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</si>
  <si>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-2019000514</t>
  </si>
  <si>
    <t>292*0,8*0,45+(48+43)*0,6*0,35</t>
  </si>
  <si>
    <t>21*0,5*0,8</t>
  </si>
  <si>
    <t>58337302</t>
  </si>
  <si>
    <t>štěrkopísek frakce 0/16</t>
  </si>
  <si>
    <t>-1962003188</t>
  </si>
  <si>
    <t>124,23*2 'Přepočtené koeficientem množství</t>
  </si>
  <si>
    <t>58343930</t>
  </si>
  <si>
    <t>kamenivo drcené hrubé frakce 16/32</t>
  </si>
  <si>
    <t>1680196992</t>
  </si>
  <si>
    <t>8,4*2 'Přepočtené koeficientem množství</t>
  </si>
  <si>
    <t>382411113</t>
  </si>
  <si>
    <t>Zemní nádrž z polyetylenu PE na dešťovou a splaškovou vodu univerzální samonosná pro běžné zatížení, objemu 3500 l</t>
  </si>
  <si>
    <t>-1045223019</t>
  </si>
  <si>
    <t>451573111</t>
  </si>
  <si>
    <t>Lože pod potrubí, stoky a drobné objekty v otevřeném výkopu z písku a štěrkopísku do 63 mm</t>
  </si>
  <si>
    <t>2082121308</t>
  </si>
  <si>
    <t>292*0,8*0,1+7,2*3,6*0,05+4*3*0,15+(48+43)*0,6*0,1</t>
  </si>
  <si>
    <t>Trubní vedení</t>
  </si>
  <si>
    <t>871171211</t>
  </si>
  <si>
    <t>Montáž potrubí z plastů v otevřeném výkopu z polyetylenu PE 100 svařovaných elektrotvarovkou SDR 11/PN16 D 40 x 3,7 mm</t>
  </si>
  <si>
    <t>-492797256</t>
  </si>
  <si>
    <t>28613111</t>
  </si>
  <si>
    <t>potrubí vodovodní PE100 PN 16 SDR11 6m 100m 40x3,7mm</t>
  </si>
  <si>
    <t>950209408</t>
  </si>
  <si>
    <t>28613912</t>
  </si>
  <si>
    <t>potrubí plynovodní PE 100RC SDR 11 PN 0,4MPa D 40x3,7mm</t>
  </si>
  <si>
    <t>460047577</t>
  </si>
  <si>
    <t>877171110</t>
  </si>
  <si>
    <t>Montáž tvarovek na plastovém potrubí z polyetylenu PE 100 elektrotvarovek SDR 11/PN16 kolen 45° d 40</t>
  </si>
  <si>
    <t>-633804550</t>
  </si>
  <si>
    <t>28614944</t>
  </si>
  <si>
    <t>elektrokoleno 45° PE 100 PN16 D 40mm</t>
  </si>
  <si>
    <t>1888566526</t>
  </si>
  <si>
    <t>877171112</t>
  </si>
  <si>
    <t>Montáž tvarovek na plastovém potrubí z polyetylenu PE 100 elektrotvarovek SDR 11/PN16 kolen 90° d 40</t>
  </si>
  <si>
    <t>964562534</t>
  </si>
  <si>
    <t>28653053</t>
  </si>
  <si>
    <t>elektrokoleno 90° PE 100 D 40mm</t>
  </si>
  <si>
    <t>1470004719</t>
  </si>
  <si>
    <t>893811263</t>
  </si>
  <si>
    <t>Osazení vodoměrné šachty z polypropylenu PP obetonované pro statické zatížení kruhové, průměru D do 1,2 m, světlé hloubky od 1,4 m do 1,6 m</t>
  </si>
  <si>
    <t>-1288470252</t>
  </si>
  <si>
    <t>56230594</t>
  </si>
  <si>
    <t>šachta vodoměrná samonosná kruhová 1,2/1,5 m</t>
  </si>
  <si>
    <t>1403583108</t>
  </si>
  <si>
    <t>56230613</t>
  </si>
  <si>
    <t>těsnění poklopu neoprenové pro rozměr 600x600</t>
  </si>
  <si>
    <t>172836130</t>
  </si>
  <si>
    <t>56230603</t>
  </si>
  <si>
    <t>šachtový poklop z PU+rám HDPE, 12,5t 600x600x60mm</t>
  </si>
  <si>
    <t>-1880396956</t>
  </si>
  <si>
    <t>894812312</t>
  </si>
  <si>
    <t>Revizní a čistící šachta z polypropylenu PP pro hladké trouby DN 600 šachtové dno DN 600 průtočné 30°,60°,90°</t>
  </si>
  <si>
    <t>-53219675</t>
  </si>
  <si>
    <t>894812313</t>
  </si>
  <si>
    <t>Revizní a čistící šachta z polypropylenu PP pro hladké trouby DN 600 šachtové dno DN 600 s přítokem tvaru T</t>
  </si>
  <si>
    <t>716317927</t>
  </si>
  <si>
    <t>894812332</t>
  </si>
  <si>
    <t>Revizní a čistící šachta z polypropylenu PP pro hladké trouby DN 600 roura šachtová korugovaná, světlé hloubky 2 000 mm</t>
  </si>
  <si>
    <t>677509285</t>
  </si>
  <si>
    <t>894812339</t>
  </si>
  <si>
    <t>Revizní a čistící šachta z polypropylenu PP pro hladké trouby DN 600 Příplatek k cenám 2331 - 2334 za uříznutí šachtové roury</t>
  </si>
  <si>
    <t>1386417669</t>
  </si>
  <si>
    <t>894812356</t>
  </si>
  <si>
    <t>Revizní a čistící šachta z polypropylenu PP pro hladké trouby DN 600 poklop (mříž) litinový pro třídu zatížení B125 s betonovým prstencem</t>
  </si>
  <si>
    <t>33563542</t>
  </si>
  <si>
    <t>56241618</t>
  </si>
  <si>
    <t>podzemní filtrační šachta DN 400 s košem, poklop pojízdný</t>
  </si>
  <si>
    <t>981777370</t>
  </si>
  <si>
    <t>895971R01</t>
  </si>
  <si>
    <t>Zasakovací boxy z polypropylenu PP bez možnosti revize a čištění pro vsakování deštových vod v galerii o celkovém objemu 23 m3</t>
  </si>
  <si>
    <t>-1004098032</t>
  </si>
  <si>
    <t>Poznámka k položce:
mezerovitost 97%</t>
  </si>
  <si>
    <t>899721111</t>
  </si>
  <si>
    <t>Signalizační vodič na potrubí DN do 150 mm</t>
  </si>
  <si>
    <t>-547383545</t>
  </si>
  <si>
    <t>899722113</t>
  </si>
  <si>
    <t>Krytí potrubí z plastů výstražnou fólií z PVC šířky 34 cm</t>
  </si>
  <si>
    <t>2024885926</t>
  </si>
  <si>
    <t>919726122</t>
  </si>
  <si>
    <t>Geotextilie netkaná pro ochranu, separaci nebo filtraci měrná hmotnost přes 200 do 300 g/m2</t>
  </si>
  <si>
    <t>789415661</t>
  </si>
  <si>
    <t>998276101</t>
  </si>
  <si>
    <t>Přesun hmot pro trubní vedení hloubené z trub z plastických hmot nebo sklolaminátových pro vodovody nebo kanalizace v otevřeném výkopu dopravní vzdálenost do 15 m</t>
  </si>
  <si>
    <t>-72961028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</si>
  <si>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</si>
  <si>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</si>
  <si>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-1059260756</t>
  </si>
  <si>
    <t>713463131</t>
  </si>
  <si>
    <t>Montáž izolace tepelné potrubí a ohybů tvarovkami nebo deskami potrubními pouzdry bez povrchové úpravy (izolační materiál ve specifikaci) přilepenými v příčných a podélných spojích izolace potrubí jednovrstvá, tloušťky izolace do 25 mm</t>
  </si>
  <si>
    <t>-350784062</t>
  </si>
  <si>
    <t>28377105</t>
  </si>
  <si>
    <t>pouzdro izolační potrubní z pěnového polyetylenu 18/13mm</t>
  </si>
  <si>
    <t>-938706321</t>
  </si>
  <si>
    <t>28377104</t>
  </si>
  <si>
    <t>pouzdro izolační potrubní z pěnového polyetylenu 22/13mm</t>
  </si>
  <si>
    <t>1943802077</t>
  </si>
  <si>
    <t>28377112</t>
  </si>
  <si>
    <t>pouzdro izolační potrubní z pěnového polyetylenu 28/13mm</t>
  </si>
  <si>
    <t>-2085096055</t>
  </si>
  <si>
    <t>28377052</t>
  </si>
  <si>
    <t>pouzdro izolační potrubní z pěnového polyetylenu 32/13mm</t>
  </si>
  <si>
    <t>1079245309</t>
  </si>
  <si>
    <t>28377058</t>
  </si>
  <si>
    <t>pouzdro izolační potrubní z pěnového polyetylenu 40/13mm</t>
  </si>
  <si>
    <t>-932141360</t>
  </si>
  <si>
    <t>28377106</t>
  </si>
  <si>
    <t>pouzdro izolační potrubní z pěnového polyetylenu 18/20mm</t>
  </si>
  <si>
    <t>960663435</t>
  </si>
  <si>
    <t>28377045</t>
  </si>
  <si>
    <t>pouzdro izolační potrubní z pěnového polyetylenu 22/20mm</t>
  </si>
  <si>
    <t>591737635</t>
  </si>
  <si>
    <t>28377048</t>
  </si>
  <si>
    <t>pouzdro izolační potrubní z pěnového polyetylenu 28/20mm</t>
  </si>
  <si>
    <t>1381684397</t>
  </si>
  <si>
    <t>28377053</t>
  </si>
  <si>
    <t>pouzdro izolační potrubní z pěnového polyetylenu 32/20mm</t>
  </si>
  <si>
    <t>-1232785993</t>
  </si>
  <si>
    <t>998713101</t>
  </si>
  <si>
    <t>Přesun hmot pro izolace tepelné stanovený z hmotnosti přesunovaného materiálu vodorovná dopravní vzdálenost do 50 m v objektech výšky do 6 m</t>
  </si>
  <si>
    <t>-91999177</t>
  </si>
  <si>
    <t>721</t>
  </si>
  <si>
    <t>Zdravotechnika - vnitřní kanalizace</t>
  </si>
  <si>
    <t>721173315</t>
  </si>
  <si>
    <t>Potrubí z trub PVC SN4 dešťové DN 110</t>
  </si>
  <si>
    <t>-125541424</t>
  </si>
  <si>
    <t>721173316</t>
  </si>
  <si>
    <t>Potrubí z trub PVC SN4 dešťové DN 125</t>
  </si>
  <si>
    <t>-2114813453</t>
  </si>
  <si>
    <t>721173317</t>
  </si>
  <si>
    <t>Potrubí z trub PVC SN4 dešťové DN 160</t>
  </si>
  <si>
    <t>2122281396</t>
  </si>
  <si>
    <t>721173318</t>
  </si>
  <si>
    <t>Potrubí z trub PVC SN4 dešťové DN 200</t>
  </si>
  <si>
    <t>1552654371</t>
  </si>
  <si>
    <t>721173401</t>
  </si>
  <si>
    <t>Potrubí z trub PVC SN4 svodné (ležaté) DN 110</t>
  </si>
  <si>
    <t>-107057285</t>
  </si>
  <si>
    <t>721173402</t>
  </si>
  <si>
    <t>Potrubí z trub PVC SN4 svodné (ležaté) DN 125</t>
  </si>
  <si>
    <t>-848649955</t>
  </si>
  <si>
    <t>721174025</t>
  </si>
  <si>
    <t>Potrubí z trub polypropylenových odpadní (svislé) DN 110</t>
  </si>
  <si>
    <t>1833257725</t>
  </si>
  <si>
    <t>721174026</t>
  </si>
  <si>
    <t>Potrubí z trub polypropylenových odpadní (svislé) DN 125</t>
  </si>
  <si>
    <t>308163532</t>
  </si>
  <si>
    <t>721174042</t>
  </si>
  <si>
    <t>Potrubí z trub polypropylenových připojovací DN 40</t>
  </si>
  <si>
    <t>-1480547912</t>
  </si>
  <si>
    <t>721174043</t>
  </si>
  <si>
    <t>Potrubí z trub polypropylenových připojovací DN 50</t>
  </si>
  <si>
    <t>-208779665</t>
  </si>
  <si>
    <t>721174045</t>
  </si>
  <si>
    <t>Potrubí z trub polypropylenových připojovací DN 110</t>
  </si>
  <si>
    <t>-2041297486</t>
  </si>
  <si>
    <t>721194105</t>
  </si>
  <si>
    <t>Vyměření přípojek na potrubí vyvedení a upevnění odpadních výpustek DN 40/50</t>
  </si>
  <si>
    <t>-161044279</t>
  </si>
  <si>
    <t>721194109</t>
  </si>
  <si>
    <t>Vyměření přípojek na potrubí vyvedení a upevnění odpadních výpustek DN 100</t>
  </si>
  <si>
    <t>-262641298</t>
  </si>
  <si>
    <t>721211422</t>
  </si>
  <si>
    <t>Podlahové vpusti se svislým odtokem DN 50/75/110 mřížka nerez 138x138</t>
  </si>
  <si>
    <t>-1726831880</t>
  </si>
  <si>
    <t>721226511</t>
  </si>
  <si>
    <t>Zápachové uzávěrky podomítkové (Pe) s krycí deskou pro pračku a myčku DN 40</t>
  </si>
  <si>
    <t>-1732757330</t>
  </si>
  <si>
    <t>721226R03</t>
  </si>
  <si>
    <t>Kalich pro úkapy DN32 se zápachovou uzávěrkou a přídavnou mechanickou uzávěrkou - kuličkou pro suchý stav</t>
  </si>
  <si>
    <t>1889692401</t>
  </si>
  <si>
    <t>721242115</t>
  </si>
  <si>
    <t>Lapače střešních splavenin polypropylenové (PP) s kulovým kloubem na odtoku DN 110</t>
  </si>
  <si>
    <t>-2132253309</t>
  </si>
  <si>
    <t>721273153</t>
  </si>
  <si>
    <t>Ventilační hlavice z polypropylenu (PP) DN 110</t>
  </si>
  <si>
    <t>-1972372556</t>
  </si>
  <si>
    <t>721290111</t>
  </si>
  <si>
    <t>Zkouška těsnosti kanalizace v objektech vodou do DN 125</t>
  </si>
  <si>
    <t>877389423</t>
  </si>
  <si>
    <t>721290112</t>
  </si>
  <si>
    <t>Zkouška těsnosti kanalizace v objektech vodou DN 150 nebo DN 200</t>
  </si>
  <si>
    <t>1333044573</t>
  </si>
  <si>
    <t>998721101</t>
  </si>
  <si>
    <t>Přesun hmot pro vnitřní kanalizace stanovený z hmotnosti přesunovaného materiálu vodorovná dopravní vzdálenost do 50 m v objektech výšky do 6 m</t>
  </si>
  <si>
    <t>-1791346346</t>
  </si>
  <si>
    <t>722</t>
  </si>
  <si>
    <t>Zdravotechnika - vnitřní vodovod</t>
  </si>
  <si>
    <t>722174R21</t>
  </si>
  <si>
    <t>Potrubí z plastových trubek z polypropylenu PP-RCT svařovaných polyfuzně PN 20 (SDR 6) D 16 x 2,7</t>
  </si>
  <si>
    <t>1367400327</t>
  </si>
  <si>
    <t>722174R22</t>
  </si>
  <si>
    <t>Potrubí z plastových trubek z polypropylenu PP-RCT svařovaných polyfuzně PN 20 (SDR 6) D 20 x 3,4</t>
  </si>
  <si>
    <t>568044478</t>
  </si>
  <si>
    <t>722174R23</t>
  </si>
  <si>
    <t>Potrubí z plastových trubek z polypropylenu PP-RCT svařovaných polyfuzně PN 20 (SDR 6) D 25 x 4,2</t>
  </si>
  <si>
    <t>1254462661</t>
  </si>
  <si>
    <t>722174R24</t>
  </si>
  <si>
    <t>Potrubí z plastových trubek z polypropylenu PP-RCT svařovaných polyfuzně PN 20 (SDR 6) D 32 x 5,4</t>
  </si>
  <si>
    <t>-1853689119</t>
  </si>
  <si>
    <t>722174R25</t>
  </si>
  <si>
    <t>Potrubí z plastových trubek z polypropylenu PP-RCT svařovaných polyfuzně PN 20 (SDR 6) D 40 x 6,7</t>
  </si>
  <si>
    <t>-922021052</t>
  </si>
  <si>
    <t>722190401</t>
  </si>
  <si>
    <t>Zřízení přípojek na potrubí vyvedení a upevnění výpustek do DN 25</t>
  </si>
  <si>
    <t>1280036318</t>
  </si>
  <si>
    <t>722221134</t>
  </si>
  <si>
    <t>Armatury s jedním závitem ventily výtokové G 1/2, s připojením na hadici,</t>
  </si>
  <si>
    <t>-225508348</t>
  </si>
  <si>
    <t>722221R01</t>
  </si>
  <si>
    <t>Armatury s jedním závitem ventily výtokové G 1/2, s připojením na hadici, nezámrzné</t>
  </si>
  <si>
    <t>-1301476030</t>
  </si>
  <si>
    <t>722224115</t>
  </si>
  <si>
    <t>Armatury s jedním závitem kohouty plnicí a vypouštěcí PN 10 G 1/2</t>
  </si>
  <si>
    <t>1704598177</t>
  </si>
  <si>
    <t>722231072</t>
  </si>
  <si>
    <t>Armatury se dvěma závity ventily zpětné mosazné PN 10 do 110°C G 1/2</t>
  </si>
  <si>
    <t>1489830326</t>
  </si>
  <si>
    <t>722231074</t>
  </si>
  <si>
    <t>Armatury se dvěma závity ventily zpětné mosazné PN 10 do 110°C G 1</t>
  </si>
  <si>
    <t>1199267224</t>
  </si>
  <si>
    <t>722231143</t>
  </si>
  <si>
    <t>Armatury se dvěma závity ventily pojistné rohové G 1</t>
  </si>
  <si>
    <t>-1771540343</t>
  </si>
  <si>
    <t>722232043</t>
  </si>
  <si>
    <t>Armatury se dvěma závity kulové kohouty PN 42 do 185 °C přímé vnitřní závit G 1/2</t>
  </si>
  <si>
    <t>2029265923</t>
  </si>
  <si>
    <t>722232045</t>
  </si>
  <si>
    <t>Armatury se dvěma závity kulové kohouty PN 42 do 185 °C přímé vnitřní závit G 1</t>
  </si>
  <si>
    <t>-1508611248</t>
  </si>
  <si>
    <t>722232046</t>
  </si>
  <si>
    <t>Armatury se dvěma závity kulové kohouty PN 42 do 185 °C přímé vnitřní závit G 5/4</t>
  </si>
  <si>
    <t>-47124617</t>
  </si>
  <si>
    <t>722232501</t>
  </si>
  <si>
    <t>Armatury se dvěma závity potrubní oddělovače vnější závit PN 10 do 65 °C G 1/2</t>
  </si>
  <si>
    <t>-869669773</t>
  </si>
  <si>
    <t>722234263</t>
  </si>
  <si>
    <t>Armatury se dvěma závity filtry mosazný PN 20 do 80 °C G 1/2</t>
  </si>
  <si>
    <t>1422362019</t>
  </si>
  <si>
    <t>722270103</t>
  </si>
  <si>
    <t>Vodoměrové sestavy závitové G 5/4</t>
  </si>
  <si>
    <t>1783027772</t>
  </si>
  <si>
    <t>722290226</t>
  </si>
  <si>
    <t>Zkoušky, proplach a desinfekce vodovodního potrubí zkoušky těsnosti vodovodního potrubí závitového do DN 50</t>
  </si>
  <si>
    <t>1237639610</t>
  </si>
  <si>
    <t>722290234</t>
  </si>
  <si>
    <t>Zkoušky, proplach a desinfekce vodovodního potrubí proplach a desinfekce vodovodního potrubí do DN 80</t>
  </si>
  <si>
    <t>635050500</t>
  </si>
  <si>
    <t>732421201</t>
  </si>
  <si>
    <t>Čerpadla teplovodní závitová mokroběžná cirkulační pro TUV (elektronicky řízená) PN 10, do 80°C DN přípojky/dopravní výška H (m) - čerpací výkon Q (m3/h) DN 15 / do 0,9 m / 0,35 m3/h</t>
  </si>
  <si>
    <t>-65316752</t>
  </si>
  <si>
    <t>734220100</t>
  </si>
  <si>
    <t>Ventily regulační závitové vyvažovací přímé PN 20 do 100°C G 1/2</t>
  </si>
  <si>
    <t>-1475890367</t>
  </si>
  <si>
    <t>734295012</t>
  </si>
  <si>
    <t>Směšovací armatury závitové trojcestné s ručním ovládáním DN 25</t>
  </si>
  <si>
    <t>-1610140042</t>
  </si>
  <si>
    <t>734411127</t>
  </si>
  <si>
    <t>Teploměry technické s pevným stonkem a jímkou zadní připojení (axiální) průměr 100 mm délka stonku 100 mm</t>
  </si>
  <si>
    <t>-1007573270</t>
  </si>
  <si>
    <t>998722101</t>
  </si>
  <si>
    <t>Přesun hmot pro vnitřní vodovod stanovený z hmotnosti přesunovaného materiálu vodorovná dopravní vzdálenost do 50 m v objektech výšky do 6 m</t>
  </si>
  <si>
    <t>-506831130</t>
  </si>
  <si>
    <t>723</t>
  </si>
  <si>
    <t>Zdravotechnika - vnitřní plynovod</t>
  </si>
  <si>
    <t>723181022</t>
  </si>
  <si>
    <t>Potrubí z měděných trubek tvrdých, spojovaných lisováním DN 15</t>
  </si>
  <si>
    <t>1405505192</t>
  </si>
  <si>
    <t>723181023</t>
  </si>
  <si>
    <t>Potrubí z měděných trubek tvrdých, spojovaných lisováním DN 20</t>
  </si>
  <si>
    <t>-1409942327</t>
  </si>
  <si>
    <t>723181R01</t>
  </si>
  <si>
    <t>Přechod PE/měď - D 40 / D 22</t>
  </si>
  <si>
    <t>-1351417042</t>
  </si>
  <si>
    <t>723230153</t>
  </si>
  <si>
    <t>Armatury se dvěma závity flexibilní nerezová hadice pro bajonetové uzávěry na plyn PN 1, délky 500 mm</t>
  </si>
  <si>
    <t>-1192844260</t>
  </si>
  <si>
    <t>723231162</t>
  </si>
  <si>
    <t>Armatury se dvěma závity kohouty kulové PN 42 do 185°C plnoprůtokové vnitřní závit těžká řada G 1/2</t>
  </si>
  <si>
    <t>-1257518477</t>
  </si>
  <si>
    <t>998723101</t>
  </si>
  <si>
    <t>Přesun hmot pro vnitřní plynovod stanovený z hmotnosti přesunovaného materiálu vodorovná dopravní vzdálenost do 50 m v objektech výšky do 6 m</t>
  </si>
  <si>
    <t>1291954355</t>
  </si>
  <si>
    <t>725</t>
  </si>
  <si>
    <t>Zdravotechnika - zařizovací předměty</t>
  </si>
  <si>
    <t>725112022</t>
  </si>
  <si>
    <t>Zařízení záchodů klozety keramické závěsné na nosné stěny s hlubokým splachováním odpad vodorovný</t>
  </si>
  <si>
    <t>1031339966</t>
  </si>
  <si>
    <t>725112R01</t>
  </si>
  <si>
    <t>Zařízení záchodů klozety keramické závěsné na nosné stěny s hlubokým splachováním odpad vodorovný, pro tělesně postižené</t>
  </si>
  <si>
    <t>-1619189260</t>
  </si>
  <si>
    <t>725211601</t>
  </si>
  <si>
    <t>Umyvadla keramická bílá bez výtokových armatur připevněná na stěnu šrouby bez sloupu nebo krytu na sifon 500 mm</t>
  </si>
  <si>
    <t>-782496358</t>
  </si>
  <si>
    <t>725211681</t>
  </si>
  <si>
    <t>Umyvadla keramická bílá bez výtokových armatur připevněná na stěnu šrouby zdravotní bílá 640 mm</t>
  </si>
  <si>
    <t>-500826536</t>
  </si>
  <si>
    <t>725211703</t>
  </si>
  <si>
    <t>Umyvadla keramická bílá bez výtokových armatur připevněná na stěnu šrouby malá (umývátka) stěnová 450 mm</t>
  </si>
  <si>
    <t>1417613016</t>
  </si>
  <si>
    <t>725222169</t>
  </si>
  <si>
    <t>Vany bez výtokových armatur akrylátové se zápachovou uzávěrkou tvarované 1800x800 mm</t>
  </si>
  <si>
    <t>1745574554</t>
  </si>
  <si>
    <t>725241112</t>
  </si>
  <si>
    <t>Sprchové vaničky akrylátové čtvercové 900x900 mm</t>
  </si>
  <si>
    <t>774772990</t>
  </si>
  <si>
    <t>725241R01</t>
  </si>
  <si>
    <t>Vpusť sprchová nerezová, DN 50</t>
  </si>
  <si>
    <t>1701363482</t>
  </si>
  <si>
    <t>725244523</t>
  </si>
  <si>
    <t>Sprchové dveře a zástěny zástěny sprchové rohové čtvercové/obdélníkové rámové se skleněnou výplní tl. 4 a 5 mm dveře posuvné dvoudílné, vstup z rohu, na vaničku 900x900 mm</t>
  </si>
  <si>
    <t>-70378548</t>
  </si>
  <si>
    <t>725291641</t>
  </si>
  <si>
    <t>Doplňky zařízení koupelen a záchodů nerezové madlo sprchové 750 x 450 mm</t>
  </si>
  <si>
    <t>1199278511</t>
  </si>
  <si>
    <t>725291642</t>
  </si>
  <si>
    <t>Doplňky zařízení koupelen a záchodů nerezové sedačky do sprchy</t>
  </si>
  <si>
    <t>385308118</t>
  </si>
  <si>
    <t>725291712</t>
  </si>
  <si>
    <t>Doplňky zařízení koupelen a záchodů smaltované madla krakorcová, délky 834 mm</t>
  </si>
  <si>
    <t>1113123329</t>
  </si>
  <si>
    <t>725291722</t>
  </si>
  <si>
    <t>Doplňky zařízení koupelen a záchodů smaltované madla krakorcová sklopná, délky 834 mm</t>
  </si>
  <si>
    <t>1764425815</t>
  </si>
  <si>
    <t>725311121</t>
  </si>
  <si>
    <t>Dřezy bez výtokových armatur jednoduché nerezové s odkapávací plochou</t>
  </si>
  <si>
    <t>911272738</t>
  </si>
  <si>
    <t>Poznámka k položce:
dodávka kuchyně</t>
  </si>
  <si>
    <t>725331111</t>
  </si>
  <si>
    <t>Výlevky bez výtokových armatur a splachovací nádrže keramické se sklopnou plastovou mřížkou 425 mm</t>
  </si>
  <si>
    <t>892767262</t>
  </si>
  <si>
    <t>725813111</t>
  </si>
  <si>
    <t>Ventily rohové bez připojovací trubičky nebo flexi hadičky G 1/2</t>
  </si>
  <si>
    <t>1630308737</t>
  </si>
  <si>
    <t>55190003</t>
  </si>
  <si>
    <t>flexi hadice ohebná sanitární D 9x13mm FF 1/2" 500mm</t>
  </si>
  <si>
    <t>2019867636</t>
  </si>
  <si>
    <t>725813112</t>
  </si>
  <si>
    <t>Ventily rohové bez připojovací trubičky nebo flexi hadičky pračkové, myčkové G 3/4</t>
  </si>
  <si>
    <t>1043356563</t>
  </si>
  <si>
    <t>725821325</t>
  </si>
  <si>
    <t>Baterie dřezové stojánkové pákové s otáčivým ústím a délkou ramínka 220 mm</t>
  </si>
  <si>
    <t>30615358</t>
  </si>
  <si>
    <t>725821R01</t>
  </si>
  <si>
    <t>Baterie dřezové nástěnné pákové s otáčivým kulatým ústím a délkou ramínka 200 mm, pro výlevku</t>
  </si>
  <si>
    <t>-624882015</t>
  </si>
  <si>
    <t>725822613</t>
  </si>
  <si>
    <t>Baterie umyvadlové stojánkové pákové s výpustí</t>
  </si>
  <si>
    <t>-672227048</t>
  </si>
  <si>
    <t>725831315</t>
  </si>
  <si>
    <t>Baterie vanové nástěnné pákové s automatickým přepínačem a sprchou</t>
  </si>
  <si>
    <t>-179533093</t>
  </si>
  <si>
    <t>725841333</t>
  </si>
  <si>
    <t>Baterie sprchové podomítkové (zápustné) s přepínačem a pevnou sprchou</t>
  </si>
  <si>
    <t>822401915</t>
  </si>
  <si>
    <t>725861102</t>
  </si>
  <si>
    <t>Zápachové uzávěrky zařizovacích předmětů pro umyvadla DN 40/50</t>
  </si>
  <si>
    <t>-1142927007</t>
  </si>
  <si>
    <t>725862103</t>
  </si>
  <si>
    <t>Zápachové uzávěrky zařizovacích předmětů pro dřezy DN 40/50</t>
  </si>
  <si>
    <t>-376560191</t>
  </si>
  <si>
    <t>725864311</t>
  </si>
  <si>
    <t>Zápachové uzávěrky zařizovacích předmětů pro koupací vany s kulovým kloubem na odtoku DN 40/50</t>
  </si>
  <si>
    <t>546366790</t>
  </si>
  <si>
    <t>725865311</t>
  </si>
  <si>
    <t>Zápachové uzávěrky zařizovacích předmětů pro vany sprchových koutů s kulovým kloubem na odtoku DN 40/50</t>
  </si>
  <si>
    <t>44406185</t>
  </si>
  <si>
    <t>998725101</t>
  </si>
  <si>
    <t>Přesun hmot pro zařizovací předměty stanovený z hmotnosti přesunovaného materiálu vodorovná dopravní vzdálenost do 50 m v objektech výšky do 6 m</t>
  </si>
  <si>
    <t>1863378280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</si>
  <si>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</si>
  <si>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</si>
  <si>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</si>
  <si>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</si>
  <si>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-1549521773</t>
  </si>
  <si>
    <t>998726111</t>
  </si>
  <si>
    <t>Přesun hmot pro instalační prefabrikáty stanovený z hmotnosti přesunovaného materiálu vodorovná dopravní vzdálenost do 50 m v objektech výšky do 6 m</t>
  </si>
  <si>
    <t>-1150657361</t>
  </si>
  <si>
    <t>HZS</t>
  </si>
  <si>
    <t>Hodinové zúčtovací sazby</t>
  </si>
  <si>
    <t>HZS2491</t>
  </si>
  <si>
    <t>Hodinové zúčtovací sazby profesí PSV zednické výpomoci a pomocné práce PSV dělník zednických výpomocí</t>
  </si>
  <si>
    <t>hod</t>
  </si>
  <si>
    <t>512</t>
  </si>
  <si>
    <t>941377923</t>
  </si>
  <si>
    <t>VRN1</t>
  </si>
  <si>
    <t>Průzkumné, geodetické a projektové práce</t>
  </si>
  <si>
    <t>012103000</t>
  </si>
  <si>
    <t>Geodetické práce před výstavbou</t>
  </si>
  <si>
    <t>1354313720</t>
  </si>
  <si>
    <t>013254000</t>
  </si>
  <si>
    <t>-2089415005</t>
  </si>
  <si>
    <t>VRN4</t>
  </si>
  <si>
    <t>Inženýrská činnost</t>
  </si>
  <si>
    <t>043114R04</t>
  </si>
  <si>
    <t>Zkoušky tlakové, revize plynovodu</t>
  </si>
  <si>
    <t>1339817410</t>
  </si>
  <si>
    <t>SO 02 - Prostor pro popelnice a sklad nářadí I.</t>
  </si>
  <si>
    <t>25841489</t>
  </si>
  <si>
    <t>4,626*2,082*0,15</t>
  </si>
  <si>
    <t>-830469101</t>
  </si>
  <si>
    <t>4,626*2,082*0,3</t>
  </si>
  <si>
    <t>-1653572040</t>
  </si>
  <si>
    <t>(4,626+2,082+4,626+2,082)*0,6*1,2</t>
  </si>
  <si>
    <t>-202177611</t>
  </si>
  <si>
    <t>2,889+9,66</t>
  </si>
  <si>
    <t>1402906136</t>
  </si>
  <si>
    <t>-1881015688</t>
  </si>
  <si>
    <t>12,549*5 'Přepočtené koeficientem množství</t>
  </si>
  <si>
    <t>16872708</t>
  </si>
  <si>
    <t>-1192547094</t>
  </si>
  <si>
    <t>12,549*1,7 'Přepočtené koeficientem množství</t>
  </si>
  <si>
    <t>-2111456011</t>
  </si>
  <si>
    <t>1669885655</t>
  </si>
  <si>
    <t>4,626*2,082</t>
  </si>
  <si>
    <t>-2050175285</t>
  </si>
  <si>
    <t>-1980517288</t>
  </si>
  <si>
    <t>-1242038785</t>
  </si>
  <si>
    <t>579044240</t>
  </si>
  <si>
    <t>4,626*2,082*0,1</t>
  </si>
  <si>
    <t>1600956638</t>
  </si>
  <si>
    <t>(4,626+2,082+4,626+2,082)*0,1</t>
  </si>
  <si>
    <t>-791261600</t>
  </si>
  <si>
    <t>2062511856</t>
  </si>
  <si>
    <t>4,626*2,082*1,35/1000*1,15</t>
  </si>
  <si>
    <t>326883990</t>
  </si>
  <si>
    <t>(4,626+2,082+4,626+2,082)*0,6*0,5</t>
  </si>
  <si>
    <t>1722467248</t>
  </si>
  <si>
    <t>(4,626+2,082+4,626+2,082)*0,5*2</t>
  </si>
  <si>
    <t>1131876055</t>
  </si>
  <si>
    <t>226298795</t>
  </si>
  <si>
    <t>(4,626+2,082+4,626+2,082)*0,5</t>
  </si>
  <si>
    <t>-2013647685</t>
  </si>
  <si>
    <t>6,708*16*0,00089</t>
  </si>
  <si>
    <t>-604314880</t>
  </si>
  <si>
    <t>(4,626+2,082+2,082)*0,25</t>
  </si>
  <si>
    <t>-1312743480</t>
  </si>
  <si>
    <t>76764067</t>
  </si>
  <si>
    <t>9,631*1,15 'Přepočtené koeficientem množství</t>
  </si>
  <si>
    <t>-1010830268</t>
  </si>
  <si>
    <t>563284524</t>
  </si>
  <si>
    <t>-757157136</t>
  </si>
  <si>
    <t>1942630084</t>
  </si>
  <si>
    <t>762332531</t>
  </si>
  <si>
    <t>Montáž vázaných konstrukcí krovů střech pultových, sedlových, valbových, stanových čtvercového nebo obdélníkového půdorysu, z řeziva hoblovaného průřezové plochy do 120 cm2</t>
  </si>
  <si>
    <t>769834479</t>
  </si>
  <si>
    <t>6*2,6</t>
  </si>
  <si>
    <t>12*2,05</t>
  </si>
  <si>
    <t>2*4,65</t>
  </si>
  <si>
    <t>2*0,9</t>
  </si>
  <si>
    <t>60512125</t>
  </si>
  <si>
    <t>hranol stavební řezivo průřezu do 120cm2 do dl 6m</t>
  </si>
  <si>
    <t>-2141560577</t>
  </si>
  <si>
    <t>1,026/2</t>
  </si>
  <si>
    <t>1505040465</t>
  </si>
  <si>
    <t>762812240</t>
  </si>
  <si>
    <t>Záklop stropů montáž (materiál ve specifikaci) z prken hoblovaných s olištováním kolem zdí vrchního na sraz, spáry zakryté lepenkovými pásy nebo lištami</t>
  </si>
  <si>
    <t>-1280142398</t>
  </si>
  <si>
    <t>60516101</t>
  </si>
  <si>
    <t>řezivo smrkové sušené tl 50mm</t>
  </si>
  <si>
    <t>1078204052</t>
  </si>
  <si>
    <t>9,631*0,05</t>
  </si>
  <si>
    <t>998762101</t>
  </si>
  <si>
    <t>Přesun hmot pro konstrukce tesařské stanovený z hmotnosti přesunovaného materiálu vodorovná dopravní vzdálenost do 50 m v objektech výšky do 6 m</t>
  </si>
  <si>
    <t>-1341136675</t>
  </si>
  <si>
    <t>766412224</t>
  </si>
  <si>
    <t>Montáž obložení stěn plochy přes 1 m2 palubkami na pero a drážku modřínovými, šířky přes 100 mm</t>
  </si>
  <si>
    <t>1734541609</t>
  </si>
  <si>
    <t>(4,626+2,082+4,626+2,082+2,082)*2,1</t>
  </si>
  <si>
    <t>61191179</t>
  </si>
  <si>
    <t>palubky obkladové SM profil klasický 19x121mm A/B</t>
  </si>
  <si>
    <t>-1534972590</t>
  </si>
  <si>
    <t>SO 03 - Prostor pro popelnice a sklad nářadí II.</t>
  </si>
  <si>
    <t>1819149680</t>
  </si>
  <si>
    <t>-234901837</t>
  </si>
  <si>
    <t>-1043396395</t>
  </si>
  <si>
    <t>124219897</t>
  </si>
  <si>
    <t>-189074013</t>
  </si>
  <si>
    <t>1330945359</t>
  </si>
  <si>
    <t>-1734500022</t>
  </si>
  <si>
    <t>-1344572301</t>
  </si>
  <si>
    <t>-631380472</t>
  </si>
  <si>
    <t>-368491965</t>
  </si>
  <si>
    <t>-59286078</t>
  </si>
  <si>
    <t>-397574123</t>
  </si>
  <si>
    <t>254318606</t>
  </si>
  <si>
    <t>960050700</t>
  </si>
  <si>
    <t>-606226122</t>
  </si>
  <si>
    <t>-1812882454</t>
  </si>
  <si>
    <t>1294328809</t>
  </si>
  <si>
    <t>-1346973389</t>
  </si>
  <si>
    <t>1268992363</t>
  </si>
  <si>
    <t>-752545267</t>
  </si>
  <si>
    <t>1939560401</t>
  </si>
  <si>
    <t>1885653274</t>
  </si>
  <si>
    <t>359731673</t>
  </si>
  <si>
    <t>-360116343</t>
  </si>
  <si>
    <t>-1386635472</t>
  </si>
  <si>
    <t>-1449298152</t>
  </si>
  <si>
    <t>838742063</t>
  </si>
  <si>
    <t>-372435865</t>
  </si>
  <si>
    <t>1521655607</t>
  </si>
  <si>
    <t>-4843850</t>
  </si>
  <si>
    <t>-890712417</t>
  </si>
  <si>
    <t>-398025298</t>
  </si>
  <si>
    <t>-986486001</t>
  </si>
  <si>
    <t>1092725404</t>
  </si>
  <si>
    <t>-353148913</t>
  </si>
  <si>
    <t>-431612625</t>
  </si>
  <si>
    <t>-458813832</t>
  </si>
  <si>
    <t>SO 04 - Zpevněné plochy pojížděné</t>
  </si>
  <si>
    <t xml:space="preserve">    5 - Komunikace pozemní</t>
  </si>
  <si>
    <t>122251101</t>
  </si>
  <si>
    <t>Odkopávky a prokopávky nezapažené strojně v hornině třídy těžitelnosti I skupiny 3 do 20 m3</t>
  </si>
  <si>
    <t>-1001356773</t>
  </si>
  <si>
    <t>87,0*0,3</t>
  </si>
  <si>
    <t>-1689957740</t>
  </si>
  <si>
    <t>-217737631</t>
  </si>
  <si>
    <t>162751159</t>
  </si>
  <si>
    <t>Vodorovné přemístění výkopku nebo sypaniny po suchu na obvyklém dopravním prostředku, bez naložení výkopku, avšak se složením bez rozhrnutí z horniny třídy těžitelnosti III na vzdálenost skupiny 6 a 7 na vzdálenost Příplatek k ceně za každých dalších i započatých 1 000 m</t>
  </si>
  <si>
    <t>-1894881619</t>
  </si>
  <si>
    <t>26,1*5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</si>
  <si>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</si>
  <si>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</si>
  <si>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38686103</t>
  </si>
  <si>
    <t>26,1</t>
  </si>
  <si>
    <t>171201201</t>
  </si>
  <si>
    <t>1644766118</t>
  </si>
  <si>
    <t>-515880686</t>
  </si>
  <si>
    <t>26,1*1,7 'Přepočtené koeficientem množství</t>
  </si>
  <si>
    <t>181102302</t>
  </si>
  <si>
    <t>Úprava pláně na stavbách silnic a dálnic strojně v zářezech mimo skalních se zhutněním</t>
  </si>
  <si>
    <t>-941404728</t>
  </si>
  <si>
    <t>Komunikace pozemní</t>
  </si>
  <si>
    <t>564861111</t>
  </si>
  <si>
    <t>Podklad ze štěrkodrti ŠD s rozprostřením a zhutněním, po zhutnění tl. 200 mm</t>
  </si>
  <si>
    <t>1635835446</t>
  </si>
  <si>
    <t>596212211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</si>
  <si>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</si>
  <si>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1022793680</t>
  </si>
  <si>
    <t>59245013</t>
  </si>
  <si>
    <t>dlažba zámková tvaru I 200x165x80mm přírodní</t>
  </si>
  <si>
    <t>-600289071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</si>
  <si>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</si>
  <si>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</si>
  <si>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484430291</t>
  </si>
  <si>
    <t>SO 04.1 - Zpevněné plochy pojížděné - veřejná část</t>
  </si>
  <si>
    <t>259804269</t>
  </si>
  <si>
    <t>34,49*0,3</t>
  </si>
  <si>
    <t>-386999983</t>
  </si>
  <si>
    <t>-1386172768</t>
  </si>
  <si>
    <t>398421551</t>
  </si>
  <si>
    <t>-452827437</t>
  </si>
  <si>
    <t>1560038157</t>
  </si>
  <si>
    <t>-1472706612</t>
  </si>
  <si>
    <t>10,347*1,7 'Přepočtené koeficientem množství</t>
  </si>
  <si>
    <t>842317603</t>
  </si>
  <si>
    <t>34,49</t>
  </si>
  <si>
    <t>1486157653</t>
  </si>
  <si>
    <t>1904514592</t>
  </si>
  <si>
    <t>1049886311</t>
  </si>
  <si>
    <t>-799540441</t>
  </si>
  <si>
    <t>SO 05 - Zpevněné plochy pochozí a terasy</t>
  </si>
  <si>
    <t>1194631075</t>
  </si>
  <si>
    <t>237,9*0,3</t>
  </si>
  <si>
    <t>2*12,5*0,3</t>
  </si>
  <si>
    <t>-842232916</t>
  </si>
  <si>
    <t>2010594576</t>
  </si>
  <si>
    <t>-1995195627</t>
  </si>
  <si>
    <t>78,87*5 'Přepočtené koeficientem množství</t>
  </si>
  <si>
    <t>509348174</t>
  </si>
  <si>
    <t>783886308</t>
  </si>
  <si>
    <t>-224622972</t>
  </si>
  <si>
    <t>78,87*1,7 'Přepočtené koeficientem množství</t>
  </si>
  <si>
    <t>-595941106</t>
  </si>
  <si>
    <t>237,9</t>
  </si>
  <si>
    <t>564851111</t>
  </si>
  <si>
    <t>Podklad ze štěrkodrti ŠD s rozprostřením a zhutněním, po zhutnění tl. 150 mm</t>
  </si>
  <si>
    <t>-182514125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</si>
  <si>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</si>
  <si>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</si>
  <si>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718457358</t>
  </si>
  <si>
    <t>59248005</t>
  </si>
  <si>
    <t>dlažba plošná betonová chodníková 300x300x50mm přírodní</t>
  </si>
  <si>
    <t>147440086</t>
  </si>
  <si>
    <t>262,9*1,02 'Přepočtené koeficientem množství</t>
  </si>
  <si>
    <t>625368126</t>
  </si>
  <si>
    <t>SO 05.1 - Zpevněné plochy pochozí a terasy - veřejná část</t>
  </si>
  <si>
    <t>1012471457</t>
  </si>
  <si>
    <t>18,29*0,3</t>
  </si>
  <si>
    <t>-1004289935</t>
  </si>
  <si>
    <t>-1685912507</t>
  </si>
  <si>
    <t>-567082919</t>
  </si>
  <si>
    <t>5,487*5 'Přepočtené koeficientem množství</t>
  </si>
  <si>
    <t>1894946428</t>
  </si>
  <si>
    <t>150761907</t>
  </si>
  <si>
    <t>688339502</t>
  </si>
  <si>
    <t>5,487*1,7 'Přepočtené koeficientem množství</t>
  </si>
  <si>
    <t>-442351569</t>
  </si>
  <si>
    <t>987123487</t>
  </si>
  <si>
    <t>-866675123</t>
  </si>
  <si>
    <t>1076301130</t>
  </si>
  <si>
    <t>737218145</t>
  </si>
  <si>
    <t>0,6</t>
  </si>
  <si>
    <t>f20</t>
  </si>
  <si>
    <t>25,2</t>
  </si>
  <si>
    <t>16,15</t>
  </si>
  <si>
    <t>41,35</t>
  </si>
  <si>
    <t>f9</t>
  </si>
  <si>
    <t>SO 06 - Domovní čistírna odpadních vod</t>
  </si>
  <si>
    <t>131251102</t>
  </si>
  <si>
    <t>Hloubení nezapažených jam a zářezů strojně s urovnáním dna do předepsaného profilu a spádu v hornině třídy těžitelnosti I skupiny 3 přes 20 do 50 m3</t>
  </si>
  <si>
    <t>1245001896</t>
  </si>
  <si>
    <t>3*3*2,8</t>
  </si>
  <si>
    <t>2128177780</t>
  </si>
  <si>
    <t>-488571750</t>
  </si>
  <si>
    <t>f20+f3</t>
  </si>
  <si>
    <t>594104148</t>
  </si>
  <si>
    <t>220149569</t>
  </si>
  <si>
    <t>41,35*2 'Přepočtené koeficientem množství</t>
  </si>
  <si>
    <t>1711370043</t>
  </si>
  <si>
    <t>1962532897</t>
  </si>
  <si>
    <t>f20-f1-3,14*1*1*2,5-f9</t>
  </si>
  <si>
    <t>386411R00</t>
  </si>
  <si>
    <t>Čistírna odpadních vod pro 12 EO</t>
  </si>
  <si>
    <t>1227255254</t>
  </si>
  <si>
    <t>Poznámka k položce:
dle výkresu D.2.1.- 02 Detail domovní čistírny</t>
  </si>
  <si>
    <t>-103649853</t>
  </si>
  <si>
    <t>2*2*0,15</t>
  </si>
  <si>
    <t>452311151</t>
  </si>
  <si>
    <t>Podkladní a zajišťovací konstrukce z betonu prostého v otevřeném výkopu desky pod potrubí, stoky a drobné objekty z betonu tř. C 20/25</t>
  </si>
  <si>
    <t>-564568531</t>
  </si>
  <si>
    <t>604006381</t>
  </si>
  <si>
    <t>SO 07 - Opěrná zídka a venkovní schodiště</t>
  </si>
  <si>
    <t xml:space="preserve">    772 - Podlahy z kamene</t>
  </si>
  <si>
    <t>132251251</t>
  </si>
  <si>
    <t>Hloubení nezapažených rýh šířky přes 800 do 2 000 mm strojně s urovnáním dna do předepsaného profilu a spádu v hornině třídy těžitelnosti I skupiny 3 do 20 m3</t>
  </si>
  <si>
    <t>-988328562</t>
  </si>
  <si>
    <t>9,63*1,64*0,5</t>
  </si>
  <si>
    <t>-212303904</t>
  </si>
  <si>
    <t>1223133008</t>
  </si>
  <si>
    <t>724894030</t>
  </si>
  <si>
    <t>15,794*5 'Přepočtené koeficientem množství</t>
  </si>
  <si>
    <t>208534667</t>
  </si>
  <si>
    <t>285481363</t>
  </si>
  <si>
    <t>-674533911</t>
  </si>
  <si>
    <t>15,794*1,7 'Přepočtené koeficientem množství</t>
  </si>
  <si>
    <t>1857951530</t>
  </si>
  <si>
    <t>9,63*1,64</t>
  </si>
  <si>
    <t>3271111R</t>
  </si>
  <si>
    <t>Zídka z betonových svahovek kolmá, s výplní koruny z betonu</t>
  </si>
  <si>
    <t>-1911035815</t>
  </si>
  <si>
    <t>9,63*1,8</t>
  </si>
  <si>
    <t>434121416</t>
  </si>
  <si>
    <t>Osazování schodišťových stupňů železobetonových s vyspárováním styčných spár, s provizorním dřevěným zábradlím a dočasným zakrytím stupnic prkny na schodnice, stupňů drsných</t>
  </si>
  <si>
    <t>-1414429363</t>
  </si>
  <si>
    <t>1,6*6</t>
  </si>
  <si>
    <t>59373756</t>
  </si>
  <si>
    <t>stupeň schodišťový nosný ŽB 150x35x14,5cm</t>
  </si>
  <si>
    <t>-491639195</t>
  </si>
  <si>
    <t>772</t>
  </si>
  <si>
    <t>Podlahy z kamene</t>
  </si>
  <si>
    <t>772231302</t>
  </si>
  <si>
    <t>Montáž obkladu schodišťových stupňů deskami z tvrdých kamenů kladených do malty s přímou nebo zakřivenou výstupní čárou deskami stupnicovými pravoúhlými nebo kosoúhlými, tl. 30 mm</t>
  </si>
  <si>
    <t>-241423327</t>
  </si>
  <si>
    <t>58381190</t>
  </si>
  <si>
    <t>deska obkladová břidlice, povrch přírodní hladký tl 9mm do 0,24m2</t>
  </si>
  <si>
    <t>275915270</t>
  </si>
  <si>
    <t>19,2*1,04 'Přepočtené koeficientem množství</t>
  </si>
  <si>
    <t>SO 09 - Oplocení</t>
  </si>
  <si>
    <t>131212532</t>
  </si>
  <si>
    <t>Hloubení jamek ručně objemu do 0,5 m3 s odhozením výkopku do 3 m nebo naložením na dopravní prostředek v hornině třídy těžitelnosti I skupiny 3 nesoudržných</t>
  </si>
  <si>
    <t>-1215549700</t>
  </si>
  <si>
    <t>0,3*0,3*0,9*48</t>
  </si>
  <si>
    <t>162211311</t>
  </si>
  <si>
    <t>Vodorovné přemístění výkopku nebo sypaniny stavebním kolečkem s naložením a vyprázdněním kolečka na hromady nebo do dopravního prostředku na vzdálenost do 10 m z horniny třídy těžitelnosti I, skupiny 1 až 3</t>
  </si>
  <si>
    <t>-757674858</t>
  </si>
  <si>
    <t>162211319</t>
  </si>
  <si>
    <t>Vodorovné přemístění výkopku nebo sypaniny stavebním kolečkem s naložením a vyprázdněním kolečka na hromady nebo do dopravního prostředku na vzdálenost do 10 m Příplatek k ceně za každých dalších 10 m</t>
  </si>
  <si>
    <t>1902119627</t>
  </si>
  <si>
    <t>3,888*6 'Přepočtené koeficientem množství</t>
  </si>
  <si>
    <t>-821319170</t>
  </si>
  <si>
    <t>785424424</t>
  </si>
  <si>
    <t>3,888*5 'Přepočtené koeficientem množství</t>
  </si>
  <si>
    <t>167111101</t>
  </si>
  <si>
    <t>Nakládání, skládání a překládání neulehlého výkopku nebo sypaniny ručně nakládání, z hornin třídy těžitelnosti I, skupiny 1 až 3</t>
  </si>
  <si>
    <t>474771117</t>
  </si>
  <si>
    <t>-504921077</t>
  </si>
  <si>
    <t>3,888*1,7 'Přepočtené koeficientem množství</t>
  </si>
  <si>
    <t>338171113</t>
  </si>
  <si>
    <t>Montáž sloupků a vzpěr plotových ocelových trubkových nebo profilovaných výšky do 2,00 m se zabetonováním do 0,08 m3 do připravených jamek</t>
  </si>
  <si>
    <t>-270352697</t>
  </si>
  <si>
    <t>M01</t>
  </si>
  <si>
    <t>Sloupek pr. 48 mm, 260 cm, poplastovaný</t>
  </si>
  <si>
    <t>1549967113</t>
  </si>
  <si>
    <t>348101210</t>
  </si>
  <si>
    <t>Osazení vrat a vrátek k oplocení na sloupky ocelové, plochy jednotlivě do 2 m2</t>
  </si>
  <si>
    <t>-375044684</t>
  </si>
  <si>
    <t>55342333</t>
  </si>
  <si>
    <t>branka plotová jednokřídlá Pz s PVC vrstvou 1000x1530mm</t>
  </si>
  <si>
    <t>-1798962778</t>
  </si>
  <si>
    <t>348121221</t>
  </si>
  <si>
    <t>Osazení podhrabových desek na ocelové sloupky, délky desek přes 2 do 3 m</t>
  </si>
  <si>
    <t>-113940552</t>
  </si>
  <si>
    <t>59233120</t>
  </si>
  <si>
    <t>deska plotová betonová 2900x50x290mm</t>
  </si>
  <si>
    <t>-2002866839</t>
  </si>
  <si>
    <t>348401120</t>
  </si>
  <si>
    <t>Montáž oplocení z pletiva strojového s napínacími dráty do 1,6 m</t>
  </si>
  <si>
    <t>1169114797</t>
  </si>
  <si>
    <t>31324744</t>
  </si>
  <si>
    <t>pletivo drátěné se čtvercovými oky zapletené Pz 50x2x1250mm</t>
  </si>
  <si>
    <t>643740064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</si>
  <si>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</si>
  <si>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</si>
  <si>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834458559</t>
  </si>
  <si>
    <t>VON - Vedlejší a ostatní náklady</t>
  </si>
  <si>
    <t xml:space="preserve">    VRN3 - Zařízení staveniště</t>
  </si>
  <si>
    <t xml:space="preserve">    VRN6 - Územní vlivy</t>
  </si>
  <si>
    <t>010001000</t>
  </si>
  <si>
    <t>-569291455</t>
  </si>
  <si>
    <t>012002000</t>
  </si>
  <si>
    <t>Geodetické práce</t>
  </si>
  <si>
    <t>-671177523</t>
  </si>
  <si>
    <t>398489801</t>
  </si>
  <si>
    <t>VRN3</t>
  </si>
  <si>
    <t>Zařízení staveniště</t>
  </si>
  <si>
    <t>030001000</t>
  </si>
  <si>
    <t>816221111</t>
  </si>
  <si>
    <t>031203000</t>
  </si>
  <si>
    <t>Terénní úpravy pro zařízení staveniště</t>
  </si>
  <si>
    <t>1031816476</t>
  </si>
  <si>
    <t>033103000</t>
  </si>
  <si>
    <t>Připojení energií</t>
  </si>
  <si>
    <t>2004620042</t>
  </si>
  <si>
    <t>034103000</t>
  </si>
  <si>
    <t>Oplocení staveniště</t>
  </si>
  <si>
    <t>2087137043</t>
  </si>
  <si>
    <t>034503000.1</t>
  </si>
  <si>
    <t>Informační tabule na staveništi - dočasný billboard</t>
  </si>
  <si>
    <t>23335177</t>
  </si>
  <si>
    <t xml:space="preserve">Poznámka k položce:
dočasný billboard 2,1 x 2,2m po dobu výstavby                   
- dodávka a osazení dle pokynu investora
- vzor https://publicita.dotaceeu.cz/gen/krok1 
</t>
  </si>
  <si>
    <t>034503000.2</t>
  </si>
  <si>
    <t>Informační tabule na staveništi - informační deska 0,4 x 0,3 m</t>
  </si>
  <si>
    <t>27364852</t>
  </si>
  <si>
    <t xml:space="preserve">Poznámka k položce:
 informační deska 0,4 x 0,3 m                                                                
- dodávka a montáž dle pokynu investora            
- vzor https://publicita.dotaceeu.cz/gen/krok1
</t>
  </si>
  <si>
    <t>039103000</t>
  </si>
  <si>
    <t>Rozebrání, bourání a odvoz zařízení staveniště</t>
  </si>
  <si>
    <t>2053308899</t>
  </si>
  <si>
    <t>042503000</t>
  </si>
  <si>
    <t>Plán BOZP na staveništi</t>
  </si>
  <si>
    <t>1672633334</t>
  </si>
  <si>
    <t>043103000</t>
  </si>
  <si>
    <t>Zkoušky bez rozlišení</t>
  </si>
  <si>
    <t>-1114476952</t>
  </si>
  <si>
    <t>043154000</t>
  </si>
  <si>
    <t>Zkoušky hutnicí</t>
  </si>
  <si>
    <t>-862811866</t>
  </si>
  <si>
    <t>VRN6</t>
  </si>
  <si>
    <t>Územní vlivy</t>
  </si>
  <si>
    <t>065002000</t>
  </si>
  <si>
    <t>Mimostaveništní doprava materiálů</t>
  </si>
  <si>
    <t>-657716307</t>
  </si>
  <si>
    <t>090001000</t>
  </si>
  <si>
    <t>1270704049</t>
  </si>
  <si>
    <t>091003000</t>
  </si>
  <si>
    <t>Ostatní náklady bez rozlišení</t>
  </si>
  <si>
    <t>-1389629473</t>
  </si>
  <si>
    <t xml:space="preserve">Poznámka k položce:
Výstražné a bezpečnostní značky a tabulky podle požadavku ČSN ISO 3864 – Bezpečnostní barvy a bezpečnostní značky, ČSN 018013 – Požární tabulky a nař. vl. č. 375/2017 Sb. 
- hlavní vypínač elektrické energie, rozvaděče a elektrické zařízení. 
- hlavní uzávěr vody 
- směry úniku fotoluminiscenčními tabulkami 
</t>
  </si>
  <si>
    <t>SEZNAM FIGUR</t>
  </si>
  <si>
    <t>Výměra</t>
  </si>
  <si>
    <t xml:space="preserve"> SO 01.4</t>
  </si>
  <si>
    <t>Použití figury:</t>
  </si>
  <si>
    <t>Lože pod potrubí otevřený výkop ze štěrkopísku</t>
  </si>
  <si>
    <t>Zásyp jam, šachet rýh nebo kolem objektů sypaninou se zhutněním</t>
  </si>
  <si>
    <t>Hloubení rýh nezapažených  š do 800 mm v hornině třídy těžitelnosti I, skupiny 3 objem přes 100 m3 strojně</t>
  </si>
  <si>
    <t>Vodorovné přemístění do 10000 m výkopku/sypaniny z horniny třídy těžitelnosti I, skupiny 1 až 3</t>
  </si>
  <si>
    <t>Obsypání potrubí strojně sypaninou bez prohození, uloženou do 3 m</t>
  </si>
  <si>
    <t>Vodorovné přemístění do 500 m výkopku/sypaniny z horniny třídy těžitelnosti I, skupiny 1 až 3</t>
  </si>
  <si>
    <t>Nakládání výkopku z hornin třídy těžitelnosti I, skupiny 1 až 3 přes 100 m3</t>
  </si>
  <si>
    <t>Hloubení jam nezapažených v hornině třídy těžitelnosti I, skupiny 3 objem do 500 m3 strojně</t>
  </si>
  <si>
    <t>Poplatek za uložení zeminy a kamení na recyklační skládce (skládkovné) kód odpadu 17 05 04</t>
  </si>
  <si>
    <t>Uložení sypaniny na skládky nebo meziskládky</t>
  </si>
  <si>
    <t xml:space="preserve"> SO 06</t>
  </si>
  <si>
    <t>Hloubení jam nezapažených v hornině třídy těžitelnosti I, skupiny 3 objem do 50 m3 strojně</t>
  </si>
  <si>
    <t>Nakládání výkopku z hornin třídy těžitelnosti I, skupiny 1 až 3 do 100 m3</t>
  </si>
  <si>
    <t>Podkladní desky z betonu prostého tř. C 20/25 otevřený výkop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</si>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</sst>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1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8" t="s">
        <v>14</v>
      </c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24"/>
      <c r="AQ5" s="24"/>
      <c r="AR5" s="22"/>
      <c r="BE5" s="365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0" t="s">
        <v>17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24"/>
      <c r="AQ6" s="24"/>
      <c r="AR6" s="22"/>
      <c r="BE6" s="366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66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417">
        <v>44285</v>
      </c>
      <c r="AO8" s="24"/>
      <c r="AP8" s="24"/>
      <c r="AQ8" s="24"/>
      <c r="AR8" s="22"/>
      <c r="BE8" s="366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6"/>
      <c r="BS9" s="19" t="s">
        <v>6</v>
      </c>
    </row>
    <row r="10" spans="2:71" s="1" customFormat="1" ht="12" customHeight="1">
      <c r="B10" s="23"/>
      <c r="C10" s="24"/>
      <c r="D10" s="31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25</v>
      </c>
      <c r="AL10" s="24"/>
      <c r="AM10" s="24"/>
      <c r="AN10" s="29" t="s">
        <v>26</v>
      </c>
      <c r="AO10" s="24"/>
      <c r="AP10" s="24"/>
      <c r="AQ10" s="24"/>
      <c r="AR10" s="22"/>
      <c r="BE10" s="366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29</v>
      </c>
      <c r="AO11" s="24"/>
      <c r="AP11" s="24"/>
      <c r="AQ11" s="24"/>
      <c r="AR11" s="22"/>
      <c r="BE11" s="366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6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25</v>
      </c>
      <c r="AL13" s="24"/>
      <c r="AM13" s="24"/>
      <c r="AN13" s="33" t="s">
        <v>31</v>
      </c>
      <c r="AO13" s="24"/>
      <c r="AP13" s="24"/>
      <c r="AQ13" s="24"/>
      <c r="AR13" s="22"/>
      <c r="BE13" s="366"/>
      <c r="BS13" s="19" t="s">
        <v>6</v>
      </c>
    </row>
    <row r="14" spans="2:71" ht="12.75">
      <c r="B14" s="23"/>
      <c r="C14" s="24"/>
      <c r="D14" s="24"/>
      <c r="E14" s="371" t="s">
        <v>31</v>
      </c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1" t="s">
        <v>28</v>
      </c>
      <c r="AL14" s="24"/>
      <c r="AM14" s="24"/>
      <c r="AN14" s="33" t="s">
        <v>31</v>
      </c>
      <c r="AO14" s="24"/>
      <c r="AP14" s="24"/>
      <c r="AQ14" s="24"/>
      <c r="AR14" s="22"/>
      <c r="BE14" s="366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6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25</v>
      </c>
      <c r="AL16" s="24"/>
      <c r="AM16" s="24"/>
      <c r="AN16" s="29" t="s">
        <v>33</v>
      </c>
      <c r="AO16" s="24"/>
      <c r="AP16" s="24"/>
      <c r="AQ16" s="24"/>
      <c r="AR16" s="22"/>
      <c r="BE16" s="366"/>
      <c r="BS16" s="19" t="s">
        <v>4</v>
      </c>
    </row>
    <row r="17" spans="2:71" s="1" customFormat="1" ht="18.4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35</v>
      </c>
      <c r="AO17" s="24"/>
      <c r="AP17" s="24"/>
      <c r="AQ17" s="24"/>
      <c r="AR17" s="22"/>
      <c r="BE17" s="366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6"/>
      <c r="BS18" s="19" t="s">
        <v>6</v>
      </c>
    </row>
    <row r="19" spans="2:71" s="1" customFormat="1" ht="12" customHeight="1">
      <c r="B19" s="23"/>
      <c r="C19" s="24"/>
      <c r="D19" s="31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25</v>
      </c>
      <c r="AL19" s="24"/>
      <c r="AM19" s="24"/>
      <c r="AN19" s="29" t="s">
        <v>19</v>
      </c>
      <c r="AO19" s="24"/>
      <c r="AP19" s="24"/>
      <c r="AQ19" s="24"/>
      <c r="AR19" s="22"/>
      <c r="BE19" s="366"/>
      <c r="BS19" s="19" t="s">
        <v>6</v>
      </c>
    </row>
    <row r="20" spans="2:71" s="1" customFormat="1" ht="18.4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66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6"/>
    </row>
    <row r="22" spans="2:57" s="1" customFormat="1" ht="12" customHeight="1">
      <c r="B22" s="23"/>
      <c r="C22" s="24"/>
      <c r="D22" s="31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6"/>
    </row>
    <row r="23" spans="2:57" s="1" customFormat="1" ht="47.25" customHeight="1">
      <c r="B23" s="23"/>
      <c r="C23" s="24"/>
      <c r="D23" s="24"/>
      <c r="E23" s="373" t="s">
        <v>40</v>
      </c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24"/>
      <c r="AP23" s="24"/>
      <c r="AQ23" s="24"/>
      <c r="AR23" s="22"/>
      <c r="BE23" s="366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6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6"/>
    </row>
    <row r="26" spans="1:57" s="2" customFormat="1" ht="25.9" customHeight="1">
      <c r="A26" s="36"/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4">
        <f>ROUND(AG54,2)</f>
        <v>0</v>
      </c>
      <c r="AL26" s="375"/>
      <c r="AM26" s="375"/>
      <c r="AN26" s="375"/>
      <c r="AO26" s="375"/>
      <c r="AP26" s="38"/>
      <c r="AQ26" s="38"/>
      <c r="AR26" s="41"/>
      <c r="BE26" s="366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6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6" t="s">
        <v>42</v>
      </c>
      <c r="M28" s="376"/>
      <c r="N28" s="376"/>
      <c r="O28" s="376"/>
      <c r="P28" s="376"/>
      <c r="Q28" s="38"/>
      <c r="R28" s="38"/>
      <c r="S28" s="38"/>
      <c r="T28" s="38"/>
      <c r="U28" s="38"/>
      <c r="V28" s="38"/>
      <c r="W28" s="376" t="s">
        <v>43</v>
      </c>
      <c r="X28" s="376"/>
      <c r="Y28" s="376"/>
      <c r="Z28" s="376"/>
      <c r="AA28" s="376"/>
      <c r="AB28" s="376"/>
      <c r="AC28" s="376"/>
      <c r="AD28" s="376"/>
      <c r="AE28" s="376"/>
      <c r="AF28" s="38"/>
      <c r="AG28" s="38"/>
      <c r="AH28" s="38"/>
      <c r="AI28" s="38"/>
      <c r="AJ28" s="38"/>
      <c r="AK28" s="376" t="s">
        <v>44</v>
      </c>
      <c r="AL28" s="376"/>
      <c r="AM28" s="376"/>
      <c r="AN28" s="376"/>
      <c r="AO28" s="376"/>
      <c r="AP28" s="38"/>
      <c r="AQ28" s="38"/>
      <c r="AR28" s="41"/>
      <c r="BE28" s="366"/>
    </row>
    <row r="29" spans="2:57" s="3" customFormat="1" ht="14.45" customHeight="1">
      <c r="B29" s="42"/>
      <c r="C29" s="43"/>
      <c r="D29" s="31" t="s">
        <v>45</v>
      </c>
      <c r="E29" s="43"/>
      <c r="F29" s="31" t="s">
        <v>46</v>
      </c>
      <c r="G29" s="43"/>
      <c r="H29" s="43"/>
      <c r="I29" s="43"/>
      <c r="J29" s="43"/>
      <c r="K29" s="43"/>
      <c r="L29" s="379">
        <v>0.21</v>
      </c>
      <c r="M29" s="378"/>
      <c r="N29" s="378"/>
      <c r="O29" s="378"/>
      <c r="P29" s="378"/>
      <c r="Q29" s="43"/>
      <c r="R29" s="43"/>
      <c r="S29" s="43"/>
      <c r="T29" s="43"/>
      <c r="U29" s="43"/>
      <c r="V29" s="43"/>
      <c r="W29" s="377">
        <f>ROUND(AZ54,2)</f>
        <v>0</v>
      </c>
      <c r="X29" s="378"/>
      <c r="Y29" s="378"/>
      <c r="Z29" s="378"/>
      <c r="AA29" s="378"/>
      <c r="AB29" s="378"/>
      <c r="AC29" s="378"/>
      <c r="AD29" s="378"/>
      <c r="AE29" s="378"/>
      <c r="AF29" s="43"/>
      <c r="AG29" s="43"/>
      <c r="AH29" s="43"/>
      <c r="AI29" s="43"/>
      <c r="AJ29" s="43"/>
      <c r="AK29" s="377">
        <f>ROUND(AV54,2)</f>
        <v>0</v>
      </c>
      <c r="AL29" s="378"/>
      <c r="AM29" s="378"/>
      <c r="AN29" s="378"/>
      <c r="AO29" s="378"/>
      <c r="AP29" s="43"/>
      <c r="AQ29" s="43"/>
      <c r="AR29" s="44"/>
      <c r="BE29" s="367"/>
    </row>
    <row r="30" spans="2:57" s="3" customFormat="1" ht="14.45" customHeight="1">
      <c r="B30" s="42"/>
      <c r="C30" s="43"/>
      <c r="D30" s="43"/>
      <c r="E30" s="43"/>
      <c r="F30" s="31" t="s">
        <v>47</v>
      </c>
      <c r="G30" s="43"/>
      <c r="H30" s="43"/>
      <c r="I30" s="43"/>
      <c r="J30" s="43"/>
      <c r="K30" s="43"/>
      <c r="L30" s="379">
        <v>0.15</v>
      </c>
      <c r="M30" s="378"/>
      <c r="N30" s="378"/>
      <c r="O30" s="378"/>
      <c r="P30" s="378"/>
      <c r="Q30" s="43"/>
      <c r="R30" s="43"/>
      <c r="S30" s="43"/>
      <c r="T30" s="43"/>
      <c r="U30" s="43"/>
      <c r="V30" s="43"/>
      <c r="W30" s="377">
        <f>ROUND(BA54,2)</f>
        <v>0</v>
      </c>
      <c r="X30" s="378"/>
      <c r="Y30" s="378"/>
      <c r="Z30" s="378"/>
      <c r="AA30" s="378"/>
      <c r="AB30" s="378"/>
      <c r="AC30" s="378"/>
      <c r="AD30" s="378"/>
      <c r="AE30" s="378"/>
      <c r="AF30" s="43"/>
      <c r="AG30" s="43"/>
      <c r="AH30" s="43"/>
      <c r="AI30" s="43"/>
      <c r="AJ30" s="43"/>
      <c r="AK30" s="377">
        <f>ROUND(AW54,2)</f>
        <v>0</v>
      </c>
      <c r="AL30" s="378"/>
      <c r="AM30" s="378"/>
      <c r="AN30" s="378"/>
      <c r="AO30" s="378"/>
      <c r="AP30" s="43"/>
      <c r="AQ30" s="43"/>
      <c r="AR30" s="44"/>
      <c r="BE30" s="367"/>
    </row>
    <row r="31" spans="2:57" s="3" customFormat="1" ht="14.45" customHeight="1" hidden="1">
      <c r="B31" s="42"/>
      <c r="C31" s="43"/>
      <c r="D31" s="43"/>
      <c r="E31" s="43"/>
      <c r="F31" s="31" t="s">
        <v>48</v>
      </c>
      <c r="G31" s="43"/>
      <c r="H31" s="43"/>
      <c r="I31" s="43"/>
      <c r="J31" s="43"/>
      <c r="K31" s="43"/>
      <c r="L31" s="379">
        <v>0.21</v>
      </c>
      <c r="M31" s="378"/>
      <c r="N31" s="378"/>
      <c r="O31" s="378"/>
      <c r="P31" s="378"/>
      <c r="Q31" s="43"/>
      <c r="R31" s="43"/>
      <c r="S31" s="43"/>
      <c r="T31" s="43"/>
      <c r="U31" s="43"/>
      <c r="V31" s="43"/>
      <c r="W31" s="377">
        <f>ROUND(BB54,2)</f>
        <v>0</v>
      </c>
      <c r="X31" s="378"/>
      <c r="Y31" s="378"/>
      <c r="Z31" s="378"/>
      <c r="AA31" s="378"/>
      <c r="AB31" s="378"/>
      <c r="AC31" s="378"/>
      <c r="AD31" s="378"/>
      <c r="AE31" s="378"/>
      <c r="AF31" s="43"/>
      <c r="AG31" s="43"/>
      <c r="AH31" s="43"/>
      <c r="AI31" s="43"/>
      <c r="AJ31" s="43"/>
      <c r="AK31" s="377">
        <v>0</v>
      </c>
      <c r="AL31" s="378"/>
      <c r="AM31" s="378"/>
      <c r="AN31" s="378"/>
      <c r="AO31" s="378"/>
      <c r="AP31" s="43"/>
      <c r="AQ31" s="43"/>
      <c r="AR31" s="44"/>
      <c r="BE31" s="367"/>
    </row>
    <row r="32" spans="2:57" s="3" customFormat="1" ht="14.45" customHeight="1" hidden="1">
      <c r="B32" s="42"/>
      <c r="C32" s="43"/>
      <c r="D32" s="43"/>
      <c r="E32" s="43"/>
      <c r="F32" s="31" t="s">
        <v>49</v>
      </c>
      <c r="G32" s="43"/>
      <c r="H32" s="43"/>
      <c r="I32" s="43"/>
      <c r="J32" s="43"/>
      <c r="K32" s="43"/>
      <c r="L32" s="379">
        <v>0.15</v>
      </c>
      <c r="M32" s="378"/>
      <c r="N32" s="378"/>
      <c r="O32" s="378"/>
      <c r="P32" s="378"/>
      <c r="Q32" s="43"/>
      <c r="R32" s="43"/>
      <c r="S32" s="43"/>
      <c r="T32" s="43"/>
      <c r="U32" s="43"/>
      <c r="V32" s="43"/>
      <c r="W32" s="377">
        <f>ROUND(BC54,2)</f>
        <v>0</v>
      </c>
      <c r="X32" s="378"/>
      <c r="Y32" s="378"/>
      <c r="Z32" s="378"/>
      <c r="AA32" s="378"/>
      <c r="AB32" s="378"/>
      <c r="AC32" s="378"/>
      <c r="AD32" s="378"/>
      <c r="AE32" s="378"/>
      <c r="AF32" s="43"/>
      <c r="AG32" s="43"/>
      <c r="AH32" s="43"/>
      <c r="AI32" s="43"/>
      <c r="AJ32" s="43"/>
      <c r="AK32" s="377">
        <v>0</v>
      </c>
      <c r="AL32" s="378"/>
      <c r="AM32" s="378"/>
      <c r="AN32" s="378"/>
      <c r="AO32" s="378"/>
      <c r="AP32" s="43"/>
      <c r="AQ32" s="43"/>
      <c r="AR32" s="44"/>
      <c r="BE32" s="367"/>
    </row>
    <row r="33" spans="2:44" s="3" customFormat="1" ht="14.45" customHeight="1" hidden="1">
      <c r="B33" s="42"/>
      <c r="C33" s="43"/>
      <c r="D33" s="43"/>
      <c r="E33" s="43"/>
      <c r="F33" s="31" t="s">
        <v>50</v>
      </c>
      <c r="G33" s="43"/>
      <c r="H33" s="43"/>
      <c r="I33" s="43"/>
      <c r="J33" s="43"/>
      <c r="K33" s="43"/>
      <c r="L33" s="379">
        <v>0</v>
      </c>
      <c r="M33" s="378"/>
      <c r="N33" s="378"/>
      <c r="O33" s="378"/>
      <c r="P33" s="378"/>
      <c r="Q33" s="43"/>
      <c r="R33" s="43"/>
      <c r="S33" s="43"/>
      <c r="T33" s="43"/>
      <c r="U33" s="43"/>
      <c r="V33" s="43"/>
      <c r="W33" s="377">
        <f>ROUND(BD54,2)</f>
        <v>0</v>
      </c>
      <c r="X33" s="378"/>
      <c r="Y33" s="378"/>
      <c r="Z33" s="378"/>
      <c r="AA33" s="378"/>
      <c r="AB33" s="378"/>
      <c r="AC33" s="378"/>
      <c r="AD33" s="378"/>
      <c r="AE33" s="378"/>
      <c r="AF33" s="43"/>
      <c r="AG33" s="43"/>
      <c r="AH33" s="43"/>
      <c r="AI33" s="43"/>
      <c r="AJ33" s="43"/>
      <c r="AK33" s="377">
        <v>0</v>
      </c>
      <c r="AL33" s="378"/>
      <c r="AM33" s="378"/>
      <c r="AN33" s="378"/>
      <c r="AO33" s="378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52</v>
      </c>
      <c r="U35" s="47"/>
      <c r="V35" s="47"/>
      <c r="W35" s="47"/>
      <c r="X35" s="383" t="s">
        <v>53</v>
      </c>
      <c r="Y35" s="381"/>
      <c r="Z35" s="381"/>
      <c r="AA35" s="381"/>
      <c r="AB35" s="381"/>
      <c r="AC35" s="47"/>
      <c r="AD35" s="47"/>
      <c r="AE35" s="47"/>
      <c r="AF35" s="47"/>
      <c r="AG35" s="47"/>
      <c r="AH35" s="47"/>
      <c r="AI35" s="47"/>
      <c r="AJ35" s="47"/>
      <c r="AK35" s="380">
        <f>SUM(AK26:AK33)</f>
        <v>0</v>
      </c>
      <c r="AL35" s="381"/>
      <c r="AM35" s="381"/>
      <c r="AN35" s="381"/>
      <c r="AO35" s="382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2020-08-10-III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2" t="str">
        <f>K6</f>
        <v>Domov ve Věži - Komunitní bydlení II</v>
      </c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Obec Věž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88">
        <f>IF(AN8="","",AN8)</f>
        <v>44285</v>
      </c>
      <c r="AN47" s="388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7" customHeight="1">
      <c r="A49" s="36"/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Kraj Vysočina, Žižkova 1882/57, 587 33 Jihlava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89" t="str">
        <f>IF(E17="","",E17)</f>
        <v>INVENTE s.r.o., Žerotínova 483/1, 370 04 Č. Buděj.</v>
      </c>
      <c r="AN49" s="390"/>
      <c r="AO49" s="390"/>
      <c r="AP49" s="390"/>
      <c r="AQ49" s="38"/>
      <c r="AR49" s="41"/>
      <c r="AS49" s="391" t="s">
        <v>55</v>
      </c>
      <c r="AT49" s="392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37</v>
      </c>
      <c r="AJ50" s="38"/>
      <c r="AK50" s="38"/>
      <c r="AL50" s="38"/>
      <c r="AM50" s="389" t="str">
        <f>IF(E20="","",E20)</f>
        <v xml:space="preserve"> </v>
      </c>
      <c r="AN50" s="390"/>
      <c r="AO50" s="390"/>
      <c r="AP50" s="390"/>
      <c r="AQ50" s="38"/>
      <c r="AR50" s="41"/>
      <c r="AS50" s="393"/>
      <c r="AT50" s="394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95"/>
      <c r="AT51" s="396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58" t="s">
        <v>56</v>
      </c>
      <c r="D52" s="359"/>
      <c r="E52" s="359"/>
      <c r="F52" s="359"/>
      <c r="G52" s="359"/>
      <c r="H52" s="68"/>
      <c r="I52" s="361" t="s">
        <v>57</v>
      </c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87" t="s">
        <v>58</v>
      </c>
      <c r="AH52" s="359"/>
      <c r="AI52" s="359"/>
      <c r="AJ52" s="359"/>
      <c r="AK52" s="359"/>
      <c r="AL52" s="359"/>
      <c r="AM52" s="359"/>
      <c r="AN52" s="361" t="s">
        <v>59</v>
      </c>
      <c r="AO52" s="359"/>
      <c r="AP52" s="359"/>
      <c r="AQ52" s="69" t="s">
        <v>60</v>
      </c>
      <c r="AR52" s="41"/>
      <c r="AS52" s="70" t="s">
        <v>61</v>
      </c>
      <c r="AT52" s="71" t="s">
        <v>62</v>
      </c>
      <c r="AU52" s="71" t="s">
        <v>63</v>
      </c>
      <c r="AV52" s="71" t="s">
        <v>64</v>
      </c>
      <c r="AW52" s="71" t="s">
        <v>65</v>
      </c>
      <c r="AX52" s="71" t="s">
        <v>66</v>
      </c>
      <c r="AY52" s="71" t="s">
        <v>67</v>
      </c>
      <c r="AZ52" s="71" t="s">
        <v>68</v>
      </c>
      <c r="BA52" s="71" t="s">
        <v>69</v>
      </c>
      <c r="BB52" s="71" t="s">
        <v>70</v>
      </c>
      <c r="BC52" s="71" t="s">
        <v>71</v>
      </c>
      <c r="BD52" s="72" t="s">
        <v>72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73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4">
        <f>ROUND(SUM(AG55:AG69),2)</f>
        <v>0</v>
      </c>
      <c r="AH54" s="364"/>
      <c r="AI54" s="364"/>
      <c r="AJ54" s="364"/>
      <c r="AK54" s="364"/>
      <c r="AL54" s="364"/>
      <c r="AM54" s="364"/>
      <c r="AN54" s="397">
        <f aca="true" t="shared" si="0" ref="AN54:AN69">SUM(AG54,AT54)</f>
        <v>0</v>
      </c>
      <c r="AO54" s="397"/>
      <c r="AP54" s="397"/>
      <c r="AQ54" s="80" t="s">
        <v>19</v>
      </c>
      <c r="AR54" s="81"/>
      <c r="AS54" s="82">
        <f>ROUND(SUM(AS55:AS69),2)</f>
        <v>0</v>
      </c>
      <c r="AT54" s="83">
        <f aca="true" t="shared" si="1" ref="AT54:AT69">ROUND(SUM(AV54:AW54),2)</f>
        <v>0</v>
      </c>
      <c r="AU54" s="84">
        <f>ROUND(SUM(AU55:AU69),5)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ROUND(SUM(AZ55:AZ69),2)</f>
        <v>0</v>
      </c>
      <c r="BA54" s="83">
        <f>ROUND(SUM(BA55:BA69),2)</f>
        <v>0</v>
      </c>
      <c r="BB54" s="83">
        <f>ROUND(SUM(BB55:BB69),2)</f>
        <v>0</v>
      </c>
      <c r="BC54" s="83">
        <f>ROUND(SUM(BC55:BC69),2)</f>
        <v>0</v>
      </c>
      <c r="BD54" s="85">
        <f>ROUND(SUM(BD55:BD69),2)</f>
        <v>0</v>
      </c>
      <c r="BS54" s="86" t="s">
        <v>74</v>
      </c>
      <c r="BT54" s="86" t="s">
        <v>75</v>
      </c>
      <c r="BU54" s="87" t="s">
        <v>76</v>
      </c>
      <c r="BV54" s="86" t="s">
        <v>77</v>
      </c>
      <c r="BW54" s="86" t="s">
        <v>5</v>
      </c>
      <c r="BX54" s="86" t="s">
        <v>78</v>
      </c>
      <c r="CL54" s="86" t="s">
        <v>19</v>
      </c>
    </row>
    <row r="55" spans="1:91" s="7" customFormat="1" ht="16.5" customHeight="1">
      <c r="A55" s="88" t="s">
        <v>79</v>
      </c>
      <c r="B55" s="89"/>
      <c r="C55" s="90"/>
      <c r="D55" s="360" t="s">
        <v>80</v>
      </c>
      <c r="E55" s="360"/>
      <c r="F55" s="360"/>
      <c r="G55" s="360"/>
      <c r="H55" s="360"/>
      <c r="I55" s="91"/>
      <c r="J55" s="360" t="s">
        <v>81</v>
      </c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85">
        <f>'SO 01 - Novostavba RD'!J30</f>
        <v>0</v>
      </c>
      <c r="AH55" s="386"/>
      <c r="AI55" s="386"/>
      <c r="AJ55" s="386"/>
      <c r="AK55" s="386"/>
      <c r="AL55" s="386"/>
      <c r="AM55" s="386"/>
      <c r="AN55" s="385">
        <f t="shared" si="0"/>
        <v>0</v>
      </c>
      <c r="AO55" s="386"/>
      <c r="AP55" s="386"/>
      <c r="AQ55" s="92" t="s">
        <v>82</v>
      </c>
      <c r="AR55" s="93"/>
      <c r="AS55" s="94">
        <v>0</v>
      </c>
      <c r="AT55" s="95">
        <f t="shared" si="1"/>
        <v>0</v>
      </c>
      <c r="AU55" s="96">
        <f>'SO 01 - Novostavba RD'!P101</f>
        <v>0</v>
      </c>
      <c r="AV55" s="95">
        <f>'SO 01 - Novostavba RD'!J33</f>
        <v>0</v>
      </c>
      <c r="AW55" s="95">
        <f>'SO 01 - Novostavba RD'!J34</f>
        <v>0</v>
      </c>
      <c r="AX55" s="95">
        <f>'SO 01 - Novostavba RD'!J35</f>
        <v>0</v>
      </c>
      <c r="AY55" s="95">
        <f>'SO 01 - Novostavba RD'!J36</f>
        <v>0</v>
      </c>
      <c r="AZ55" s="95">
        <f>'SO 01 - Novostavba RD'!F33</f>
        <v>0</v>
      </c>
      <c r="BA55" s="95">
        <f>'SO 01 - Novostavba RD'!F34</f>
        <v>0</v>
      </c>
      <c r="BB55" s="95">
        <f>'SO 01 - Novostavba RD'!F35</f>
        <v>0</v>
      </c>
      <c r="BC55" s="95">
        <f>'SO 01 - Novostavba RD'!F36</f>
        <v>0</v>
      </c>
      <c r="BD55" s="97">
        <f>'SO 01 - Novostavba RD'!F37</f>
        <v>0</v>
      </c>
      <c r="BT55" s="98" t="s">
        <v>83</v>
      </c>
      <c r="BV55" s="98" t="s">
        <v>77</v>
      </c>
      <c r="BW55" s="98" t="s">
        <v>84</v>
      </c>
      <c r="BX55" s="98" t="s">
        <v>5</v>
      </c>
      <c r="CL55" s="98" t="s">
        <v>19</v>
      </c>
      <c r="CM55" s="98" t="s">
        <v>83</v>
      </c>
    </row>
    <row r="56" spans="1:91" s="7" customFormat="1" ht="24.75" customHeight="1">
      <c r="A56" s="88" t="s">
        <v>79</v>
      </c>
      <c r="B56" s="89"/>
      <c r="C56" s="90"/>
      <c r="D56" s="360" t="s">
        <v>85</v>
      </c>
      <c r="E56" s="360"/>
      <c r="F56" s="360"/>
      <c r="G56" s="360"/>
      <c r="H56" s="360"/>
      <c r="I56" s="91"/>
      <c r="J56" s="360" t="s">
        <v>86</v>
      </c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85">
        <f>'SO 01.1. - Elektroinstalace'!J30</f>
        <v>0</v>
      </c>
      <c r="AH56" s="386"/>
      <c r="AI56" s="386"/>
      <c r="AJ56" s="386"/>
      <c r="AK56" s="386"/>
      <c r="AL56" s="386"/>
      <c r="AM56" s="386"/>
      <c r="AN56" s="385">
        <f t="shared" si="0"/>
        <v>0</v>
      </c>
      <c r="AO56" s="386"/>
      <c r="AP56" s="386"/>
      <c r="AQ56" s="92" t="s">
        <v>82</v>
      </c>
      <c r="AR56" s="93"/>
      <c r="AS56" s="94">
        <v>0</v>
      </c>
      <c r="AT56" s="95">
        <f t="shared" si="1"/>
        <v>0</v>
      </c>
      <c r="AU56" s="96">
        <f>'SO 01.1. - Elektroinstalace'!P86</f>
        <v>0</v>
      </c>
      <c r="AV56" s="95">
        <f>'SO 01.1. - Elektroinstalace'!J33</f>
        <v>0</v>
      </c>
      <c r="AW56" s="95">
        <f>'SO 01.1. - Elektroinstalace'!J34</f>
        <v>0</v>
      </c>
      <c r="AX56" s="95">
        <f>'SO 01.1. - Elektroinstalace'!J35</f>
        <v>0</v>
      </c>
      <c r="AY56" s="95">
        <f>'SO 01.1. - Elektroinstalace'!J36</f>
        <v>0</v>
      </c>
      <c r="AZ56" s="95">
        <f>'SO 01.1. - Elektroinstalace'!F33</f>
        <v>0</v>
      </c>
      <c r="BA56" s="95">
        <f>'SO 01.1. - Elektroinstalace'!F34</f>
        <v>0</v>
      </c>
      <c r="BB56" s="95">
        <f>'SO 01.1. - Elektroinstalace'!F35</f>
        <v>0</v>
      </c>
      <c r="BC56" s="95">
        <f>'SO 01.1. - Elektroinstalace'!F36</f>
        <v>0</v>
      </c>
      <c r="BD56" s="97">
        <f>'SO 01.1. - Elektroinstalace'!F37</f>
        <v>0</v>
      </c>
      <c r="BT56" s="98" t="s">
        <v>83</v>
      </c>
      <c r="BV56" s="98" t="s">
        <v>77</v>
      </c>
      <c r="BW56" s="98" t="s">
        <v>87</v>
      </c>
      <c r="BX56" s="98" t="s">
        <v>5</v>
      </c>
      <c r="CL56" s="98" t="s">
        <v>19</v>
      </c>
      <c r="CM56" s="98" t="s">
        <v>83</v>
      </c>
    </row>
    <row r="57" spans="1:91" s="7" customFormat="1" ht="24.75" customHeight="1">
      <c r="A57" s="88" t="s">
        <v>79</v>
      </c>
      <c r="B57" s="89"/>
      <c r="C57" s="90"/>
      <c r="D57" s="360" t="s">
        <v>88</v>
      </c>
      <c r="E57" s="360"/>
      <c r="F57" s="360"/>
      <c r="G57" s="360"/>
      <c r="H57" s="360"/>
      <c r="I57" s="91"/>
      <c r="J57" s="360" t="s">
        <v>89</v>
      </c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85">
        <f>'SO 01.2. - Vytápění'!J30</f>
        <v>0</v>
      </c>
      <c r="AH57" s="386"/>
      <c r="AI57" s="386"/>
      <c r="AJ57" s="386"/>
      <c r="AK57" s="386"/>
      <c r="AL57" s="386"/>
      <c r="AM57" s="386"/>
      <c r="AN57" s="385">
        <f t="shared" si="0"/>
        <v>0</v>
      </c>
      <c r="AO57" s="386"/>
      <c r="AP57" s="386"/>
      <c r="AQ57" s="92" t="s">
        <v>82</v>
      </c>
      <c r="AR57" s="93"/>
      <c r="AS57" s="94">
        <v>0</v>
      </c>
      <c r="AT57" s="95">
        <f t="shared" si="1"/>
        <v>0</v>
      </c>
      <c r="AU57" s="96">
        <f>'SO 01.2. - Vytápění'!P84</f>
        <v>0</v>
      </c>
      <c r="AV57" s="95">
        <f>'SO 01.2. - Vytápění'!J33</f>
        <v>0</v>
      </c>
      <c r="AW57" s="95">
        <f>'SO 01.2. - Vytápění'!J34</f>
        <v>0</v>
      </c>
      <c r="AX57" s="95">
        <f>'SO 01.2. - Vytápění'!J35</f>
        <v>0</v>
      </c>
      <c r="AY57" s="95">
        <f>'SO 01.2. - Vytápění'!J36</f>
        <v>0</v>
      </c>
      <c r="AZ57" s="95">
        <f>'SO 01.2. - Vytápění'!F33</f>
        <v>0</v>
      </c>
      <c r="BA57" s="95">
        <f>'SO 01.2. - Vytápění'!F34</f>
        <v>0</v>
      </c>
      <c r="BB57" s="95">
        <f>'SO 01.2. - Vytápění'!F35</f>
        <v>0</v>
      </c>
      <c r="BC57" s="95">
        <f>'SO 01.2. - Vytápění'!F36</f>
        <v>0</v>
      </c>
      <c r="BD57" s="97">
        <f>'SO 01.2. - Vytápění'!F37</f>
        <v>0</v>
      </c>
      <c r="BT57" s="98" t="s">
        <v>83</v>
      </c>
      <c r="BV57" s="98" t="s">
        <v>77</v>
      </c>
      <c r="BW57" s="98" t="s">
        <v>90</v>
      </c>
      <c r="BX57" s="98" t="s">
        <v>5</v>
      </c>
      <c r="CL57" s="98" t="s">
        <v>19</v>
      </c>
      <c r="CM57" s="98" t="s">
        <v>83</v>
      </c>
    </row>
    <row r="58" spans="1:91" s="7" customFormat="1" ht="24.75" customHeight="1">
      <c r="A58" s="88" t="s">
        <v>79</v>
      </c>
      <c r="B58" s="89"/>
      <c r="C58" s="90"/>
      <c r="D58" s="360" t="s">
        <v>91</v>
      </c>
      <c r="E58" s="360"/>
      <c r="F58" s="360"/>
      <c r="G58" s="360"/>
      <c r="H58" s="360"/>
      <c r="I58" s="91"/>
      <c r="J58" s="360" t="s">
        <v>92</v>
      </c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85">
        <f>'SO 01.3 - Vzduchotechnika'!J30</f>
        <v>0</v>
      </c>
      <c r="AH58" s="386"/>
      <c r="AI58" s="386"/>
      <c r="AJ58" s="386"/>
      <c r="AK58" s="386"/>
      <c r="AL58" s="386"/>
      <c r="AM58" s="386"/>
      <c r="AN58" s="385">
        <f t="shared" si="0"/>
        <v>0</v>
      </c>
      <c r="AO58" s="386"/>
      <c r="AP58" s="386"/>
      <c r="AQ58" s="92" t="s">
        <v>82</v>
      </c>
      <c r="AR58" s="93"/>
      <c r="AS58" s="94">
        <v>0</v>
      </c>
      <c r="AT58" s="95">
        <f t="shared" si="1"/>
        <v>0</v>
      </c>
      <c r="AU58" s="96">
        <f>'SO 01.3 - Vzduchotechnika'!P80</f>
        <v>0</v>
      </c>
      <c r="AV58" s="95">
        <f>'SO 01.3 - Vzduchotechnika'!J33</f>
        <v>0</v>
      </c>
      <c r="AW58" s="95">
        <f>'SO 01.3 - Vzduchotechnika'!J34</f>
        <v>0</v>
      </c>
      <c r="AX58" s="95">
        <f>'SO 01.3 - Vzduchotechnika'!J35</f>
        <v>0</v>
      </c>
      <c r="AY58" s="95">
        <f>'SO 01.3 - Vzduchotechnika'!J36</f>
        <v>0</v>
      </c>
      <c r="AZ58" s="95">
        <f>'SO 01.3 - Vzduchotechnika'!F33</f>
        <v>0</v>
      </c>
      <c r="BA58" s="95">
        <f>'SO 01.3 - Vzduchotechnika'!F34</f>
        <v>0</v>
      </c>
      <c r="BB58" s="95">
        <f>'SO 01.3 - Vzduchotechnika'!F35</f>
        <v>0</v>
      </c>
      <c r="BC58" s="95">
        <f>'SO 01.3 - Vzduchotechnika'!F36</f>
        <v>0</v>
      </c>
      <c r="BD58" s="97">
        <f>'SO 01.3 - Vzduchotechnika'!F37</f>
        <v>0</v>
      </c>
      <c r="BT58" s="98" t="s">
        <v>83</v>
      </c>
      <c r="BV58" s="98" t="s">
        <v>77</v>
      </c>
      <c r="BW58" s="98" t="s">
        <v>93</v>
      </c>
      <c r="BX58" s="98" t="s">
        <v>5</v>
      </c>
      <c r="CL58" s="98" t="s">
        <v>19</v>
      </c>
      <c r="CM58" s="98" t="s">
        <v>83</v>
      </c>
    </row>
    <row r="59" spans="1:91" s="7" customFormat="1" ht="24.75" customHeight="1">
      <c r="A59" s="88" t="s">
        <v>79</v>
      </c>
      <c r="B59" s="89"/>
      <c r="C59" s="90"/>
      <c r="D59" s="360" t="s">
        <v>94</v>
      </c>
      <c r="E59" s="360"/>
      <c r="F59" s="360"/>
      <c r="G59" s="360"/>
      <c r="H59" s="360"/>
      <c r="I59" s="91"/>
      <c r="J59" s="360" t="s">
        <v>95</v>
      </c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85">
        <f>'SO 01.4 - Zdravotně techn...'!J30</f>
        <v>0</v>
      </c>
      <c r="AH59" s="386"/>
      <c r="AI59" s="386"/>
      <c r="AJ59" s="386"/>
      <c r="AK59" s="386"/>
      <c r="AL59" s="386"/>
      <c r="AM59" s="386"/>
      <c r="AN59" s="385">
        <f t="shared" si="0"/>
        <v>0</v>
      </c>
      <c r="AO59" s="386"/>
      <c r="AP59" s="386"/>
      <c r="AQ59" s="92" t="s">
        <v>82</v>
      </c>
      <c r="AR59" s="93"/>
      <c r="AS59" s="94">
        <v>0</v>
      </c>
      <c r="AT59" s="95">
        <f t="shared" si="1"/>
        <v>0</v>
      </c>
      <c r="AU59" s="96">
        <f>'SO 01.4 - Zdravotně techn...'!P97</f>
        <v>0</v>
      </c>
      <c r="AV59" s="95">
        <f>'SO 01.4 - Zdravotně techn...'!J33</f>
        <v>0</v>
      </c>
      <c r="AW59" s="95">
        <f>'SO 01.4 - Zdravotně techn...'!J34</f>
        <v>0</v>
      </c>
      <c r="AX59" s="95">
        <f>'SO 01.4 - Zdravotně techn...'!J35</f>
        <v>0</v>
      </c>
      <c r="AY59" s="95">
        <f>'SO 01.4 - Zdravotně techn...'!J36</f>
        <v>0</v>
      </c>
      <c r="AZ59" s="95">
        <f>'SO 01.4 - Zdravotně techn...'!F33</f>
        <v>0</v>
      </c>
      <c r="BA59" s="95">
        <f>'SO 01.4 - Zdravotně techn...'!F34</f>
        <v>0</v>
      </c>
      <c r="BB59" s="95">
        <f>'SO 01.4 - Zdravotně techn...'!F35</f>
        <v>0</v>
      </c>
      <c r="BC59" s="95">
        <f>'SO 01.4 - Zdravotně techn...'!F36</f>
        <v>0</v>
      </c>
      <c r="BD59" s="97">
        <f>'SO 01.4 - Zdravotně techn...'!F37</f>
        <v>0</v>
      </c>
      <c r="BT59" s="98" t="s">
        <v>83</v>
      </c>
      <c r="BV59" s="98" t="s">
        <v>77</v>
      </c>
      <c r="BW59" s="98" t="s">
        <v>96</v>
      </c>
      <c r="BX59" s="98" t="s">
        <v>5</v>
      </c>
      <c r="CL59" s="98" t="s">
        <v>19</v>
      </c>
      <c r="CM59" s="98" t="s">
        <v>83</v>
      </c>
    </row>
    <row r="60" spans="1:91" s="7" customFormat="1" ht="16.5" customHeight="1">
      <c r="A60" s="88" t="s">
        <v>79</v>
      </c>
      <c r="B60" s="89"/>
      <c r="C60" s="90"/>
      <c r="D60" s="360" t="s">
        <v>97</v>
      </c>
      <c r="E60" s="360"/>
      <c r="F60" s="360"/>
      <c r="G60" s="360"/>
      <c r="H60" s="360"/>
      <c r="I60" s="91"/>
      <c r="J60" s="360" t="s">
        <v>98</v>
      </c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85">
        <f>'SO 02 - Prostor pro popel...'!J30</f>
        <v>0</v>
      </c>
      <c r="AH60" s="386"/>
      <c r="AI60" s="386"/>
      <c r="AJ60" s="386"/>
      <c r="AK60" s="386"/>
      <c r="AL60" s="386"/>
      <c r="AM60" s="386"/>
      <c r="AN60" s="385">
        <f t="shared" si="0"/>
        <v>0</v>
      </c>
      <c r="AO60" s="386"/>
      <c r="AP60" s="386"/>
      <c r="AQ60" s="92" t="s">
        <v>82</v>
      </c>
      <c r="AR60" s="93"/>
      <c r="AS60" s="94">
        <v>0</v>
      </c>
      <c r="AT60" s="95">
        <f t="shared" si="1"/>
        <v>0</v>
      </c>
      <c r="AU60" s="96">
        <f>'SO 02 - Prostor pro popel...'!P88</f>
        <v>0</v>
      </c>
      <c r="AV60" s="95">
        <f>'SO 02 - Prostor pro popel...'!J33</f>
        <v>0</v>
      </c>
      <c r="AW60" s="95">
        <f>'SO 02 - Prostor pro popel...'!J34</f>
        <v>0</v>
      </c>
      <c r="AX60" s="95">
        <f>'SO 02 - Prostor pro popel...'!J35</f>
        <v>0</v>
      </c>
      <c r="AY60" s="95">
        <f>'SO 02 - Prostor pro popel...'!J36</f>
        <v>0</v>
      </c>
      <c r="AZ60" s="95">
        <f>'SO 02 - Prostor pro popel...'!F33</f>
        <v>0</v>
      </c>
      <c r="BA60" s="95">
        <f>'SO 02 - Prostor pro popel...'!F34</f>
        <v>0</v>
      </c>
      <c r="BB60" s="95">
        <f>'SO 02 - Prostor pro popel...'!F35</f>
        <v>0</v>
      </c>
      <c r="BC60" s="95">
        <f>'SO 02 - Prostor pro popel...'!F36</f>
        <v>0</v>
      </c>
      <c r="BD60" s="97">
        <f>'SO 02 - Prostor pro popel...'!F37</f>
        <v>0</v>
      </c>
      <c r="BT60" s="98" t="s">
        <v>83</v>
      </c>
      <c r="BV60" s="98" t="s">
        <v>77</v>
      </c>
      <c r="BW60" s="98" t="s">
        <v>99</v>
      </c>
      <c r="BX60" s="98" t="s">
        <v>5</v>
      </c>
      <c r="CL60" s="98" t="s">
        <v>19</v>
      </c>
      <c r="CM60" s="98" t="s">
        <v>83</v>
      </c>
    </row>
    <row r="61" spans="1:91" s="7" customFormat="1" ht="16.5" customHeight="1">
      <c r="A61" s="88" t="s">
        <v>79</v>
      </c>
      <c r="B61" s="89"/>
      <c r="C61" s="90"/>
      <c r="D61" s="360" t="s">
        <v>100</v>
      </c>
      <c r="E61" s="360"/>
      <c r="F61" s="360"/>
      <c r="G61" s="360"/>
      <c r="H61" s="360"/>
      <c r="I61" s="91"/>
      <c r="J61" s="360" t="s">
        <v>101</v>
      </c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85">
        <f>'SO 03 - Prostor pro popel...'!J30</f>
        <v>0</v>
      </c>
      <c r="AH61" s="386"/>
      <c r="AI61" s="386"/>
      <c r="AJ61" s="386"/>
      <c r="AK61" s="386"/>
      <c r="AL61" s="386"/>
      <c r="AM61" s="386"/>
      <c r="AN61" s="385">
        <f t="shared" si="0"/>
        <v>0</v>
      </c>
      <c r="AO61" s="386"/>
      <c r="AP61" s="386"/>
      <c r="AQ61" s="92" t="s">
        <v>82</v>
      </c>
      <c r="AR61" s="93"/>
      <c r="AS61" s="94">
        <v>0</v>
      </c>
      <c r="AT61" s="95">
        <f t="shared" si="1"/>
        <v>0</v>
      </c>
      <c r="AU61" s="96">
        <f>'SO 03 - Prostor pro popel...'!P88</f>
        <v>0</v>
      </c>
      <c r="AV61" s="95">
        <f>'SO 03 - Prostor pro popel...'!J33</f>
        <v>0</v>
      </c>
      <c r="AW61" s="95">
        <f>'SO 03 - Prostor pro popel...'!J34</f>
        <v>0</v>
      </c>
      <c r="AX61" s="95">
        <f>'SO 03 - Prostor pro popel...'!J35</f>
        <v>0</v>
      </c>
      <c r="AY61" s="95">
        <f>'SO 03 - Prostor pro popel...'!J36</f>
        <v>0</v>
      </c>
      <c r="AZ61" s="95">
        <f>'SO 03 - Prostor pro popel...'!F33</f>
        <v>0</v>
      </c>
      <c r="BA61" s="95">
        <f>'SO 03 - Prostor pro popel...'!F34</f>
        <v>0</v>
      </c>
      <c r="BB61" s="95">
        <f>'SO 03 - Prostor pro popel...'!F35</f>
        <v>0</v>
      </c>
      <c r="BC61" s="95">
        <f>'SO 03 - Prostor pro popel...'!F36</f>
        <v>0</v>
      </c>
      <c r="BD61" s="97">
        <f>'SO 03 - Prostor pro popel...'!F37</f>
        <v>0</v>
      </c>
      <c r="BT61" s="98" t="s">
        <v>83</v>
      </c>
      <c r="BV61" s="98" t="s">
        <v>77</v>
      </c>
      <c r="BW61" s="98" t="s">
        <v>102</v>
      </c>
      <c r="BX61" s="98" t="s">
        <v>5</v>
      </c>
      <c r="CL61" s="98" t="s">
        <v>19</v>
      </c>
      <c r="CM61" s="98" t="s">
        <v>83</v>
      </c>
    </row>
    <row r="62" spans="1:91" s="7" customFormat="1" ht="16.5" customHeight="1">
      <c r="A62" s="88" t="s">
        <v>79</v>
      </c>
      <c r="B62" s="89"/>
      <c r="C62" s="90"/>
      <c r="D62" s="360" t="s">
        <v>103</v>
      </c>
      <c r="E62" s="360"/>
      <c r="F62" s="360"/>
      <c r="G62" s="360"/>
      <c r="H62" s="360"/>
      <c r="I62" s="91"/>
      <c r="J62" s="360" t="s">
        <v>104</v>
      </c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85">
        <f>'SO 04 - Zpevněné plochy p...'!J30</f>
        <v>0</v>
      </c>
      <c r="AH62" s="386"/>
      <c r="AI62" s="386"/>
      <c r="AJ62" s="386"/>
      <c r="AK62" s="386"/>
      <c r="AL62" s="386"/>
      <c r="AM62" s="386"/>
      <c r="AN62" s="385">
        <f t="shared" si="0"/>
        <v>0</v>
      </c>
      <c r="AO62" s="386"/>
      <c r="AP62" s="386"/>
      <c r="AQ62" s="92" t="s">
        <v>82</v>
      </c>
      <c r="AR62" s="93"/>
      <c r="AS62" s="94">
        <v>0</v>
      </c>
      <c r="AT62" s="95">
        <f t="shared" si="1"/>
        <v>0</v>
      </c>
      <c r="AU62" s="96">
        <f>'SO 04 - Zpevněné plochy p...'!P83</f>
        <v>0</v>
      </c>
      <c r="AV62" s="95">
        <f>'SO 04 - Zpevněné plochy p...'!J33</f>
        <v>0</v>
      </c>
      <c r="AW62" s="95">
        <f>'SO 04 - Zpevněné plochy p...'!J34</f>
        <v>0</v>
      </c>
      <c r="AX62" s="95">
        <f>'SO 04 - Zpevněné plochy p...'!J35</f>
        <v>0</v>
      </c>
      <c r="AY62" s="95">
        <f>'SO 04 - Zpevněné plochy p...'!J36</f>
        <v>0</v>
      </c>
      <c r="AZ62" s="95">
        <f>'SO 04 - Zpevněné plochy p...'!F33</f>
        <v>0</v>
      </c>
      <c r="BA62" s="95">
        <f>'SO 04 - Zpevněné plochy p...'!F34</f>
        <v>0</v>
      </c>
      <c r="BB62" s="95">
        <f>'SO 04 - Zpevněné plochy p...'!F35</f>
        <v>0</v>
      </c>
      <c r="BC62" s="95">
        <f>'SO 04 - Zpevněné plochy p...'!F36</f>
        <v>0</v>
      </c>
      <c r="BD62" s="97">
        <f>'SO 04 - Zpevněné plochy p...'!F37</f>
        <v>0</v>
      </c>
      <c r="BT62" s="98" t="s">
        <v>83</v>
      </c>
      <c r="BV62" s="98" t="s">
        <v>77</v>
      </c>
      <c r="BW62" s="98" t="s">
        <v>105</v>
      </c>
      <c r="BX62" s="98" t="s">
        <v>5</v>
      </c>
      <c r="CL62" s="98" t="s">
        <v>19</v>
      </c>
      <c r="CM62" s="98" t="s">
        <v>83</v>
      </c>
    </row>
    <row r="63" spans="1:91" s="7" customFormat="1" ht="24.75" customHeight="1">
      <c r="A63" s="88" t="s">
        <v>79</v>
      </c>
      <c r="B63" s="89"/>
      <c r="C63" s="90"/>
      <c r="D63" s="360" t="s">
        <v>106</v>
      </c>
      <c r="E63" s="360"/>
      <c r="F63" s="360"/>
      <c r="G63" s="360"/>
      <c r="H63" s="360"/>
      <c r="I63" s="91"/>
      <c r="J63" s="360" t="s">
        <v>107</v>
      </c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85">
        <f>'SO 04.1 - Zpevněné plochy...'!J30</f>
        <v>0</v>
      </c>
      <c r="AH63" s="386"/>
      <c r="AI63" s="386"/>
      <c r="AJ63" s="386"/>
      <c r="AK63" s="386"/>
      <c r="AL63" s="386"/>
      <c r="AM63" s="386"/>
      <c r="AN63" s="385">
        <f t="shared" si="0"/>
        <v>0</v>
      </c>
      <c r="AO63" s="386"/>
      <c r="AP63" s="386"/>
      <c r="AQ63" s="92" t="s">
        <v>82</v>
      </c>
      <c r="AR63" s="93"/>
      <c r="AS63" s="94">
        <v>0</v>
      </c>
      <c r="AT63" s="95">
        <f t="shared" si="1"/>
        <v>0</v>
      </c>
      <c r="AU63" s="96">
        <f>'SO 04.1 - Zpevněné plochy...'!P83</f>
        <v>0</v>
      </c>
      <c r="AV63" s="95">
        <f>'SO 04.1 - Zpevněné plochy...'!J33</f>
        <v>0</v>
      </c>
      <c r="AW63" s="95">
        <f>'SO 04.1 - Zpevněné plochy...'!J34</f>
        <v>0</v>
      </c>
      <c r="AX63" s="95">
        <f>'SO 04.1 - Zpevněné plochy...'!J35</f>
        <v>0</v>
      </c>
      <c r="AY63" s="95">
        <f>'SO 04.1 - Zpevněné plochy...'!J36</f>
        <v>0</v>
      </c>
      <c r="AZ63" s="95">
        <f>'SO 04.1 - Zpevněné plochy...'!F33</f>
        <v>0</v>
      </c>
      <c r="BA63" s="95">
        <f>'SO 04.1 - Zpevněné plochy...'!F34</f>
        <v>0</v>
      </c>
      <c r="BB63" s="95">
        <f>'SO 04.1 - Zpevněné plochy...'!F35</f>
        <v>0</v>
      </c>
      <c r="BC63" s="95">
        <f>'SO 04.1 - Zpevněné plochy...'!F36</f>
        <v>0</v>
      </c>
      <c r="BD63" s="97">
        <f>'SO 04.1 - Zpevněné plochy...'!F37</f>
        <v>0</v>
      </c>
      <c r="BT63" s="98" t="s">
        <v>83</v>
      </c>
      <c r="BV63" s="98" t="s">
        <v>77</v>
      </c>
      <c r="BW63" s="98" t="s">
        <v>108</v>
      </c>
      <c r="BX63" s="98" t="s">
        <v>5</v>
      </c>
      <c r="CL63" s="98" t="s">
        <v>19</v>
      </c>
      <c r="CM63" s="98" t="s">
        <v>83</v>
      </c>
    </row>
    <row r="64" spans="1:91" s="7" customFormat="1" ht="16.5" customHeight="1">
      <c r="A64" s="88" t="s">
        <v>79</v>
      </c>
      <c r="B64" s="89"/>
      <c r="C64" s="90"/>
      <c r="D64" s="360" t="s">
        <v>109</v>
      </c>
      <c r="E64" s="360"/>
      <c r="F64" s="360"/>
      <c r="G64" s="360"/>
      <c r="H64" s="360"/>
      <c r="I64" s="91"/>
      <c r="J64" s="360" t="s">
        <v>110</v>
      </c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85">
        <f>'SO 05 - Zpevněné plochy p...'!J30</f>
        <v>0</v>
      </c>
      <c r="AH64" s="386"/>
      <c r="AI64" s="386"/>
      <c r="AJ64" s="386"/>
      <c r="AK64" s="386"/>
      <c r="AL64" s="386"/>
      <c r="AM64" s="386"/>
      <c r="AN64" s="385">
        <f t="shared" si="0"/>
        <v>0</v>
      </c>
      <c r="AO64" s="386"/>
      <c r="AP64" s="386"/>
      <c r="AQ64" s="92" t="s">
        <v>82</v>
      </c>
      <c r="AR64" s="93"/>
      <c r="AS64" s="94">
        <v>0</v>
      </c>
      <c r="AT64" s="95">
        <f t="shared" si="1"/>
        <v>0</v>
      </c>
      <c r="AU64" s="96">
        <f>'SO 05 - Zpevněné plochy p...'!P83</f>
        <v>0</v>
      </c>
      <c r="AV64" s="95">
        <f>'SO 05 - Zpevněné plochy p...'!J33</f>
        <v>0</v>
      </c>
      <c r="AW64" s="95">
        <f>'SO 05 - Zpevněné plochy p...'!J34</f>
        <v>0</v>
      </c>
      <c r="AX64" s="95">
        <f>'SO 05 - Zpevněné plochy p...'!J35</f>
        <v>0</v>
      </c>
      <c r="AY64" s="95">
        <f>'SO 05 - Zpevněné plochy p...'!J36</f>
        <v>0</v>
      </c>
      <c r="AZ64" s="95">
        <f>'SO 05 - Zpevněné plochy p...'!F33</f>
        <v>0</v>
      </c>
      <c r="BA64" s="95">
        <f>'SO 05 - Zpevněné plochy p...'!F34</f>
        <v>0</v>
      </c>
      <c r="BB64" s="95">
        <f>'SO 05 - Zpevněné plochy p...'!F35</f>
        <v>0</v>
      </c>
      <c r="BC64" s="95">
        <f>'SO 05 - Zpevněné plochy p...'!F36</f>
        <v>0</v>
      </c>
      <c r="BD64" s="97">
        <f>'SO 05 - Zpevněné plochy p...'!F37</f>
        <v>0</v>
      </c>
      <c r="BT64" s="98" t="s">
        <v>83</v>
      </c>
      <c r="BV64" s="98" t="s">
        <v>77</v>
      </c>
      <c r="BW64" s="98" t="s">
        <v>111</v>
      </c>
      <c r="BX64" s="98" t="s">
        <v>5</v>
      </c>
      <c r="CL64" s="98" t="s">
        <v>19</v>
      </c>
      <c r="CM64" s="98" t="s">
        <v>83</v>
      </c>
    </row>
    <row r="65" spans="1:91" s="7" customFormat="1" ht="24.75" customHeight="1">
      <c r="A65" s="88" t="s">
        <v>79</v>
      </c>
      <c r="B65" s="89"/>
      <c r="C65" s="90"/>
      <c r="D65" s="360" t="s">
        <v>112</v>
      </c>
      <c r="E65" s="360"/>
      <c r="F65" s="360"/>
      <c r="G65" s="360"/>
      <c r="H65" s="360"/>
      <c r="I65" s="91"/>
      <c r="J65" s="360" t="s">
        <v>113</v>
      </c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85">
        <f>'SO 05.1 - Zpevněné plochy...'!J30</f>
        <v>0</v>
      </c>
      <c r="AH65" s="386"/>
      <c r="AI65" s="386"/>
      <c r="AJ65" s="386"/>
      <c r="AK65" s="386"/>
      <c r="AL65" s="386"/>
      <c r="AM65" s="386"/>
      <c r="AN65" s="385">
        <f t="shared" si="0"/>
        <v>0</v>
      </c>
      <c r="AO65" s="386"/>
      <c r="AP65" s="386"/>
      <c r="AQ65" s="92" t="s">
        <v>82</v>
      </c>
      <c r="AR65" s="93"/>
      <c r="AS65" s="94">
        <v>0</v>
      </c>
      <c r="AT65" s="95">
        <f t="shared" si="1"/>
        <v>0</v>
      </c>
      <c r="AU65" s="96">
        <f>'SO 05.1 - Zpevněné plochy...'!P83</f>
        <v>0</v>
      </c>
      <c r="AV65" s="95">
        <f>'SO 05.1 - Zpevněné plochy...'!J33</f>
        <v>0</v>
      </c>
      <c r="AW65" s="95">
        <f>'SO 05.1 - Zpevněné plochy...'!J34</f>
        <v>0</v>
      </c>
      <c r="AX65" s="95">
        <f>'SO 05.1 - Zpevněné plochy...'!J35</f>
        <v>0</v>
      </c>
      <c r="AY65" s="95">
        <f>'SO 05.1 - Zpevněné plochy...'!J36</f>
        <v>0</v>
      </c>
      <c r="AZ65" s="95">
        <f>'SO 05.1 - Zpevněné plochy...'!F33</f>
        <v>0</v>
      </c>
      <c r="BA65" s="95">
        <f>'SO 05.1 - Zpevněné plochy...'!F34</f>
        <v>0</v>
      </c>
      <c r="BB65" s="95">
        <f>'SO 05.1 - Zpevněné plochy...'!F35</f>
        <v>0</v>
      </c>
      <c r="BC65" s="95">
        <f>'SO 05.1 - Zpevněné plochy...'!F36</f>
        <v>0</v>
      </c>
      <c r="BD65" s="97">
        <f>'SO 05.1 - Zpevněné plochy...'!F37</f>
        <v>0</v>
      </c>
      <c r="BT65" s="98" t="s">
        <v>83</v>
      </c>
      <c r="BV65" s="98" t="s">
        <v>77</v>
      </c>
      <c r="BW65" s="98" t="s">
        <v>114</v>
      </c>
      <c r="BX65" s="98" t="s">
        <v>5</v>
      </c>
      <c r="CL65" s="98" t="s">
        <v>19</v>
      </c>
      <c r="CM65" s="98" t="s">
        <v>83</v>
      </c>
    </row>
    <row r="66" spans="1:91" s="7" customFormat="1" ht="16.5" customHeight="1">
      <c r="A66" s="88" t="s">
        <v>79</v>
      </c>
      <c r="B66" s="89"/>
      <c r="C66" s="90"/>
      <c r="D66" s="360" t="s">
        <v>115</v>
      </c>
      <c r="E66" s="360"/>
      <c r="F66" s="360"/>
      <c r="G66" s="360"/>
      <c r="H66" s="360"/>
      <c r="I66" s="91"/>
      <c r="J66" s="360" t="s">
        <v>116</v>
      </c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85">
        <f>'SO 06 - Domovní čistírna ...'!J30</f>
        <v>0</v>
      </c>
      <c r="AH66" s="386"/>
      <c r="AI66" s="386"/>
      <c r="AJ66" s="386"/>
      <c r="AK66" s="386"/>
      <c r="AL66" s="386"/>
      <c r="AM66" s="386"/>
      <c r="AN66" s="385">
        <f t="shared" si="0"/>
        <v>0</v>
      </c>
      <c r="AO66" s="386"/>
      <c r="AP66" s="386"/>
      <c r="AQ66" s="92" t="s">
        <v>82</v>
      </c>
      <c r="AR66" s="93"/>
      <c r="AS66" s="94">
        <v>0</v>
      </c>
      <c r="AT66" s="95">
        <f t="shared" si="1"/>
        <v>0</v>
      </c>
      <c r="AU66" s="96">
        <f>'SO 06 - Domovní čistírna ...'!P85</f>
        <v>0</v>
      </c>
      <c r="AV66" s="95">
        <f>'SO 06 - Domovní čistírna ...'!J33</f>
        <v>0</v>
      </c>
      <c r="AW66" s="95">
        <f>'SO 06 - Domovní čistírna ...'!J34</f>
        <v>0</v>
      </c>
      <c r="AX66" s="95">
        <f>'SO 06 - Domovní čistírna ...'!J35</f>
        <v>0</v>
      </c>
      <c r="AY66" s="95">
        <f>'SO 06 - Domovní čistírna ...'!J36</f>
        <v>0</v>
      </c>
      <c r="AZ66" s="95">
        <f>'SO 06 - Domovní čistírna ...'!F33</f>
        <v>0</v>
      </c>
      <c r="BA66" s="95">
        <f>'SO 06 - Domovní čistírna ...'!F34</f>
        <v>0</v>
      </c>
      <c r="BB66" s="95">
        <f>'SO 06 - Domovní čistírna ...'!F35</f>
        <v>0</v>
      </c>
      <c r="BC66" s="95">
        <f>'SO 06 - Domovní čistírna ...'!F36</f>
        <v>0</v>
      </c>
      <c r="BD66" s="97">
        <f>'SO 06 - Domovní čistírna ...'!F37</f>
        <v>0</v>
      </c>
      <c r="BT66" s="98" t="s">
        <v>83</v>
      </c>
      <c r="BV66" s="98" t="s">
        <v>77</v>
      </c>
      <c r="BW66" s="98" t="s">
        <v>117</v>
      </c>
      <c r="BX66" s="98" t="s">
        <v>5</v>
      </c>
      <c r="CL66" s="98" t="s">
        <v>19</v>
      </c>
      <c r="CM66" s="98" t="s">
        <v>83</v>
      </c>
    </row>
    <row r="67" spans="1:91" s="7" customFormat="1" ht="16.5" customHeight="1">
      <c r="A67" s="88" t="s">
        <v>79</v>
      </c>
      <c r="B67" s="89"/>
      <c r="C67" s="90"/>
      <c r="D67" s="360" t="s">
        <v>118</v>
      </c>
      <c r="E67" s="360"/>
      <c r="F67" s="360"/>
      <c r="G67" s="360"/>
      <c r="H67" s="360"/>
      <c r="I67" s="91"/>
      <c r="J67" s="360" t="s">
        <v>119</v>
      </c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85">
        <f>'SO 07 - Opěrná zídka a ve...'!J30</f>
        <v>0</v>
      </c>
      <c r="AH67" s="386"/>
      <c r="AI67" s="386"/>
      <c r="AJ67" s="386"/>
      <c r="AK67" s="386"/>
      <c r="AL67" s="386"/>
      <c r="AM67" s="386"/>
      <c r="AN67" s="385">
        <f t="shared" si="0"/>
        <v>0</v>
      </c>
      <c r="AO67" s="386"/>
      <c r="AP67" s="386"/>
      <c r="AQ67" s="92" t="s">
        <v>82</v>
      </c>
      <c r="AR67" s="93"/>
      <c r="AS67" s="94">
        <v>0</v>
      </c>
      <c r="AT67" s="95">
        <f t="shared" si="1"/>
        <v>0</v>
      </c>
      <c r="AU67" s="96">
        <f>'SO 07 - Opěrná zídka a ve...'!P85</f>
        <v>0</v>
      </c>
      <c r="AV67" s="95">
        <f>'SO 07 - Opěrná zídka a ve...'!J33</f>
        <v>0</v>
      </c>
      <c r="AW67" s="95">
        <f>'SO 07 - Opěrná zídka a ve...'!J34</f>
        <v>0</v>
      </c>
      <c r="AX67" s="95">
        <f>'SO 07 - Opěrná zídka a ve...'!J35</f>
        <v>0</v>
      </c>
      <c r="AY67" s="95">
        <f>'SO 07 - Opěrná zídka a ve...'!J36</f>
        <v>0</v>
      </c>
      <c r="AZ67" s="95">
        <f>'SO 07 - Opěrná zídka a ve...'!F33</f>
        <v>0</v>
      </c>
      <c r="BA67" s="95">
        <f>'SO 07 - Opěrná zídka a ve...'!F34</f>
        <v>0</v>
      </c>
      <c r="BB67" s="95">
        <f>'SO 07 - Opěrná zídka a ve...'!F35</f>
        <v>0</v>
      </c>
      <c r="BC67" s="95">
        <f>'SO 07 - Opěrná zídka a ve...'!F36</f>
        <v>0</v>
      </c>
      <c r="BD67" s="97">
        <f>'SO 07 - Opěrná zídka a ve...'!F37</f>
        <v>0</v>
      </c>
      <c r="BT67" s="98" t="s">
        <v>83</v>
      </c>
      <c r="BV67" s="98" t="s">
        <v>77</v>
      </c>
      <c r="BW67" s="98" t="s">
        <v>120</v>
      </c>
      <c r="BX67" s="98" t="s">
        <v>5</v>
      </c>
      <c r="CL67" s="98" t="s">
        <v>19</v>
      </c>
      <c r="CM67" s="98" t="s">
        <v>83</v>
      </c>
    </row>
    <row r="68" spans="1:91" s="7" customFormat="1" ht="16.5" customHeight="1">
      <c r="A68" s="88" t="s">
        <v>79</v>
      </c>
      <c r="B68" s="89"/>
      <c r="C68" s="90"/>
      <c r="D68" s="360" t="s">
        <v>121</v>
      </c>
      <c r="E68" s="360"/>
      <c r="F68" s="360"/>
      <c r="G68" s="360"/>
      <c r="H68" s="360"/>
      <c r="I68" s="91"/>
      <c r="J68" s="360" t="s">
        <v>122</v>
      </c>
      <c r="K68" s="360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85">
        <f>'SO 09 - Oplocení'!J30</f>
        <v>0</v>
      </c>
      <c r="AH68" s="386"/>
      <c r="AI68" s="386"/>
      <c r="AJ68" s="386"/>
      <c r="AK68" s="386"/>
      <c r="AL68" s="386"/>
      <c r="AM68" s="386"/>
      <c r="AN68" s="385">
        <f t="shared" si="0"/>
        <v>0</v>
      </c>
      <c r="AO68" s="386"/>
      <c r="AP68" s="386"/>
      <c r="AQ68" s="92" t="s">
        <v>82</v>
      </c>
      <c r="AR68" s="93"/>
      <c r="AS68" s="94">
        <v>0</v>
      </c>
      <c r="AT68" s="95">
        <f t="shared" si="1"/>
        <v>0</v>
      </c>
      <c r="AU68" s="96">
        <f>'SO 09 - Oplocení'!P83</f>
        <v>0</v>
      </c>
      <c r="AV68" s="95">
        <f>'SO 09 - Oplocení'!J33</f>
        <v>0</v>
      </c>
      <c r="AW68" s="95">
        <f>'SO 09 - Oplocení'!J34</f>
        <v>0</v>
      </c>
      <c r="AX68" s="95">
        <f>'SO 09 - Oplocení'!J35</f>
        <v>0</v>
      </c>
      <c r="AY68" s="95">
        <f>'SO 09 - Oplocení'!J36</f>
        <v>0</v>
      </c>
      <c r="AZ68" s="95">
        <f>'SO 09 - Oplocení'!F33</f>
        <v>0</v>
      </c>
      <c r="BA68" s="95">
        <f>'SO 09 - Oplocení'!F34</f>
        <v>0</v>
      </c>
      <c r="BB68" s="95">
        <f>'SO 09 - Oplocení'!F35</f>
        <v>0</v>
      </c>
      <c r="BC68" s="95">
        <f>'SO 09 - Oplocení'!F36</f>
        <v>0</v>
      </c>
      <c r="BD68" s="97">
        <f>'SO 09 - Oplocení'!F37</f>
        <v>0</v>
      </c>
      <c r="BT68" s="98" t="s">
        <v>83</v>
      </c>
      <c r="BV68" s="98" t="s">
        <v>77</v>
      </c>
      <c r="BW68" s="98" t="s">
        <v>123</v>
      </c>
      <c r="BX68" s="98" t="s">
        <v>5</v>
      </c>
      <c r="CL68" s="98" t="s">
        <v>19</v>
      </c>
      <c r="CM68" s="98" t="s">
        <v>83</v>
      </c>
    </row>
    <row r="69" spans="1:91" s="7" customFormat="1" ht="16.5" customHeight="1">
      <c r="A69" s="88" t="s">
        <v>79</v>
      </c>
      <c r="B69" s="89"/>
      <c r="C69" s="90"/>
      <c r="D69" s="360" t="s">
        <v>124</v>
      </c>
      <c r="E69" s="360"/>
      <c r="F69" s="360"/>
      <c r="G69" s="360"/>
      <c r="H69" s="360"/>
      <c r="I69" s="91"/>
      <c r="J69" s="360" t="s">
        <v>125</v>
      </c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85">
        <f>'VON - Vedlejší a ostatní ...'!J30</f>
        <v>0</v>
      </c>
      <c r="AH69" s="386"/>
      <c r="AI69" s="386"/>
      <c r="AJ69" s="386"/>
      <c r="AK69" s="386"/>
      <c r="AL69" s="386"/>
      <c r="AM69" s="386"/>
      <c r="AN69" s="385">
        <f t="shared" si="0"/>
        <v>0</v>
      </c>
      <c r="AO69" s="386"/>
      <c r="AP69" s="386"/>
      <c r="AQ69" s="92" t="s">
        <v>82</v>
      </c>
      <c r="AR69" s="93"/>
      <c r="AS69" s="99">
        <v>0</v>
      </c>
      <c r="AT69" s="100">
        <f t="shared" si="1"/>
        <v>0</v>
      </c>
      <c r="AU69" s="101">
        <f>'VON - Vedlejší a ostatní ...'!P85</f>
        <v>0</v>
      </c>
      <c r="AV69" s="100">
        <f>'VON - Vedlejší a ostatní ...'!J33</f>
        <v>0</v>
      </c>
      <c r="AW69" s="100">
        <f>'VON - Vedlejší a ostatní ...'!J34</f>
        <v>0</v>
      </c>
      <c r="AX69" s="100">
        <f>'VON - Vedlejší a ostatní ...'!J35</f>
        <v>0</v>
      </c>
      <c r="AY69" s="100">
        <f>'VON - Vedlejší a ostatní ...'!J36</f>
        <v>0</v>
      </c>
      <c r="AZ69" s="100">
        <f>'VON - Vedlejší a ostatní ...'!F33</f>
        <v>0</v>
      </c>
      <c r="BA69" s="100">
        <f>'VON - Vedlejší a ostatní ...'!F34</f>
        <v>0</v>
      </c>
      <c r="BB69" s="100">
        <f>'VON - Vedlejší a ostatní ...'!F35</f>
        <v>0</v>
      </c>
      <c r="BC69" s="100">
        <f>'VON - Vedlejší a ostatní ...'!F36</f>
        <v>0</v>
      </c>
      <c r="BD69" s="102">
        <f>'VON - Vedlejší a ostatní ...'!F37</f>
        <v>0</v>
      </c>
      <c r="BT69" s="98" t="s">
        <v>83</v>
      </c>
      <c r="BV69" s="98" t="s">
        <v>77</v>
      </c>
      <c r="BW69" s="98" t="s">
        <v>126</v>
      </c>
      <c r="BX69" s="98" t="s">
        <v>5</v>
      </c>
      <c r="CL69" s="98" t="s">
        <v>19</v>
      </c>
      <c r="CM69" s="98" t="s">
        <v>83</v>
      </c>
    </row>
    <row r="70" spans="1:57" s="2" customFormat="1" ht="30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41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41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</sheetData>
  <sheetProtection algorithmName="SHA-512" hashValue="OxLpM8aeApLDhsUExRCnTcbhXbojNeg3yeq552Ci/p52AvvEJjNEU4Km8L85F52ARHnKoDEm//SVMcZ/fzJs+g==" saltValue="iwofFjv0d6Wpu8BpMNgfjUw4ItZp4zq2puZVVYHbUsz8X0jMFMoiDjM8uuteMYk4J257iqsQJjfVoSNVC32QMg==" spinCount="100000" sheet="1" objects="1" scenarios="1" formatColumns="0" formatRows="0"/>
  <mergeCells count="98">
    <mergeCell ref="AN67:AP67"/>
    <mergeCell ref="AG67:AM67"/>
    <mergeCell ref="AN68:AP68"/>
    <mergeCell ref="AG68:AM68"/>
    <mergeCell ref="AN69:AP69"/>
    <mergeCell ref="AG69:AM69"/>
    <mergeCell ref="AS49:AT51"/>
    <mergeCell ref="AN65:AP65"/>
    <mergeCell ref="AG65:AM65"/>
    <mergeCell ref="AN66:AP66"/>
    <mergeCell ref="AG66:AM66"/>
    <mergeCell ref="AN54:AP54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D67:H67"/>
    <mergeCell ref="J67:AF67"/>
    <mergeCell ref="D68:H68"/>
    <mergeCell ref="J68:AF68"/>
    <mergeCell ref="D69:H69"/>
    <mergeCell ref="J69:AF69"/>
    <mergeCell ref="L45:AO45"/>
    <mergeCell ref="D65:H65"/>
    <mergeCell ref="J65:AF65"/>
    <mergeCell ref="D66:H66"/>
    <mergeCell ref="J66:AF66"/>
    <mergeCell ref="AG54:AM54"/>
    <mergeCell ref="AG64:AM64"/>
    <mergeCell ref="AN64:AP64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SO 01 - Novostavba RD'!C2" display="/"/>
    <hyperlink ref="A56" location="'SO 01.1. - Elektroinstalace'!C2" display="/"/>
    <hyperlink ref="A57" location="'SO 01.2. - Vytápění'!C2" display="/"/>
    <hyperlink ref="A58" location="'SO 01.3 - Vzduchotechnika'!C2" display="/"/>
    <hyperlink ref="A59" location="'SO 01.4 - Zdravotně techn...'!C2" display="/"/>
    <hyperlink ref="A60" location="'SO 02 - Prostor pro popel...'!C2" display="/"/>
    <hyperlink ref="A61" location="'SO 03 - Prostor pro popel...'!C2" display="/"/>
    <hyperlink ref="A62" location="'SO 04 - Zpevněné plochy p...'!C2" display="/"/>
    <hyperlink ref="A63" location="'SO 04.1 - Zpevněné plochy...'!C2" display="/"/>
    <hyperlink ref="A64" location="'SO 05 - Zpevněné plochy p...'!C2" display="/"/>
    <hyperlink ref="A65" location="'SO 05.1 - Zpevněné plochy...'!C2" display="/"/>
    <hyperlink ref="A66" location="'SO 06 - Domovní čistírna ...'!C2" display="/"/>
    <hyperlink ref="A67" location="'SO 07 - Opěrná zídka a ve...'!C2" display="/"/>
    <hyperlink ref="A68" location="'SO 09 - Oplocení'!C2" display="/"/>
    <hyperlink ref="A6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108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3206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44285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ROUND((SUM(BE83:BE103)),2)</f>
        <v>0</v>
      </c>
      <c r="G33" s="36"/>
      <c r="H33" s="36"/>
      <c r="I33" s="120">
        <v>0.21</v>
      </c>
      <c r="J33" s="119">
        <f>ROUND(((SUM(BE83:BE103))*I33),2)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ROUND((SUM(BF83:BF103)),2)</f>
        <v>0</v>
      </c>
      <c r="G34" s="36"/>
      <c r="H34" s="36"/>
      <c r="I34" s="120">
        <v>0.15</v>
      </c>
      <c r="J34" s="119">
        <f>ROUND(((SUM(BF83:BF103))*I34),2)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04.1 - Zpevněné plochy pojížděné - veřejná část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44285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3171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5" t="str">
        <f>E7</f>
        <v>Domov ve Věži - Komunitní bydlení II</v>
      </c>
      <c r="F73" s="406"/>
      <c r="G73" s="406"/>
      <c r="H73" s="40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2" t="str">
        <f>E9</f>
        <v>SO 04.1 - Zpevněné plochy pojížděné - veřejná část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44285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8.8163338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P85+P98+P102</f>
        <v>0</v>
      </c>
      <c r="Q84" s="167"/>
      <c r="R84" s="168">
        <f>R85+R98+R102</f>
        <v>8.8163338</v>
      </c>
      <c r="S84" s="167"/>
      <c r="T84" s="169">
        <f>T85+T98+T102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BK85+BK98+BK102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3172</v>
      </c>
      <c r="F86" s="177" t="s">
        <v>3173</v>
      </c>
      <c r="G86" s="178" t="s">
        <v>187</v>
      </c>
      <c r="H86" s="179">
        <v>10.347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3207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3208</v>
      </c>
      <c r="G87" s="200"/>
      <c r="H87" s="203">
        <v>10.347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5" customFormat="1" ht="11.25">
      <c r="B88" s="210"/>
      <c r="C88" s="211"/>
      <c r="D88" s="190" t="s">
        <v>181</v>
      </c>
      <c r="E88" s="212" t="s">
        <v>19</v>
      </c>
      <c r="F88" s="213" t="s">
        <v>184</v>
      </c>
      <c r="G88" s="211"/>
      <c r="H88" s="214">
        <v>10.347</v>
      </c>
      <c r="I88" s="215"/>
      <c r="J88" s="211"/>
      <c r="K88" s="211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181</v>
      </c>
      <c r="AU88" s="220" t="s">
        <v>179</v>
      </c>
      <c r="AV88" s="15" t="s">
        <v>178</v>
      </c>
      <c r="AW88" s="15" t="s">
        <v>36</v>
      </c>
      <c r="AX88" s="15" t="s">
        <v>83</v>
      </c>
      <c r="AY88" s="220" t="s">
        <v>171</v>
      </c>
    </row>
    <row r="89" spans="1:65" s="2" customFormat="1" ht="36">
      <c r="A89" s="36"/>
      <c r="B89" s="37"/>
      <c r="C89" s="175" t="s">
        <v>179</v>
      </c>
      <c r="D89" s="175" t="s">
        <v>173</v>
      </c>
      <c r="E89" s="176" t="s">
        <v>202</v>
      </c>
      <c r="F89" s="177" t="s">
        <v>203</v>
      </c>
      <c r="G89" s="178" t="s">
        <v>187</v>
      </c>
      <c r="H89" s="179">
        <v>10.347</v>
      </c>
      <c r="I89" s="180"/>
      <c r="J89" s="181">
        <f aca="true" t="shared" si="0" ref="J89:J94"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 aca="true" t="shared" si="1" ref="P89:P94">O89*H89</f>
        <v>0</v>
      </c>
      <c r="Q89" s="184">
        <v>0</v>
      </c>
      <c r="R89" s="184">
        <f aca="true" t="shared" si="2" ref="R89:R94">Q89*H89</f>
        <v>0</v>
      </c>
      <c r="S89" s="184">
        <v>0</v>
      </c>
      <c r="T89" s="185">
        <f aca="true" t="shared" si="3" ref="T89:T94"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 aca="true" t="shared" si="4" ref="BE89:BE94">IF(N89="základní",J89,0)</f>
        <v>0</v>
      </c>
      <c r="BF89" s="187">
        <f aca="true" t="shared" si="5" ref="BF89:BF94">IF(N89="snížená",J89,0)</f>
        <v>0</v>
      </c>
      <c r="BG89" s="187">
        <f aca="true" t="shared" si="6" ref="BG89:BG94">IF(N89="zákl. přenesená",J89,0)</f>
        <v>0</v>
      </c>
      <c r="BH89" s="187">
        <f aca="true" t="shared" si="7" ref="BH89:BH94">IF(N89="sníž. přenesená",J89,0)</f>
        <v>0</v>
      </c>
      <c r="BI89" s="187">
        <f aca="true" t="shared" si="8" ref="BI89:BI94">IF(N89="nulová",J89,0)</f>
        <v>0</v>
      </c>
      <c r="BJ89" s="19" t="s">
        <v>179</v>
      </c>
      <c r="BK89" s="187">
        <f aca="true" t="shared" si="9" ref="BK89:BK94">ROUND(I89*H89,2)</f>
        <v>0</v>
      </c>
      <c r="BL89" s="19" t="s">
        <v>178</v>
      </c>
      <c r="BM89" s="186" t="s">
        <v>3209</v>
      </c>
    </row>
    <row r="90" spans="1:65" s="2" customFormat="1" ht="36">
      <c r="A90" s="36"/>
      <c r="B90" s="37"/>
      <c r="C90" s="175" t="s">
        <v>193</v>
      </c>
      <c r="D90" s="175" t="s">
        <v>173</v>
      </c>
      <c r="E90" s="176" t="s">
        <v>207</v>
      </c>
      <c r="F90" s="177" t="s">
        <v>208</v>
      </c>
      <c r="G90" s="178" t="s">
        <v>187</v>
      </c>
      <c r="H90" s="179">
        <v>10.347</v>
      </c>
      <c r="I90" s="180"/>
      <c r="J90" s="181">
        <f t="shared" si="0"/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179</v>
      </c>
      <c r="BK90" s="187">
        <f t="shared" si="9"/>
        <v>0</v>
      </c>
      <c r="BL90" s="19" t="s">
        <v>178</v>
      </c>
      <c r="BM90" s="186" t="s">
        <v>3210</v>
      </c>
    </row>
    <row r="91" spans="1:65" s="2" customFormat="1" ht="36">
      <c r="A91" s="36"/>
      <c r="B91" s="37"/>
      <c r="C91" s="175" t="s">
        <v>178</v>
      </c>
      <c r="D91" s="175" t="s">
        <v>173</v>
      </c>
      <c r="E91" s="176" t="s">
        <v>3178</v>
      </c>
      <c r="F91" s="177" t="s">
        <v>3179</v>
      </c>
      <c r="G91" s="178" t="s">
        <v>187</v>
      </c>
      <c r="H91" s="179">
        <v>10.347</v>
      </c>
      <c r="I91" s="180"/>
      <c r="J91" s="181">
        <f t="shared" si="0"/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179</v>
      </c>
      <c r="BK91" s="187">
        <f t="shared" si="9"/>
        <v>0</v>
      </c>
      <c r="BL91" s="19" t="s">
        <v>178</v>
      </c>
      <c r="BM91" s="186" t="s">
        <v>3211</v>
      </c>
    </row>
    <row r="92" spans="1:65" s="2" customFormat="1" ht="24">
      <c r="A92" s="36"/>
      <c r="B92" s="37"/>
      <c r="C92" s="175" t="s">
        <v>206</v>
      </c>
      <c r="D92" s="175" t="s">
        <v>173</v>
      </c>
      <c r="E92" s="176" t="s">
        <v>3182</v>
      </c>
      <c r="F92" s="177" t="s">
        <v>3183</v>
      </c>
      <c r="G92" s="178" t="s">
        <v>187</v>
      </c>
      <c r="H92" s="179">
        <v>10.347</v>
      </c>
      <c r="I92" s="180"/>
      <c r="J92" s="181">
        <f t="shared" si="0"/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179</v>
      </c>
      <c r="BK92" s="187">
        <f t="shared" si="9"/>
        <v>0</v>
      </c>
      <c r="BL92" s="19" t="s">
        <v>178</v>
      </c>
      <c r="BM92" s="186" t="s">
        <v>3212</v>
      </c>
    </row>
    <row r="93" spans="1:65" s="2" customFormat="1" ht="24">
      <c r="A93" s="36"/>
      <c r="B93" s="37"/>
      <c r="C93" s="175" t="s">
        <v>210</v>
      </c>
      <c r="D93" s="175" t="s">
        <v>173</v>
      </c>
      <c r="E93" s="176" t="s">
        <v>3186</v>
      </c>
      <c r="F93" s="177" t="s">
        <v>228</v>
      </c>
      <c r="G93" s="178" t="s">
        <v>187</v>
      </c>
      <c r="H93" s="179">
        <v>10.347</v>
      </c>
      <c r="I93" s="180"/>
      <c r="J93" s="181">
        <f t="shared" si="0"/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179</v>
      </c>
      <c r="BK93" s="187">
        <f t="shared" si="9"/>
        <v>0</v>
      </c>
      <c r="BL93" s="19" t="s">
        <v>178</v>
      </c>
      <c r="BM93" s="186" t="s">
        <v>3213</v>
      </c>
    </row>
    <row r="94" spans="1:65" s="2" customFormat="1" ht="24">
      <c r="A94" s="36"/>
      <c r="B94" s="37"/>
      <c r="C94" s="175" t="s">
        <v>215</v>
      </c>
      <c r="D94" s="175" t="s">
        <v>173</v>
      </c>
      <c r="E94" s="176" t="s">
        <v>220</v>
      </c>
      <c r="F94" s="177" t="s">
        <v>221</v>
      </c>
      <c r="G94" s="178" t="s">
        <v>222</v>
      </c>
      <c r="H94" s="179">
        <v>17.59</v>
      </c>
      <c r="I94" s="180"/>
      <c r="J94" s="181">
        <f t="shared" si="0"/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3214</v>
      </c>
    </row>
    <row r="95" spans="2:51" s="14" customFormat="1" ht="11.25">
      <c r="B95" s="199"/>
      <c r="C95" s="200"/>
      <c r="D95" s="190" t="s">
        <v>181</v>
      </c>
      <c r="E95" s="200"/>
      <c r="F95" s="202" t="s">
        <v>3215</v>
      </c>
      <c r="G95" s="200"/>
      <c r="H95" s="203">
        <v>17.59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4</v>
      </c>
      <c r="AX95" s="14" t="s">
        <v>83</v>
      </c>
      <c r="AY95" s="209" t="s">
        <v>171</v>
      </c>
    </row>
    <row r="96" spans="1:65" s="2" customFormat="1" ht="16.5" customHeight="1">
      <c r="A96" s="36"/>
      <c r="B96" s="37"/>
      <c r="C96" s="175" t="s">
        <v>219</v>
      </c>
      <c r="D96" s="175" t="s">
        <v>173</v>
      </c>
      <c r="E96" s="176" t="s">
        <v>3190</v>
      </c>
      <c r="F96" s="177" t="s">
        <v>3191</v>
      </c>
      <c r="G96" s="178" t="s">
        <v>176</v>
      </c>
      <c r="H96" s="179">
        <v>34.49</v>
      </c>
      <c r="I96" s="180"/>
      <c r="J96" s="181">
        <f>ROUND(I96*H96,2)</f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3216</v>
      </c>
    </row>
    <row r="97" spans="2:51" s="14" customFormat="1" ht="11.25">
      <c r="B97" s="199"/>
      <c r="C97" s="200"/>
      <c r="D97" s="190" t="s">
        <v>181</v>
      </c>
      <c r="E97" s="201" t="s">
        <v>19</v>
      </c>
      <c r="F97" s="202" t="s">
        <v>3217</v>
      </c>
      <c r="G97" s="200"/>
      <c r="H97" s="203">
        <v>34.49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181</v>
      </c>
      <c r="AU97" s="209" t="s">
        <v>179</v>
      </c>
      <c r="AV97" s="14" t="s">
        <v>179</v>
      </c>
      <c r="AW97" s="14" t="s">
        <v>36</v>
      </c>
      <c r="AX97" s="14" t="s">
        <v>83</v>
      </c>
      <c r="AY97" s="209" t="s">
        <v>171</v>
      </c>
    </row>
    <row r="98" spans="2:63" s="12" customFormat="1" ht="22.9" customHeight="1">
      <c r="B98" s="159"/>
      <c r="C98" s="160"/>
      <c r="D98" s="161" t="s">
        <v>74</v>
      </c>
      <c r="E98" s="173" t="s">
        <v>206</v>
      </c>
      <c r="F98" s="173" t="s">
        <v>3193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SUM(P99:P101)</f>
        <v>0</v>
      </c>
      <c r="Q98" s="167"/>
      <c r="R98" s="168">
        <f>SUM(R99:R101)</f>
        <v>8.8163338</v>
      </c>
      <c r="S98" s="167"/>
      <c r="T98" s="169">
        <f>SUM(T99:T101)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SUM(BK99:BK101)</f>
        <v>0</v>
      </c>
    </row>
    <row r="99" spans="1:65" s="2" customFormat="1" ht="16.5" customHeight="1">
      <c r="A99" s="36"/>
      <c r="B99" s="37"/>
      <c r="C99" s="175" t="s">
        <v>226</v>
      </c>
      <c r="D99" s="175" t="s">
        <v>173</v>
      </c>
      <c r="E99" s="176" t="s">
        <v>3194</v>
      </c>
      <c r="F99" s="177" t="s">
        <v>3195</v>
      </c>
      <c r="G99" s="178" t="s">
        <v>176</v>
      </c>
      <c r="H99" s="179">
        <v>40.49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3218</v>
      </c>
    </row>
    <row r="100" spans="1:65" s="2" customFormat="1" ht="44.25" customHeight="1">
      <c r="A100" s="36"/>
      <c r="B100" s="37"/>
      <c r="C100" s="175" t="s">
        <v>230</v>
      </c>
      <c r="D100" s="175" t="s">
        <v>173</v>
      </c>
      <c r="E100" s="176" t="s">
        <v>3197</v>
      </c>
      <c r="F100" s="177" t="s">
        <v>3198</v>
      </c>
      <c r="G100" s="178" t="s">
        <v>176</v>
      </c>
      <c r="H100" s="179">
        <v>34.49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0.10362</v>
      </c>
      <c r="R100" s="184">
        <f>Q100*H100</f>
        <v>3.5738538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3219</v>
      </c>
    </row>
    <row r="101" spans="1:65" s="2" customFormat="1" ht="16.5" customHeight="1">
      <c r="A101" s="36"/>
      <c r="B101" s="37"/>
      <c r="C101" s="221" t="s">
        <v>236</v>
      </c>
      <c r="D101" s="221" t="s">
        <v>248</v>
      </c>
      <c r="E101" s="222" t="s">
        <v>3200</v>
      </c>
      <c r="F101" s="223" t="s">
        <v>3201</v>
      </c>
      <c r="G101" s="224" t="s">
        <v>176</v>
      </c>
      <c r="H101" s="225">
        <v>34.49</v>
      </c>
      <c r="I101" s="226"/>
      <c r="J101" s="227">
        <f>ROUND(I101*H101,2)</f>
        <v>0</v>
      </c>
      <c r="K101" s="223" t="s">
        <v>177</v>
      </c>
      <c r="L101" s="228"/>
      <c r="M101" s="229" t="s">
        <v>19</v>
      </c>
      <c r="N101" s="230" t="s">
        <v>47</v>
      </c>
      <c r="O101" s="66"/>
      <c r="P101" s="184">
        <f>O101*H101</f>
        <v>0</v>
      </c>
      <c r="Q101" s="184">
        <v>0.152</v>
      </c>
      <c r="R101" s="184">
        <f>Q101*H101</f>
        <v>5.2424800000000005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219</v>
      </c>
      <c r="AT101" s="186" t="s">
        <v>248</v>
      </c>
      <c r="AU101" s="186" t="s">
        <v>179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3220</v>
      </c>
    </row>
    <row r="102" spans="2:63" s="12" customFormat="1" ht="22.9" customHeight="1">
      <c r="B102" s="159"/>
      <c r="C102" s="160"/>
      <c r="D102" s="161" t="s">
        <v>74</v>
      </c>
      <c r="E102" s="173" t="s">
        <v>862</v>
      </c>
      <c r="F102" s="173" t="s">
        <v>863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P103</f>
        <v>0</v>
      </c>
      <c r="Q102" s="167"/>
      <c r="R102" s="168">
        <f>R103</f>
        <v>0</v>
      </c>
      <c r="S102" s="167"/>
      <c r="T102" s="169">
        <f>T103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BK103</f>
        <v>0</v>
      </c>
    </row>
    <row r="103" spans="1:65" s="2" customFormat="1" ht="33" customHeight="1">
      <c r="A103" s="36"/>
      <c r="B103" s="37"/>
      <c r="C103" s="175" t="s">
        <v>242</v>
      </c>
      <c r="D103" s="175" t="s">
        <v>173</v>
      </c>
      <c r="E103" s="176" t="s">
        <v>3203</v>
      </c>
      <c r="F103" s="177" t="s">
        <v>3204</v>
      </c>
      <c r="G103" s="178" t="s">
        <v>222</v>
      </c>
      <c r="H103" s="179">
        <v>8.816</v>
      </c>
      <c r="I103" s="180"/>
      <c r="J103" s="181">
        <f>ROUND(I103*H103,2)</f>
        <v>0</v>
      </c>
      <c r="K103" s="177" t="s">
        <v>177</v>
      </c>
      <c r="L103" s="41"/>
      <c r="M103" s="249" t="s">
        <v>19</v>
      </c>
      <c r="N103" s="250" t="s">
        <v>47</v>
      </c>
      <c r="O103" s="251"/>
      <c r="P103" s="252">
        <f>O103*H103</f>
        <v>0</v>
      </c>
      <c r="Q103" s="252">
        <v>0</v>
      </c>
      <c r="R103" s="252">
        <f>Q103*H103</f>
        <v>0</v>
      </c>
      <c r="S103" s="252">
        <v>0</v>
      </c>
      <c r="T103" s="25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3221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mrvTLvasN33gvf1Gmjik0OAljv34laNpawtDf7KMxdENYhCy7DBwmwzfhyoAukS/7CbyYTyVdhwE3F6kw4hbbw==" saltValue="ZtNXcOOIXDAsJF6FqnXZOKhQDNFIF5ZcUbZK53DWX6o9CLdV6MctBLdY8AwkZFbtLVUBPZ42B67F6f5ZffLMNg==" spinCount="100000" sheet="1" objects="1" scenarios="1" formatColumns="0" formatRows="0" autoFilter="0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111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3222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44285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ROUND((SUM(BE83:BE108)),2)</f>
        <v>0</v>
      </c>
      <c r="G33" s="36"/>
      <c r="H33" s="36"/>
      <c r="I33" s="120">
        <v>0.21</v>
      </c>
      <c r="J33" s="119">
        <f>ROUND(((SUM(BE83:BE108))*I33),2)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ROUND((SUM(BF83:BF108)),2)</f>
        <v>0</v>
      </c>
      <c r="G34" s="36"/>
      <c r="H34" s="36"/>
      <c r="I34" s="120">
        <v>0.15</v>
      </c>
      <c r="J34" s="119">
        <f>ROUND(((SUM(BF83:BF108))*I34),2)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05 - Zpevněné plochy pochozí a terasy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44285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3171</v>
      </c>
      <c r="E62" s="145"/>
      <c r="F62" s="145"/>
      <c r="G62" s="145"/>
      <c r="H62" s="145"/>
      <c r="I62" s="145"/>
      <c r="J62" s="146">
        <f>J102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J107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5" t="str">
        <f>E7</f>
        <v>Domov ve Věži - Komunitní bydlení II</v>
      </c>
      <c r="F73" s="406"/>
      <c r="G73" s="406"/>
      <c r="H73" s="40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2" t="str">
        <f>E9</f>
        <v>SO 05 - Zpevněné plochy pochozí a terasy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44285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57.39107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P85+P102+P107</f>
        <v>0</v>
      </c>
      <c r="Q84" s="167"/>
      <c r="R84" s="168">
        <f>R85+R102+R107</f>
        <v>57.39107</v>
      </c>
      <c r="S84" s="167"/>
      <c r="T84" s="169">
        <f>T85+T102+T107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BK85+BK102+BK107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SUM(P86:P101)</f>
        <v>0</v>
      </c>
      <c r="Q85" s="167"/>
      <c r="R85" s="168">
        <f>SUM(R86:R101)</f>
        <v>0</v>
      </c>
      <c r="S85" s="167"/>
      <c r="T85" s="169">
        <f>SUM(T86:T101)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SUM(BK86:BK101)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3172</v>
      </c>
      <c r="F86" s="177" t="s">
        <v>3173</v>
      </c>
      <c r="G86" s="178" t="s">
        <v>187</v>
      </c>
      <c r="H86" s="179">
        <v>78.87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3223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3224</v>
      </c>
      <c r="G87" s="200"/>
      <c r="H87" s="203">
        <v>71.37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4" customFormat="1" ht="11.25">
      <c r="B88" s="199"/>
      <c r="C88" s="200"/>
      <c r="D88" s="190" t="s">
        <v>181</v>
      </c>
      <c r="E88" s="201" t="s">
        <v>19</v>
      </c>
      <c r="F88" s="202" t="s">
        <v>3225</v>
      </c>
      <c r="G88" s="200"/>
      <c r="H88" s="203">
        <v>7.5</v>
      </c>
      <c r="I88" s="204"/>
      <c r="J88" s="200"/>
      <c r="K88" s="200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181</v>
      </c>
      <c r="AU88" s="209" t="s">
        <v>179</v>
      </c>
      <c r="AV88" s="14" t="s">
        <v>179</v>
      </c>
      <c r="AW88" s="14" t="s">
        <v>36</v>
      </c>
      <c r="AX88" s="14" t="s">
        <v>75</v>
      </c>
      <c r="AY88" s="209" t="s">
        <v>171</v>
      </c>
    </row>
    <row r="89" spans="2:51" s="15" customFormat="1" ht="11.25">
      <c r="B89" s="210"/>
      <c r="C89" s="211"/>
      <c r="D89" s="190" t="s">
        <v>181</v>
      </c>
      <c r="E89" s="212" t="s">
        <v>19</v>
      </c>
      <c r="F89" s="213" t="s">
        <v>184</v>
      </c>
      <c r="G89" s="211"/>
      <c r="H89" s="214">
        <v>78.87</v>
      </c>
      <c r="I89" s="215"/>
      <c r="J89" s="211"/>
      <c r="K89" s="211"/>
      <c r="L89" s="216"/>
      <c r="M89" s="217"/>
      <c r="N89" s="218"/>
      <c r="O89" s="218"/>
      <c r="P89" s="218"/>
      <c r="Q89" s="218"/>
      <c r="R89" s="218"/>
      <c r="S89" s="218"/>
      <c r="T89" s="219"/>
      <c r="AT89" s="220" t="s">
        <v>181</v>
      </c>
      <c r="AU89" s="220" t="s">
        <v>179</v>
      </c>
      <c r="AV89" s="15" t="s">
        <v>178</v>
      </c>
      <c r="AW89" s="15" t="s">
        <v>36</v>
      </c>
      <c r="AX89" s="15" t="s">
        <v>83</v>
      </c>
      <c r="AY89" s="220" t="s">
        <v>171</v>
      </c>
    </row>
    <row r="90" spans="1:65" s="2" customFormat="1" ht="36">
      <c r="A90" s="36"/>
      <c r="B90" s="37"/>
      <c r="C90" s="175" t="s">
        <v>179</v>
      </c>
      <c r="D90" s="175" t="s">
        <v>173</v>
      </c>
      <c r="E90" s="176" t="s">
        <v>202</v>
      </c>
      <c r="F90" s="177" t="s">
        <v>203</v>
      </c>
      <c r="G90" s="178" t="s">
        <v>187</v>
      </c>
      <c r="H90" s="179">
        <v>78.87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3226</v>
      </c>
    </row>
    <row r="91" spans="1:65" s="2" customFormat="1" ht="36">
      <c r="A91" s="36"/>
      <c r="B91" s="37"/>
      <c r="C91" s="175" t="s">
        <v>193</v>
      </c>
      <c r="D91" s="175" t="s">
        <v>173</v>
      </c>
      <c r="E91" s="176" t="s">
        <v>207</v>
      </c>
      <c r="F91" s="177" t="s">
        <v>208</v>
      </c>
      <c r="G91" s="178" t="s">
        <v>187</v>
      </c>
      <c r="H91" s="179">
        <v>78.87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3227</v>
      </c>
    </row>
    <row r="92" spans="1:65" s="2" customFormat="1" ht="36">
      <c r="A92" s="36"/>
      <c r="B92" s="37"/>
      <c r="C92" s="175" t="s">
        <v>178</v>
      </c>
      <c r="D92" s="175" t="s">
        <v>173</v>
      </c>
      <c r="E92" s="176" t="s">
        <v>3178</v>
      </c>
      <c r="F92" s="177" t="s">
        <v>3179</v>
      </c>
      <c r="G92" s="178" t="s">
        <v>187</v>
      </c>
      <c r="H92" s="179">
        <v>394.35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3228</v>
      </c>
    </row>
    <row r="93" spans="2:51" s="14" customFormat="1" ht="11.25">
      <c r="B93" s="199"/>
      <c r="C93" s="200"/>
      <c r="D93" s="190" t="s">
        <v>181</v>
      </c>
      <c r="E93" s="200"/>
      <c r="F93" s="202" t="s">
        <v>3229</v>
      </c>
      <c r="G93" s="200"/>
      <c r="H93" s="203">
        <v>394.35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181</v>
      </c>
      <c r="AU93" s="209" t="s">
        <v>179</v>
      </c>
      <c r="AV93" s="14" t="s">
        <v>179</v>
      </c>
      <c r="AW93" s="14" t="s">
        <v>4</v>
      </c>
      <c r="AX93" s="14" t="s">
        <v>83</v>
      </c>
      <c r="AY93" s="209" t="s">
        <v>171</v>
      </c>
    </row>
    <row r="94" spans="1:65" s="2" customFormat="1" ht="24">
      <c r="A94" s="36"/>
      <c r="B94" s="37"/>
      <c r="C94" s="175" t="s">
        <v>206</v>
      </c>
      <c r="D94" s="175" t="s">
        <v>173</v>
      </c>
      <c r="E94" s="176" t="s">
        <v>3182</v>
      </c>
      <c r="F94" s="177" t="s">
        <v>3183</v>
      </c>
      <c r="G94" s="178" t="s">
        <v>187</v>
      </c>
      <c r="H94" s="179">
        <v>78.87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3230</v>
      </c>
    </row>
    <row r="95" spans="1:65" s="2" customFormat="1" ht="24">
      <c r="A95" s="36"/>
      <c r="B95" s="37"/>
      <c r="C95" s="175" t="s">
        <v>210</v>
      </c>
      <c r="D95" s="175" t="s">
        <v>173</v>
      </c>
      <c r="E95" s="176" t="s">
        <v>3186</v>
      </c>
      <c r="F95" s="177" t="s">
        <v>228</v>
      </c>
      <c r="G95" s="178" t="s">
        <v>187</v>
      </c>
      <c r="H95" s="179">
        <v>78.87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3231</v>
      </c>
    </row>
    <row r="96" spans="1:65" s="2" customFormat="1" ht="24">
      <c r="A96" s="36"/>
      <c r="B96" s="37"/>
      <c r="C96" s="175" t="s">
        <v>215</v>
      </c>
      <c r="D96" s="175" t="s">
        <v>173</v>
      </c>
      <c r="E96" s="176" t="s">
        <v>220</v>
      </c>
      <c r="F96" s="177" t="s">
        <v>221</v>
      </c>
      <c r="G96" s="178" t="s">
        <v>222</v>
      </c>
      <c r="H96" s="179">
        <v>134.079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3232</v>
      </c>
    </row>
    <row r="97" spans="2:51" s="14" customFormat="1" ht="11.25">
      <c r="B97" s="199"/>
      <c r="C97" s="200"/>
      <c r="D97" s="190" t="s">
        <v>181</v>
      </c>
      <c r="E97" s="200"/>
      <c r="F97" s="202" t="s">
        <v>3233</v>
      </c>
      <c r="G97" s="200"/>
      <c r="H97" s="203">
        <v>134.079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181</v>
      </c>
      <c r="AU97" s="209" t="s">
        <v>179</v>
      </c>
      <c r="AV97" s="14" t="s">
        <v>179</v>
      </c>
      <c r="AW97" s="14" t="s">
        <v>4</v>
      </c>
      <c r="AX97" s="14" t="s">
        <v>83</v>
      </c>
      <c r="AY97" s="209" t="s">
        <v>171</v>
      </c>
    </row>
    <row r="98" spans="1:65" s="2" customFormat="1" ht="16.5" customHeight="1">
      <c r="A98" s="36"/>
      <c r="B98" s="37"/>
      <c r="C98" s="175" t="s">
        <v>219</v>
      </c>
      <c r="D98" s="175" t="s">
        <v>173</v>
      </c>
      <c r="E98" s="176" t="s">
        <v>3190</v>
      </c>
      <c r="F98" s="177" t="s">
        <v>3191</v>
      </c>
      <c r="G98" s="178" t="s">
        <v>176</v>
      </c>
      <c r="H98" s="179">
        <v>262.9</v>
      </c>
      <c r="I98" s="180"/>
      <c r="J98" s="181">
        <f>ROUND(I98*H98,2)</f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179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178</v>
      </c>
      <c r="BM98" s="186" t="s">
        <v>3234</v>
      </c>
    </row>
    <row r="99" spans="2:51" s="14" customFormat="1" ht="11.25">
      <c r="B99" s="199"/>
      <c r="C99" s="200"/>
      <c r="D99" s="190" t="s">
        <v>181</v>
      </c>
      <c r="E99" s="201" t="s">
        <v>19</v>
      </c>
      <c r="F99" s="202" t="s">
        <v>3235</v>
      </c>
      <c r="G99" s="200"/>
      <c r="H99" s="203">
        <v>237.9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181</v>
      </c>
      <c r="AU99" s="209" t="s">
        <v>179</v>
      </c>
      <c r="AV99" s="14" t="s">
        <v>179</v>
      </c>
      <c r="AW99" s="14" t="s">
        <v>36</v>
      </c>
      <c r="AX99" s="14" t="s">
        <v>75</v>
      </c>
      <c r="AY99" s="209" t="s">
        <v>171</v>
      </c>
    </row>
    <row r="100" spans="2:51" s="14" customFormat="1" ht="11.25">
      <c r="B100" s="199"/>
      <c r="C100" s="200"/>
      <c r="D100" s="190" t="s">
        <v>181</v>
      </c>
      <c r="E100" s="201" t="s">
        <v>19</v>
      </c>
      <c r="F100" s="202" t="s">
        <v>1270</v>
      </c>
      <c r="G100" s="200"/>
      <c r="H100" s="203">
        <v>25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181</v>
      </c>
      <c r="AU100" s="209" t="s">
        <v>179</v>
      </c>
      <c r="AV100" s="14" t="s">
        <v>179</v>
      </c>
      <c r="AW100" s="14" t="s">
        <v>36</v>
      </c>
      <c r="AX100" s="14" t="s">
        <v>75</v>
      </c>
      <c r="AY100" s="209" t="s">
        <v>171</v>
      </c>
    </row>
    <row r="101" spans="2:51" s="15" customFormat="1" ht="11.25">
      <c r="B101" s="210"/>
      <c r="C101" s="211"/>
      <c r="D101" s="190" t="s">
        <v>181</v>
      </c>
      <c r="E101" s="212" t="s">
        <v>19</v>
      </c>
      <c r="F101" s="213" t="s">
        <v>184</v>
      </c>
      <c r="G101" s="211"/>
      <c r="H101" s="214">
        <v>262.9</v>
      </c>
      <c r="I101" s="215"/>
      <c r="J101" s="211"/>
      <c r="K101" s="211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181</v>
      </c>
      <c r="AU101" s="220" t="s">
        <v>179</v>
      </c>
      <c r="AV101" s="15" t="s">
        <v>178</v>
      </c>
      <c r="AW101" s="15" t="s">
        <v>36</v>
      </c>
      <c r="AX101" s="15" t="s">
        <v>83</v>
      </c>
      <c r="AY101" s="220" t="s">
        <v>171</v>
      </c>
    </row>
    <row r="102" spans="2:63" s="12" customFormat="1" ht="22.9" customHeight="1">
      <c r="B102" s="159"/>
      <c r="C102" s="160"/>
      <c r="D102" s="161" t="s">
        <v>74</v>
      </c>
      <c r="E102" s="173" t="s">
        <v>206</v>
      </c>
      <c r="F102" s="173" t="s">
        <v>3193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SUM(P103:P106)</f>
        <v>0</v>
      </c>
      <c r="Q102" s="167"/>
      <c r="R102" s="168">
        <f>SUM(R103:R106)</f>
        <v>57.39107</v>
      </c>
      <c r="S102" s="167"/>
      <c r="T102" s="169">
        <f>SUM(T103:T106)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SUM(BK103:BK106)</f>
        <v>0</v>
      </c>
    </row>
    <row r="103" spans="1:65" s="2" customFormat="1" ht="16.5" customHeight="1">
      <c r="A103" s="36"/>
      <c r="B103" s="37"/>
      <c r="C103" s="175" t="s">
        <v>226</v>
      </c>
      <c r="D103" s="175" t="s">
        <v>173</v>
      </c>
      <c r="E103" s="176" t="s">
        <v>3236</v>
      </c>
      <c r="F103" s="177" t="s">
        <v>3237</v>
      </c>
      <c r="G103" s="178" t="s">
        <v>176</v>
      </c>
      <c r="H103" s="179">
        <v>262.9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3238</v>
      </c>
    </row>
    <row r="104" spans="1:65" s="2" customFormat="1" ht="36">
      <c r="A104" s="36"/>
      <c r="B104" s="37"/>
      <c r="C104" s="175" t="s">
        <v>230</v>
      </c>
      <c r="D104" s="175" t="s">
        <v>173</v>
      </c>
      <c r="E104" s="176" t="s">
        <v>3239</v>
      </c>
      <c r="F104" s="177" t="s">
        <v>3240</v>
      </c>
      <c r="G104" s="178" t="s">
        <v>176</v>
      </c>
      <c r="H104" s="179">
        <v>262.9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0.101</v>
      </c>
      <c r="R104" s="184">
        <f>Q104*H104</f>
        <v>26.5529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3241</v>
      </c>
    </row>
    <row r="105" spans="1:65" s="2" customFormat="1" ht="16.5" customHeight="1">
      <c r="A105" s="36"/>
      <c r="B105" s="37"/>
      <c r="C105" s="221" t="s">
        <v>236</v>
      </c>
      <c r="D105" s="221" t="s">
        <v>248</v>
      </c>
      <c r="E105" s="222" t="s">
        <v>3242</v>
      </c>
      <c r="F105" s="223" t="s">
        <v>3243</v>
      </c>
      <c r="G105" s="224" t="s">
        <v>176</v>
      </c>
      <c r="H105" s="225">
        <v>268.158</v>
      </c>
      <c r="I105" s="226"/>
      <c r="J105" s="227">
        <f>ROUND(I105*H105,2)</f>
        <v>0</v>
      </c>
      <c r="K105" s="223" t="s">
        <v>177</v>
      </c>
      <c r="L105" s="228"/>
      <c r="M105" s="229" t="s">
        <v>19</v>
      </c>
      <c r="N105" s="230" t="s">
        <v>47</v>
      </c>
      <c r="O105" s="66"/>
      <c r="P105" s="184">
        <f>O105*H105</f>
        <v>0</v>
      </c>
      <c r="Q105" s="184">
        <v>0.115</v>
      </c>
      <c r="R105" s="184">
        <f>Q105*H105</f>
        <v>30.83817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219</v>
      </c>
      <c r="AT105" s="186" t="s">
        <v>248</v>
      </c>
      <c r="AU105" s="186" t="s">
        <v>179</v>
      </c>
      <c r="AY105" s="19" t="s">
        <v>171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179</v>
      </c>
      <c r="BK105" s="187">
        <f>ROUND(I105*H105,2)</f>
        <v>0</v>
      </c>
      <c r="BL105" s="19" t="s">
        <v>178</v>
      </c>
      <c r="BM105" s="186" t="s">
        <v>3244</v>
      </c>
    </row>
    <row r="106" spans="2:51" s="14" customFormat="1" ht="11.25">
      <c r="B106" s="199"/>
      <c r="C106" s="200"/>
      <c r="D106" s="190" t="s">
        <v>181</v>
      </c>
      <c r="E106" s="200"/>
      <c r="F106" s="202" t="s">
        <v>3245</v>
      </c>
      <c r="G106" s="200"/>
      <c r="H106" s="203">
        <v>268.158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4</v>
      </c>
      <c r="AX106" s="14" t="s">
        <v>83</v>
      </c>
      <c r="AY106" s="209" t="s">
        <v>171</v>
      </c>
    </row>
    <row r="107" spans="2:63" s="12" customFormat="1" ht="22.9" customHeight="1">
      <c r="B107" s="159"/>
      <c r="C107" s="160"/>
      <c r="D107" s="161" t="s">
        <v>74</v>
      </c>
      <c r="E107" s="173" t="s">
        <v>862</v>
      </c>
      <c r="F107" s="173" t="s">
        <v>863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P108</f>
        <v>0</v>
      </c>
      <c r="Q107" s="167"/>
      <c r="R107" s="168">
        <f>R108</f>
        <v>0</v>
      </c>
      <c r="S107" s="167"/>
      <c r="T107" s="169">
        <f>T108</f>
        <v>0</v>
      </c>
      <c r="AR107" s="170" t="s">
        <v>83</v>
      </c>
      <c r="AT107" s="171" t="s">
        <v>74</v>
      </c>
      <c r="AU107" s="171" t="s">
        <v>83</v>
      </c>
      <c r="AY107" s="170" t="s">
        <v>171</v>
      </c>
      <c r="BK107" s="172">
        <f>BK108</f>
        <v>0</v>
      </c>
    </row>
    <row r="108" spans="1:65" s="2" customFormat="1" ht="33" customHeight="1">
      <c r="A108" s="36"/>
      <c r="B108" s="37"/>
      <c r="C108" s="175" t="s">
        <v>242</v>
      </c>
      <c r="D108" s="175" t="s">
        <v>173</v>
      </c>
      <c r="E108" s="176" t="s">
        <v>3203</v>
      </c>
      <c r="F108" s="177" t="s">
        <v>3204</v>
      </c>
      <c r="G108" s="178" t="s">
        <v>222</v>
      </c>
      <c r="H108" s="179">
        <v>57.391</v>
      </c>
      <c r="I108" s="180"/>
      <c r="J108" s="181">
        <f>ROUND(I108*H108,2)</f>
        <v>0</v>
      </c>
      <c r="K108" s="177" t="s">
        <v>177</v>
      </c>
      <c r="L108" s="41"/>
      <c r="M108" s="249" t="s">
        <v>19</v>
      </c>
      <c r="N108" s="250" t="s">
        <v>47</v>
      </c>
      <c r="O108" s="251"/>
      <c r="P108" s="252">
        <f>O108*H108</f>
        <v>0</v>
      </c>
      <c r="Q108" s="252">
        <v>0</v>
      </c>
      <c r="R108" s="252">
        <f>Q108*H108</f>
        <v>0</v>
      </c>
      <c r="S108" s="252">
        <v>0</v>
      </c>
      <c r="T108" s="25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3246</v>
      </c>
    </row>
    <row r="109" spans="1:31" s="2" customFormat="1" ht="6.95" customHeight="1">
      <c r="A109" s="36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1"/>
      <c r="M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</sheetData>
  <sheetProtection algorithmName="SHA-512" hashValue="diUQEV8xh8reCNW3UbMMsF5OOSh5TgXtxlimtkzcCMHjpRMDiZeVXw+RbKbg7v5r97FWESwFcTXEjEdHPOD1rw==" saltValue="LMc1U1PWGSGtP/uch1GpZR8eMacdlnNHNu5Zd2n08a12P0lvsZ1Pw/7I3XOtrtdJLXNuhGTIgzWyq2cr1J/qZg==" spinCount="100000" sheet="1" objects="1" scenarios="1" formatColumns="0" formatRows="0" autoFilter="0"/>
  <autoFilter ref="C82:K10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114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3247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44285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ROUND((SUM(BE83:BE103)),2)</f>
        <v>0</v>
      </c>
      <c r="G33" s="36"/>
      <c r="H33" s="36"/>
      <c r="I33" s="120">
        <v>0.21</v>
      </c>
      <c r="J33" s="119">
        <f>ROUND(((SUM(BE83:BE103))*I33),2)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ROUND((SUM(BF83:BF103)),2)</f>
        <v>0</v>
      </c>
      <c r="G34" s="36"/>
      <c r="H34" s="36"/>
      <c r="I34" s="120">
        <v>0.15</v>
      </c>
      <c r="J34" s="119">
        <f>ROUND(((SUM(BF83:BF103))*I34),2)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05.1 - Zpevněné plochy pochozí a terasy - veřejná část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44285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3171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5" t="str">
        <f>E7</f>
        <v>Domov ve Věži - Komunitní bydlení II</v>
      </c>
      <c r="F73" s="406"/>
      <c r="G73" s="406"/>
      <c r="H73" s="40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2" t="str">
        <f>E9</f>
        <v>SO 05.1 - Zpevněné plochy pochozí a terasy - veřejná část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44285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3.95064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P85+P98+P102</f>
        <v>0</v>
      </c>
      <c r="Q84" s="167"/>
      <c r="R84" s="168">
        <f>R85+R98+R102</f>
        <v>3.95064</v>
      </c>
      <c r="S84" s="167"/>
      <c r="T84" s="169">
        <f>T85+T98+T102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BK85+BK98+BK102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3172</v>
      </c>
      <c r="F86" s="177" t="s">
        <v>3173</v>
      </c>
      <c r="G86" s="178" t="s">
        <v>187</v>
      </c>
      <c r="H86" s="179">
        <v>5.487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3248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3249</v>
      </c>
      <c r="G87" s="200"/>
      <c r="H87" s="203">
        <v>5.487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5" customFormat="1" ht="11.25">
      <c r="B88" s="210"/>
      <c r="C88" s="211"/>
      <c r="D88" s="190" t="s">
        <v>181</v>
      </c>
      <c r="E88" s="212" t="s">
        <v>19</v>
      </c>
      <c r="F88" s="213" t="s">
        <v>184</v>
      </c>
      <c r="G88" s="211"/>
      <c r="H88" s="214">
        <v>5.487</v>
      </c>
      <c r="I88" s="215"/>
      <c r="J88" s="211"/>
      <c r="K88" s="211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181</v>
      </c>
      <c r="AU88" s="220" t="s">
        <v>179</v>
      </c>
      <c r="AV88" s="15" t="s">
        <v>178</v>
      </c>
      <c r="AW88" s="15" t="s">
        <v>36</v>
      </c>
      <c r="AX88" s="15" t="s">
        <v>83</v>
      </c>
      <c r="AY88" s="220" t="s">
        <v>171</v>
      </c>
    </row>
    <row r="89" spans="1:65" s="2" customFormat="1" ht="36">
      <c r="A89" s="36"/>
      <c r="B89" s="37"/>
      <c r="C89" s="175" t="s">
        <v>179</v>
      </c>
      <c r="D89" s="175" t="s">
        <v>173</v>
      </c>
      <c r="E89" s="176" t="s">
        <v>202</v>
      </c>
      <c r="F89" s="177" t="s">
        <v>203</v>
      </c>
      <c r="G89" s="178" t="s">
        <v>187</v>
      </c>
      <c r="H89" s="179">
        <v>5.487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3250</v>
      </c>
    </row>
    <row r="90" spans="1:65" s="2" customFormat="1" ht="36">
      <c r="A90" s="36"/>
      <c r="B90" s="37"/>
      <c r="C90" s="175" t="s">
        <v>193</v>
      </c>
      <c r="D90" s="175" t="s">
        <v>173</v>
      </c>
      <c r="E90" s="176" t="s">
        <v>207</v>
      </c>
      <c r="F90" s="177" t="s">
        <v>208</v>
      </c>
      <c r="G90" s="178" t="s">
        <v>187</v>
      </c>
      <c r="H90" s="179">
        <v>5.487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3251</v>
      </c>
    </row>
    <row r="91" spans="1:65" s="2" customFormat="1" ht="36">
      <c r="A91" s="36"/>
      <c r="B91" s="37"/>
      <c r="C91" s="175" t="s">
        <v>178</v>
      </c>
      <c r="D91" s="175" t="s">
        <v>173</v>
      </c>
      <c r="E91" s="176" t="s">
        <v>3178</v>
      </c>
      <c r="F91" s="177" t="s">
        <v>3179</v>
      </c>
      <c r="G91" s="178" t="s">
        <v>187</v>
      </c>
      <c r="H91" s="179">
        <v>27.435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3252</v>
      </c>
    </row>
    <row r="92" spans="2:51" s="14" customFormat="1" ht="11.25">
      <c r="B92" s="199"/>
      <c r="C92" s="200"/>
      <c r="D92" s="190" t="s">
        <v>181</v>
      </c>
      <c r="E92" s="200"/>
      <c r="F92" s="202" t="s">
        <v>3253</v>
      </c>
      <c r="G92" s="200"/>
      <c r="H92" s="203">
        <v>27.435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4</v>
      </c>
      <c r="AX92" s="14" t="s">
        <v>83</v>
      </c>
      <c r="AY92" s="209" t="s">
        <v>171</v>
      </c>
    </row>
    <row r="93" spans="1:65" s="2" customFormat="1" ht="24">
      <c r="A93" s="36"/>
      <c r="B93" s="37"/>
      <c r="C93" s="175" t="s">
        <v>206</v>
      </c>
      <c r="D93" s="175" t="s">
        <v>173</v>
      </c>
      <c r="E93" s="176" t="s">
        <v>3182</v>
      </c>
      <c r="F93" s="177" t="s">
        <v>3183</v>
      </c>
      <c r="G93" s="178" t="s">
        <v>187</v>
      </c>
      <c r="H93" s="179">
        <v>5.487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178</v>
      </c>
      <c r="BM93" s="186" t="s">
        <v>3254</v>
      </c>
    </row>
    <row r="94" spans="1:65" s="2" customFormat="1" ht="24">
      <c r="A94" s="36"/>
      <c r="B94" s="37"/>
      <c r="C94" s="175" t="s">
        <v>210</v>
      </c>
      <c r="D94" s="175" t="s">
        <v>173</v>
      </c>
      <c r="E94" s="176" t="s">
        <v>3186</v>
      </c>
      <c r="F94" s="177" t="s">
        <v>228</v>
      </c>
      <c r="G94" s="178" t="s">
        <v>187</v>
      </c>
      <c r="H94" s="179">
        <v>5.487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3255</v>
      </c>
    </row>
    <row r="95" spans="1:65" s="2" customFormat="1" ht="24">
      <c r="A95" s="36"/>
      <c r="B95" s="37"/>
      <c r="C95" s="175" t="s">
        <v>215</v>
      </c>
      <c r="D95" s="175" t="s">
        <v>173</v>
      </c>
      <c r="E95" s="176" t="s">
        <v>220</v>
      </c>
      <c r="F95" s="177" t="s">
        <v>221</v>
      </c>
      <c r="G95" s="178" t="s">
        <v>222</v>
      </c>
      <c r="H95" s="179">
        <v>9.328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3256</v>
      </c>
    </row>
    <row r="96" spans="2:51" s="14" customFormat="1" ht="11.25">
      <c r="B96" s="199"/>
      <c r="C96" s="200"/>
      <c r="D96" s="190" t="s">
        <v>181</v>
      </c>
      <c r="E96" s="200"/>
      <c r="F96" s="202" t="s">
        <v>3257</v>
      </c>
      <c r="G96" s="200"/>
      <c r="H96" s="203">
        <v>9.328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181</v>
      </c>
      <c r="AU96" s="209" t="s">
        <v>179</v>
      </c>
      <c r="AV96" s="14" t="s">
        <v>179</v>
      </c>
      <c r="AW96" s="14" t="s">
        <v>4</v>
      </c>
      <c r="AX96" s="14" t="s">
        <v>83</v>
      </c>
      <c r="AY96" s="209" t="s">
        <v>171</v>
      </c>
    </row>
    <row r="97" spans="1:65" s="2" customFormat="1" ht="16.5" customHeight="1">
      <c r="A97" s="36"/>
      <c r="B97" s="37"/>
      <c r="C97" s="175" t="s">
        <v>219</v>
      </c>
      <c r="D97" s="175" t="s">
        <v>173</v>
      </c>
      <c r="E97" s="176" t="s">
        <v>3190</v>
      </c>
      <c r="F97" s="177" t="s">
        <v>3191</v>
      </c>
      <c r="G97" s="178" t="s">
        <v>176</v>
      </c>
      <c r="H97" s="179">
        <v>18.29</v>
      </c>
      <c r="I97" s="180"/>
      <c r="J97" s="181">
        <f>ROUND(I97*H97,2)</f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3258</v>
      </c>
    </row>
    <row r="98" spans="2:63" s="12" customFormat="1" ht="22.9" customHeight="1">
      <c r="B98" s="159"/>
      <c r="C98" s="160"/>
      <c r="D98" s="161" t="s">
        <v>74</v>
      </c>
      <c r="E98" s="173" t="s">
        <v>206</v>
      </c>
      <c r="F98" s="173" t="s">
        <v>3193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SUM(P99:P101)</f>
        <v>0</v>
      </c>
      <c r="Q98" s="167"/>
      <c r="R98" s="168">
        <f>SUM(R99:R101)</f>
        <v>3.95064</v>
      </c>
      <c r="S98" s="167"/>
      <c r="T98" s="169">
        <f>SUM(T99:T101)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SUM(BK99:BK101)</f>
        <v>0</v>
      </c>
    </row>
    <row r="99" spans="1:65" s="2" customFormat="1" ht="16.5" customHeight="1">
      <c r="A99" s="36"/>
      <c r="B99" s="37"/>
      <c r="C99" s="175" t="s">
        <v>226</v>
      </c>
      <c r="D99" s="175" t="s">
        <v>173</v>
      </c>
      <c r="E99" s="176" t="s">
        <v>3236</v>
      </c>
      <c r="F99" s="177" t="s">
        <v>3237</v>
      </c>
      <c r="G99" s="178" t="s">
        <v>176</v>
      </c>
      <c r="H99" s="179">
        <v>18.29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3259</v>
      </c>
    </row>
    <row r="100" spans="1:65" s="2" customFormat="1" ht="36">
      <c r="A100" s="36"/>
      <c r="B100" s="37"/>
      <c r="C100" s="175" t="s">
        <v>230</v>
      </c>
      <c r="D100" s="175" t="s">
        <v>173</v>
      </c>
      <c r="E100" s="176" t="s">
        <v>3239</v>
      </c>
      <c r="F100" s="177" t="s">
        <v>3240</v>
      </c>
      <c r="G100" s="178" t="s">
        <v>176</v>
      </c>
      <c r="H100" s="179">
        <v>18.29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0.101</v>
      </c>
      <c r="R100" s="184">
        <f>Q100*H100</f>
        <v>1.84729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3260</v>
      </c>
    </row>
    <row r="101" spans="1:65" s="2" customFormat="1" ht="16.5" customHeight="1">
      <c r="A101" s="36"/>
      <c r="B101" s="37"/>
      <c r="C101" s="221" t="s">
        <v>236</v>
      </c>
      <c r="D101" s="221" t="s">
        <v>248</v>
      </c>
      <c r="E101" s="222" t="s">
        <v>3242</v>
      </c>
      <c r="F101" s="223" t="s">
        <v>3243</v>
      </c>
      <c r="G101" s="224" t="s">
        <v>176</v>
      </c>
      <c r="H101" s="225">
        <v>18.29</v>
      </c>
      <c r="I101" s="226"/>
      <c r="J101" s="227">
        <f>ROUND(I101*H101,2)</f>
        <v>0</v>
      </c>
      <c r="K101" s="223" t="s">
        <v>177</v>
      </c>
      <c r="L101" s="228"/>
      <c r="M101" s="229" t="s">
        <v>19</v>
      </c>
      <c r="N101" s="230" t="s">
        <v>47</v>
      </c>
      <c r="O101" s="66"/>
      <c r="P101" s="184">
        <f>O101*H101</f>
        <v>0</v>
      </c>
      <c r="Q101" s="184">
        <v>0.115</v>
      </c>
      <c r="R101" s="184">
        <f>Q101*H101</f>
        <v>2.10335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219</v>
      </c>
      <c r="AT101" s="186" t="s">
        <v>248</v>
      </c>
      <c r="AU101" s="186" t="s">
        <v>179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3261</v>
      </c>
    </row>
    <row r="102" spans="2:63" s="12" customFormat="1" ht="22.9" customHeight="1">
      <c r="B102" s="159"/>
      <c r="C102" s="160"/>
      <c r="D102" s="161" t="s">
        <v>74</v>
      </c>
      <c r="E102" s="173" t="s">
        <v>862</v>
      </c>
      <c r="F102" s="173" t="s">
        <v>863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P103</f>
        <v>0</v>
      </c>
      <c r="Q102" s="167"/>
      <c r="R102" s="168">
        <f>R103</f>
        <v>0</v>
      </c>
      <c r="S102" s="167"/>
      <c r="T102" s="169">
        <f>T103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BK103</f>
        <v>0</v>
      </c>
    </row>
    <row r="103" spans="1:65" s="2" customFormat="1" ht="33" customHeight="1">
      <c r="A103" s="36"/>
      <c r="B103" s="37"/>
      <c r="C103" s="175" t="s">
        <v>242</v>
      </c>
      <c r="D103" s="175" t="s">
        <v>173</v>
      </c>
      <c r="E103" s="176" t="s">
        <v>3203</v>
      </c>
      <c r="F103" s="177" t="s">
        <v>3204</v>
      </c>
      <c r="G103" s="178" t="s">
        <v>222</v>
      </c>
      <c r="H103" s="179">
        <v>3.951</v>
      </c>
      <c r="I103" s="180"/>
      <c r="J103" s="181">
        <f>ROUND(I103*H103,2)</f>
        <v>0</v>
      </c>
      <c r="K103" s="177" t="s">
        <v>177</v>
      </c>
      <c r="L103" s="41"/>
      <c r="M103" s="249" t="s">
        <v>19</v>
      </c>
      <c r="N103" s="250" t="s">
        <v>47</v>
      </c>
      <c r="O103" s="251"/>
      <c r="P103" s="252">
        <f>O103*H103</f>
        <v>0</v>
      </c>
      <c r="Q103" s="252">
        <v>0</v>
      </c>
      <c r="R103" s="252">
        <f>Q103*H103</f>
        <v>0</v>
      </c>
      <c r="S103" s="252">
        <v>0</v>
      </c>
      <c r="T103" s="25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3262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8wMwHprjTmtxFrCRcBAcKBWBfGtfRWJpKC/oYJPSP4r4ifnZfo6vqBV1K38ee0UlMUoOMfZRIB1RhGZQqGsDqA==" saltValue="geROdekHBnmwhRjug+4Wr7dSYVu1En774DQ/K+o4wcRtINX1cBBQg/DFdLTQZ11akFRB0c8PyerwvtCy1SOCEQ==" spinCount="100000" sheet="1" objects="1" scenarios="1" formatColumns="0" formatRows="0" autoFilter="0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117</v>
      </c>
      <c r="AZ2" s="254" t="s">
        <v>2610</v>
      </c>
      <c r="BA2" s="254" t="s">
        <v>19</v>
      </c>
      <c r="BB2" s="254" t="s">
        <v>19</v>
      </c>
      <c r="BC2" s="254" t="s">
        <v>3263</v>
      </c>
      <c r="BD2" s="254" t="s">
        <v>179</v>
      </c>
    </row>
    <row r="3" spans="2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  <c r="AZ3" s="254" t="s">
        <v>3264</v>
      </c>
      <c r="BA3" s="254" t="s">
        <v>19</v>
      </c>
      <c r="BB3" s="254" t="s">
        <v>19</v>
      </c>
      <c r="BC3" s="254" t="s">
        <v>3265</v>
      </c>
      <c r="BD3" s="254" t="s">
        <v>179</v>
      </c>
    </row>
    <row r="4" spans="2:5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  <c r="AZ4" s="254" t="s">
        <v>2618</v>
      </c>
      <c r="BA4" s="254" t="s">
        <v>19</v>
      </c>
      <c r="BB4" s="254" t="s">
        <v>19</v>
      </c>
      <c r="BC4" s="254" t="s">
        <v>3266</v>
      </c>
      <c r="BD4" s="254" t="s">
        <v>179</v>
      </c>
    </row>
    <row r="5" spans="2:56" s="1" customFormat="1" ht="6.95" customHeight="1">
      <c r="B5" s="22"/>
      <c r="L5" s="22"/>
      <c r="AZ5" s="254" t="s">
        <v>2622</v>
      </c>
      <c r="BA5" s="254" t="s">
        <v>19</v>
      </c>
      <c r="BB5" s="254" t="s">
        <v>19</v>
      </c>
      <c r="BC5" s="254" t="s">
        <v>3267</v>
      </c>
      <c r="BD5" s="254" t="s">
        <v>179</v>
      </c>
    </row>
    <row r="6" spans="2:56" s="1" customFormat="1" ht="12" customHeight="1">
      <c r="B6" s="22"/>
      <c r="D6" s="107" t="s">
        <v>16</v>
      </c>
      <c r="L6" s="22"/>
      <c r="AZ6" s="254" t="s">
        <v>3268</v>
      </c>
      <c r="BA6" s="254" t="s">
        <v>19</v>
      </c>
      <c r="BB6" s="254" t="s">
        <v>19</v>
      </c>
      <c r="BC6" s="254" t="s">
        <v>3263</v>
      </c>
      <c r="BD6" s="254" t="s">
        <v>179</v>
      </c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3269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44285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ROUND((SUM(BE85:BE122)),2)</f>
        <v>0</v>
      </c>
      <c r="G33" s="36"/>
      <c r="H33" s="36"/>
      <c r="I33" s="120">
        <v>0.21</v>
      </c>
      <c r="J33" s="119">
        <f>ROUND(((SUM(BE85:BE122))*I33),2)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ROUND((SUM(BF85:BF122)),2)</f>
        <v>0</v>
      </c>
      <c r="G34" s="36"/>
      <c r="H34" s="36"/>
      <c r="I34" s="120">
        <v>0.15</v>
      </c>
      <c r="J34" s="119">
        <f>ROUND(((SUM(BF85:BF122))*I34),2)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ROUND((SUM(BG85:BG122)),2)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ROUND((SUM(BH85:BH122)),2)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ROUND((SUM(BI85:BI122)),2)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06 - Domovní čistírna odpadních vod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44285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J112</f>
        <v>0</v>
      </c>
      <c r="K62" s="143"/>
      <c r="L62" s="147"/>
    </row>
    <row r="63" spans="2:12" s="10" customFormat="1" ht="19.9" customHeight="1">
      <c r="B63" s="142"/>
      <c r="C63" s="143"/>
      <c r="D63" s="144" t="s">
        <v>138</v>
      </c>
      <c r="E63" s="145"/>
      <c r="F63" s="145"/>
      <c r="G63" s="145"/>
      <c r="H63" s="145"/>
      <c r="I63" s="145"/>
      <c r="J63" s="146">
        <f>J115</f>
        <v>0</v>
      </c>
      <c r="K63" s="143"/>
      <c r="L63" s="147"/>
    </row>
    <row r="64" spans="2:12" s="9" customFormat="1" ht="24.95" customHeight="1">
      <c r="B64" s="136"/>
      <c r="C64" s="137"/>
      <c r="D64" s="138" t="s">
        <v>1835</v>
      </c>
      <c r="E64" s="139"/>
      <c r="F64" s="139"/>
      <c r="G64" s="139"/>
      <c r="H64" s="139"/>
      <c r="I64" s="139"/>
      <c r="J64" s="140">
        <f>J120</f>
        <v>0</v>
      </c>
      <c r="K64" s="137"/>
      <c r="L64" s="141"/>
    </row>
    <row r="65" spans="2:12" s="10" customFormat="1" ht="19.9" customHeight="1">
      <c r="B65" s="142"/>
      <c r="C65" s="143"/>
      <c r="D65" s="144" t="s">
        <v>2632</v>
      </c>
      <c r="E65" s="145"/>
      <c r="F65" s="145"/>
      <c r="G65" s="145"/>
      <c r="H65" s="145"/>
      <c r="I65" s="145"/>
      <c r="J65" s="146">
        <f>J121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156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5" t="str">
        <f>E7</f>
        <v>Domov ve Věži - Komunitní bydlení II</v>
      </c>
      <c r="F75" s="406"/>
      <c r="G75" s="406"/>
      <c r="H75" s="406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2" t="str">
        <f>E9</f>
        <v>SO 06 - Domovní čistírna odpadních vod</v>
      </c>
      <c r="F77" s="407"/>
      <c r="G77" s="407"/>
      <c r="H77" s="407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Obec Věž</v>
      </c>
      <c r="G79" s="38"/>
      <c r="H79" s="38"/>
      <c r="I79" s="31" t="s">
        <v>23</v>
      </c>
      <c r="J79" s="61">
        <f>IF(J12="","",J12)</f>
        <v>44285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24</v>
      </c>
      <c r="D81" s="38"/>
      <c r="E81" s="38"/>
      <c r="F81" s="29" t="str">
        <f>E15</f>
        <v xml:space="preserve">Kraj Vysočina, Žižkova 1882/57, 587 33 Jihlava </v>
      </c>
      <c r="G81" s="38"/>
      <c r="H81" s="38"/>
      <c r="I81" s="31" t="s">
        <v>32</v>
      </c>
      <c r="J81" s="34" t="str">
        <f>E21</f>
        <v>INVENTE s.r.o., Žerotínova 483/1, 370 04 Č. Buděj.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37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157</v>
      </c>
      <c r="D84" s="151" t="s">
        <v>60</v>
      </c>
      <c r="E84" s="151" t="s">
        <v>56</v>
      </c>
      <c r="F84" s="151" t="s">
        <v>57</v>
      </c>
      <c r="G84" s="151" t="s">
        <v>158</v>
      </c>
      <c r="H84" s="151" t="s">
        <v>159</v>
      </c>
      <c r="I84" s="151" t="s">
        <v>160</v>
      </c>
      <c r="J84" s="151" t="s">
        <v>132</v>
      </c>
      <c r="K84" s="152" t="s">
        <v>161</v>
      </c>
      <c r="L84" s="153"/>
      <c r="M84" s="70" t="s">
        <v>19</v>
      </c>
      <c r="N84" s="71" t="s">
        <v>45</v>
      </c>
      <c r="O84" s="71" t="s">
        <v>162</v>
      </c>
      <c r="P84" s="71" t="s">
        <v>163</v>
      </c>
      <c r="Q84" s="71" t="s">
        <v>164</v>
      </c>
      <c r="R84" s="71" t="s">
        <v>165</v>
      </c>
      <c r="S84" s="71" t="s">
        <v>166</v>
      </c>
      <c r="T84" s="72" t="s">
        <v>167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168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P86+P120</f>
        <v>0</v>
      </c>
      <c r="Q85" s="74"/>
      <c r="R85" s="156">
        <f>R86+R120</f>
        <v>0.6415</v>
      </c>
      <c r="S85" s="74"/>
      <c r="T85" s="157">
        <f>T86+T120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133</v>
      </c>
      <c r="BK85" s="158">
        <f>BK86+BK120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169</v>
      </c>
      <c r="F86" s="162" t="s">
        <v>170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P87+P112+P115</f>
        <v>0</v>
      </c>
      <c r="Q86" s="167"/>
      <c r="R86" s="168">
        <f>R87+R112+R115</f>
        <v>0.6415</v>
      </c>
      <c r="S86" s="167"/>
      <c r="T86" s="169">
        <f>T87+T112+T115</f>
        <v>0</v>
      </c>
      <c r="AR86" s="170" t="s">
        <v>83</v>
      </c>
      <c r="AT86" s="171" t="s">
        <v>74</v>
      </c>
      <c r="AU86" s="171" t="s">
        <v>75</v>
      </c>
      <c r="AY86" s="170" t="s">
        <v>171</v>
      </c>
      <c r="BK86" s="172">
        <f>BK87+BK112+BK115</f>
        <v>0</v>
      </c>
    </row>
    <row r="87" spans="2:63" s="12" customFormat="1" ht="22.9" customHeight="1">
      <c r="B87" s="159"/>
      <c r="C87" s="160"/>
      <c r="D87" s="161" t="s">
        <v>74</v>
      </c>
      <c r="E87" s="173" t="s">
        <v>83</v>
      </c>
      <c r="F87" s="173" t="s">
        <v>172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SUM(P88:P111)</f>
        <v>0</v>
      </c>
      <c r="Q87" s="167"/>
      <c r="R87" s="168">
        <f>SUM(R88:R111)</f>
        <v>0</v>
      </c>
      <c r="S87" s="167"/>
      <c r="T87" s="169">
        <f>SUM(T88:T111)</f>
        <v>0</v>
      </c>
      <c r="AR87" s="170" t="s">
        <v>83</v>
      </c>
      <c r="AT87" s="171" t="s">
        <v>74</v>
      </c>
      <c r="AU87" s="171" t="s">
        <v>83</v>
      </c>
      <c r="AY87" s="170" t="s">
        <v>171</v>
      </c>
      <c r="BK87" s="172">
        <f>SUM(BK88:BK111)</f>
        <v>0</v>
      </c>
    </row>
    <row r="88" spans="1:65" s="2" customFormat="1" ht="24">
      <c r="A88" s="36"/>
      <c r="B88" s="37"/>
      <c r="C88" s="175" t="s">
        <v>83</v>
      </c>
      <c r="D88" s="175" t="s">
        <v>173</v>
      </c>
      <c r="E88" s="176" t="s">
        <v>3270</v>
      </c>
      <c r="F88" s="177" t="s">
        <v>3271</v>
      </c>
      <c r="G88" s="178" t="s">
        <v>187</v>
      </c>
      <c r="H88" s="179">
        <v>25.2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3272</v>
      </c>
    </row>
    <row r="89" spans="2:51" s="14" customFormat="1" ht="11.25">
      <c r="B89" s="199"/>
      <c r="C89" s="200"/>
      <c r="D89" s="190" t="s">
        <v>181</v>
      </c>
      <c r="E89" s="201" t="s">
        <v>3264</v>
      </c>
      <c r="F89" s="202" t="s">
        <v>3273</v>
      </c>
      <c r="G89" s="200"/>
      <c r="H89" s="203">
        <v>25.2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181</v>
      </c>
      <c r="AU89" s="209" t="s">
        <v>179</v>
      </c>
      <c r="AV89" s="14" t="s">
        <v>179</v>
      </c>
      <c r="AW89" s="14" t="s">
        <v>36</v>
      </c>
      <c r="AX89" s="14" t="s">
        <v>83</v>
      </c>
      <c r="AY89" s="209" t="s">
        <v>171</v>
      </c>
    </row>
    <row r="90" spans="1:65" s="2" customFormat="1" ht="36">
      <c r="A90" s="36"/>
      <c r="B90" s="37"/>
      <c r="C90" s="175" t="s">
        <v>179</v>
      </c>
      <c r="D90" s="175" t="s">
        <v>173</v>
      </c>
      <c r="E90" s="176" t="s">
        <v>2640</v>
      </c>
      <c r="F90" s="177" t="s">
        <v>2641</v>
      </c>
      <c r="G90" s="178" t="s">
        <v>187</v>
      </c>
      <c r="H90" s="179">
        <v>32.3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3274</v>
      </c>
    </row>
    <row r="91" spans="2:51" s="13" customFormat="1" ht="11.25">
      <c r="B91" s="188"/>
      <c r="C91" s="189"/>
      <c r="D91" s="190" t="s">
        <v>181</v>
      </c>
      <c r="E91" s="191" t="s">
        <v>19</v>
      </c>
      <c r="F91" s="192" t="s">
        <v>2643</v>
      </c>
      <c r="G91" s="189"/>
      <c r="H91" s="191" t="s">
        <v>19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181</v>
      </c>
      <c r="AU91" s="198" t="s">
        <v>179</v>
      </c>
      <c r="AV91" s="13" t="s">
        <v>83</v>
      </c>
      <c r="AW91" s="13" t="s">
        <v>36</v>
      </c>
      <c r="AX91" s="13" t="s">
        <v>75</v>
      </c>
      <c r="AY91" s="198" t="s">
        <v>171</v>
      </c>
    </row>
    <row r="92" spans="2:51" s="14" customFormat="1" ht="11.25">
      <c r="B92" s="199"/>
      <c r="C92" s="200"/>
      <c r="D92" s="190" t="s">
        <v>181</v>
      </c>
      <c r="E92" s="201" t="s">
        <v>19</v>
      </c>
      <c r="F92" s="202" t="s">
        <v>2618</v>
      </c>
      <c r="G92" s="200"/>
      <c r="H92" s="203">
        <v>16.15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36</v>
      </c>
      <c r="AX92" s="14" t="s">
        <v>75</v>
      </c>
      <c r="AY92" s="209" t="s">
        <v>171</v>
      </c>
    </row>
    <row r="93" spans="2:51" s="13" customFormat="1" ht="11.25">
      <c r="B93" s="188"/>
      <c r="C93" s="189"/>
      <c r="D93" s="190" t="s">
        <v>181</v>
      </c>
      <c r="E93" s="191" t="s">
        <v>19</v>
      </c>
      <c r="F93" s="192" t="s">
        <v>2644</v>
      </c>
      <c r="G93" s="189"/>
      <c r="H93" s="191" t="s">
        <v>19</v>
      </c>
      <c r="I93" s="193"/>
      <c r="J93" s="189"/>
      <c r="K93" s="189"/>
      <c r="L93" s="194"/>
      <c r="M93" s="195"/>
      <c r="N93" s="196"/>
      <c r="O93" s="196"/>
      <c r="P93" s="196"/>
      <c r="Q93" s="196"/>
      <c r="R93" s="196"/>
      <c r="S93" s="196"/>
      <c r="T93" s="197"/>
      <c r="AT93" s="198" t="s">
        <v>181</v>
      </c>
      <c r="AU93" s="198" t="s">
        <v>179</v>
      </c>
      <c r="AV93" s="13" t="s">
        <v>83</v>
      </c>
      <c r="AW93" s="13" t="s">
        <v>36</v>
      </c>
      <c r="AX93" s="13" t="s">
        <v>75</v>
      </c>
      <c r="AY93" s="198" t="s">
        <v>171</v>
      </c>
    </row>
    <row r="94" spans="2:51" s="14" customFormat="1" ht="11.25">
      <c r="B94" s="199"/>
      <c r="C94" s="200"/>
      <c r="D94" s="190" t="s">
        <v>181</v>
      </c>
      <c r="E94" s="201" t="s">
        <v>19</v>
      </c>
      <c r="F94" s="202" t="s">
        <v>2618</v>
      </c>
      <c r="G94" s="200"/>
      <c r="H94" s="203">
        <v>16.15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181</v>
      </c>
      <c r="AU94" s="209" t="s">
        <v>179</v>
      </c>
      <c r="AV94" s="14" t="s">
        <v>179</v>
      </c>
      <c r="AW94" s="14" t="s">
        <v>36</v>
      </c>
      <c r="AX94" s="14" t="s">
        <v>75</v>
      </c>
      <c r="AY94" s="209" t="s">
        <v>171</v>
      </c>
    </row>
    <row r="95" spans="2:51" s="15" customFormat="1" ht="11.25">
      <c r="B95" s="210"/>
      <c r="C95" s="211"/>
      <c r="D95" s="190" t="s">
        <v>181</v>
      </c>
      <c r="E95" s="212" t="s">
        <v>19</v>
      </c>
      <c r="F95" s="213" t="s">
        <v>184</v>
      </c>
      <c r="G95" s="211"/>
      <c r="H95" s="214">
        <v>32.3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181</v>
      </c>
      <c r="AU95" s="220" t="s">
        <v>179</v>
      </c>
      <c r="AV95" s="15" t="s">
        <v>178</v>
      </c>
      <c r="AW95" s="15" t="s">
        <v>36</v>
      </c>
      <c r="AX95" s="15" t="s">
        <v>83</v>
      </c>
      <c r="AY95" s="220" t="s">
        <v>171</v>
      </c>
    </row>
    <row r="96" spans="1:65" s="2" customFormat="1" ht="36">
      <c r="A96" s="36"/>
      <c r="B96" s="37"/>
      <c r="C96" s="175" t="s">
        <v>193</v>
      </c>
      <c r="D96" s="175" t="s">
        <v>173</v>
      </c>
      <c r="E96" s="176" t="s">
        <v>207</v>
      </c>
      <c r="F96" s="177" t="s">
        <v>208</v>
      </c>
      <c r="G96" s="178" t="s">
        <v>187</v>
      </c>
      <c r="H96" s="179">
        <v>41.35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3275</v>
      </c>
    </row>
    <row r="97" spans="2:51" s="13" customFormat="1" ht="11.25">
      <c r="B97" s="188"/>
      <c r="C97" s="189"/>
      <c r="D97" s="190" t="s">
        <v>181</v>
      </c>
      <c r="E97" s="191" t="s">
        <v>19</v>
      </c>
      <c r="F97" s="192" t="s">
        <v>2646</v>
      </c>
      <c r="G97" s="189"/>
      <c r="H97" s="191" t="s">
        <v>19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181</v>
      </c>
      <c r="AU97" s="198" t="s">
        <v>179</v>
      </c>
      <c r="AV97" s="13" t="s">
        <v>83</v>
      </c>
      <c r="AW97" s="13" t="s">
        <v>36</v>
      </c>
      <c r="AX97" s="13" t="s">
        <v>75</v>
      </c>
      <c r="AY97" s="198" t="s">
        <v>171</v>
      </c>
    </row>
    <row r="98" spans="2:51" s="14" customFormat="1" ht="11.25">
      <c r="B98" s="199"/>
      <c r="C98" s="200"/>
      <c r="D98" s="190" t="s">
        <v>181</v>
      </c>
      <c r="E98" s="201" t="s">
        <v>2622</v>
      </c>
      <c r="F98" s="202" t="s">
        <v>3276</v>
      </c>
      <c r="G98" s="200"/>
      <c r="H98" s="203">
        <v>41.35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181</v>
      </c>
      <c r="AU98" s="209" t="s">
        <v>179</v>
      </c>
      <c r="AV98" s="14" t="s">
        <v>179</v>
      </c>
      <c r="AW98" s="14" t="s">
        <v>36</v>
      </c>
      <c r="AX98" s="14" t="s">
        <v>83</v>
      </c>
      <c r="AY98" s="209" t="s">
        <v>171</v>
      </c>
    </row>
    <row r="99" spans="1:65" s="2" customFormat="1" ht="24">
      <c r="A99" s="36"/>
      <c r="B99" s="37"/>
      <c r="C99" s="175" t="s">
        <v>178</v>
      </c>
      <c r="D99" s="175" t="s">
        <v>173</v>
      </c>
      <c r="E99" s="176" t="s">
        <v>3182</v>
      </c>
      <c r="F99" s="177" t="s">
        <v>3183</v>
      </c>
      <c r="G99" s="178" t="s">
        <v>187</v>
      </c>
      <c r="H99" s="179">
        <v>57.5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3277</v>
      </c>
    </row>
    <row r="100" spans="2:51" s="13" customFormat="1" ht="11.25">
      <c r="B100" s="188"/>
      <c r="C100" s="189"/>
      <c r="D100" s="190" t="s">
        <v>181</v>
      </c>
      <c r="E100" s="191" t="s">
        <v>19</v>
      </c>
      <c r="F100" s="192" t="s">
        <v>2646</v>
      </c>
      <c r="G100" s="189"/>
      <c r="H100" s="191" t="s">
        <v>19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181</v>
      </c>
      <c r="AU100" s="198" t="s">
        <v>179</v>
      </c>
      <c r="AV100" s="13" t="s">
        <v>83</v>
      </c>
      <c r="AW100" s="13" t="s">
        <v>36</v>
      </c>
      <c r="AX100" s="13" t="s">
        <v>75</v>
      </c>
      <c r="AY100" s="198" t="s">
        <v>171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2622</v>
      </c>
      <c r="G101" s="200"/>
      <c r="H101" s="203">
        <v>41.35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3" customFormat="1" ht="11.25">
      <c r="B102" s="188"/>
      <c r="C102" s="189"/>
      <c r="D102" s="190" t="s">
        <v>181</v>
      </c>
      <c r="E102" s="191" t="s">
        <v>19</v>
      </c>
      <c r="F102" s="192" t="s">
        <v>2649</v>
      </c>
      <c r="G102" s="189"/>
      <c r="H102" s="191" t="s">
        <v>19</v>
      </c>
      <c r="I102" s="193"/>
      <c r="J102" s="189"/>
      <c r="K102" s="189"/>
      <c r="L102" s="194"/>
      <c r="M102" s="195"/>
      <c r="N102" s="196"/>
      <c r="O102" s="196"/>
      <c r="P102" s="196"/>
      <c r="Q102" s="196"/>
      <c r="R102" s="196"/>
      <c r="S102" s="196"/>
      <c r="T102" s="197"/>
      <c r="AT102" s="198" t="s">
        <v>181</v>
      </c>
      <c r="AU102" s="198" t="s">
        <v>179</v>
      </c>
      <c r="AV102" s="13" t="s">
        <v>83</v>
      </c>
      <c r="AW102" s="13" t="s">
        <v>36</v>
      </c>
      <c r="AX102" s="13" t="s">
        <v>75</v>
      </c>
      <c r="AY102" s="198" t="s">
        <v>171</v>
      </c>
    </row>
    <row r="103" spans="2:51" s="14" customFormat="1" ht="11.25">
      <c r="B103" s="199"/>
      <c r="C103" s="200"/>
      <c r="D103" s="190" t="s">
        <v>181</v>
      </c>
      <c r="E103" s="201" t="s">
        <v>19</v>
      </c>
      <c r="F103" s="202" t="s">
        <v>2618</v>
      </c>
      <c r="G103" s="200"/>
      <c r="H103" s="203">
        <v>16.15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181</v>
      </c>
      <c r="AU103" s="209" t="s">
        <v>179</v>
      </c>
      <c r="AV103" s="14" t="s">
        <v>179</v>
      </c>
      <c r="AW103" s="14" t="s">
        <v>36</v>
      </c>
      <c r="AX103" s="14" t="s">
        <v>75</v>
      </c>
      <c r="AY103" s="209" t="s">
        <v>171</v>
      </c>
    </row>
    <row r="104" spans="2:51" s="15" customFormat="1" ht="11.25">
      <c r="B104" s="210"/>
      <c r="C104" s="211"/>
      <c r="D104" s="190" t="s">
        <v>181</v>
      </c>
      <c r="E104" s="212" t="s">
        <v>19</v>
      </c>
      <c r="F104" s="213" t="s">
        <v>184</v>
      </c>
      <c r="G104" s="211"/>
      <c r="H104" s="214">
        <v>57.5</v>
      </c>
      <c r="I104" s="215"/>
      <c r="J104" s="211"/>
      <c r="K104" s="211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181</v>
      </c>
      <c r="AU104" s="220" t="s">
        <v>179</v>
      </c>
      <c r="AV104" s="15" t="s">
        <v>178</v>
      </c>
      <c r="AW104" s="15" t="s">
        <v>36</v>
      </c>
      <c r="AX104" s="15" t="s">
        <v>83</v>
      </c>
      <c r="AY104" s="220" t="s">
        <v>171</v>
      </c>
    </row>
    <row r="105" spans="1:65" s="2" customFormat="1" ht="24">
      <c r="A105" s="36"/>
      <c r="B105" s="37"/>
      <c r="C105" s="175" t="s">
        <v>206</v>
      </c>
      <c r="D105" s="175" t="s">
        <v>173</v>
      </c>
      <c r="E105" s="176" t="s">
        <v>220</v>
      </c>
      <c r="F105" s="177" t="s">
        <v>221</v>
      </c>
      <c r="G105" s="178" t="s">
        <v>222</v>
      </c>
      <c r="H105" s="179">
        <v>82.7</v>
      </c>
      <c r="I105" s="180"/>
      <c r="J105" s="181">
        <f>ROUND(I105*H105,2)</f>
        <v>0</v>
      </c>
      <c r="K105" s="177" t="s">
        <v>177</v>
      </c>
      <c r="L105" s="41"/>
      <c r="M105" s="182" t="s">
        <v>19</v>
      </c>
      <c r="N105" s="183" t="s">
        <v>47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179</v>
      </c>
      <c r="AY105" s="19" t="s">
        <v>171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179</v>
      </c>
      <c r="BK105" s="187">
        <f>ROUND(I105*H105,2)</f>
        <v>0</v>
      </c>
      <c r="BL105" s="19" t="s">
        <v>178</v>
      </c>
      <c r="BM105" s="186" t="s">
        <v>3278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2622</v>
      </c>
      <c r="G106" s="200"/>
      <c r="H106" s="203">
        <v>41.35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83</v>
      </c>
      <c r="AY106" s="209" t="s">
        <v>171</v>
      </c>
    </row>
    <row r="107" spans="2:51" s="14" customFormat="1" ht="11.25">
      <c r="B107" s="199"/>
      <c r="C107" s="200"/>
      <c r="D107" s="190" t="s">
        <v>181</v>
      </c>
      <c r="E107" s="200"/>
      <c r="F107" s="202" t="s">
        <v>3279</v>
      </c>
      <c r="G107" s="200"/>
      <c r="H107" s="203">
        <v>82.7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181</v>
      </c>
      <c r="AU107" s="209" t="s">
        <v>179</v>
      </c>
      <c r="AV107" s="14" t="s">
        <v>179</v>
      </c>
      <c r="AW107" s="14" t="s">
        <v>4</v>
      </c>
      <c r="AX107" s="14" t="s">
        <v>83</v>
      </c>
      <c r="AY107" s="209" t="s">
        <v>171</v>
      </c>
    </row>
    <row r="108" spans="1:65" s="2" customFormat="1" ht="24">
      <c r="A108" s="36"/>
      <c r="B108" s="37"/>
      <c r="C108" s="175" t="s">
        <v>210</v>
      </c>
      <c r="D108" s="175" t="s">
        <v>173</v>
      </c>
      <c r="E108" s="176" t="s">
        <v>227</v>
      </c>
      <c r="F108" s="177" t="s">
        <v>228</v>
      </c>
      <c r="G108" s="178" t="s">
        <v>187</v>
      </c>
      <c r="H108" s="179">
        <v>41.35</v>
      </c>
      <c r="I108" s="180"/>
      <c r="J108" s="181">
        <f>ROUND(I108*H108,2)</f>
        <v>0</v>
      </c>
      <c r="K108" s="177" t="s">
        <v>177</v>
      </c>
      <c r="L108" s="41"/>
      <c r="M108" s="182" t="s">
        <v>19</v>
      </c>
      <c r="N108" s="183" t="s">
        <v>47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3280</v>
      </c>
    </row>
    <row r="109" spans="2:51" s="14" customFormat="1" ht="11.25">
      <c r="B109" s="199"/>
      <c r="C109" s="200"/>
      <c r="D109" s="190" t="s">
        <v>181</v>
      </c>
      <c r="E109" s="201" t="s">
        <v>19</v>
      </c>
      <c r="F109" s="202" t="s">
        <v>2622</v>
      </c>
      <c r="G109" s="200"/>
      <c r="H109" s="203">
        <v>41.35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181</v>
      </c>
      <c r="AU109" s="209" t="s">
        <v>179</v>
      </c>
      <c r="AV109" s="14" t="s">
        <v>179</v>
      </c>
      <c r="AW109" s="14" t="s">
        <v>36</v>
      </c>
      <c r="AX109" s="14" t="s">
        <v>83</v>
      </c>
      <c r="AY109" s="209" t="s">
        <v>171</v>
      </c>
    </row>
    <row r="110" spans="1:65" s="2" customFormat="1" ht="24">
      <c r="A110" s="36"/>
      <c r="B110" s="37"/>
      <c r="C110" s="175" t="s">
        <v>215</v>
      </c>
      <c r="D110" s="175" t="s">
        <v>173</v>
      </c>
      <c r="E110" s="176" t="s">
        <v>2653</v>
      </c>
      <c r="F110" s="177" t="s">
        <v>2654</v>
      </c>
      <c r="G110" s="178" t="s">
        <v>187</v>
      </c>
      <c r="H110" s="179">
        <v>16.15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3281</v>
      </c>
    </row>
    <row r="111" spans="2:51" s="14" customFormat="1" ht="11.25">
      <c r="B111" s="199"/>
      <c r="C111" s="200"/>
      <c r="D111" s="190" t="s">
        <v>181</v>
      </c>
      <c r="E111" s="201" t="s">
        <v>2618</v>
      </c>
      <c r="F111" s="202" t="s">
        <v>3282</v>
      </c>
      <c r="G111" s="200"/>
      <c r="H111" s="203">
        <v>16.15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83</v>
      </c>
      <c r="AY111" s="209" t="s">
        <v>171</v>
      </c>
    </row>
    <row r="112" spans="2:63" s="12" customFormat="1" ht="22.9" customHeight="1">
      <c r="B112" s="159"/>
      <c r="C112" s="160"/>
      <c r="D112" s="161" t="s">
        <v>74</v>
      </c>
      <c r="E112" s="173" t="s">
        <v>193</v>
      </c>
      <c r="F112" s="173" t="s">
        <v>345</v>
      </c>
      <c r="G112" s="160"/>
      <c r="H112" s="160"/>
      <c r="I112" s="163"/>
      <c r="J112" s="174">
        <f>BK112</f>
        <v>0</v>
      </c>
      <c r="K112" s="160"/>
      <c r="L112" s="165"/>
      <c r="M112" s="166"/>
      <c r="N112" s="167"/>
      <c r="O112" s="167"/>
      <c r="P112" s="168">
        <f>SUM(P113:P114)</f>
        <v>0</v>
      </c>
      <c r="Q112" s="167"/>
      <c r="R112" s="168">
        <f>SUM(R113:R114)</f>
        <v>0.6415</v>
      </c>
      <c r="S112" s="167"/>
      <c r="T112" s="169">
        <f>SUM(T113:T114)</f>
        <v>0</v>
      </c>
      <c r="AR112" s="170" t="s">
        <v>83</v>
      </c>
      <c r="AT112" s="171" t="s">
        <v>74</v>
      </c>
      <c r="AU112" s="171" t="s">
        <v>83</v>
      </c>
      <c r="AY112" s="170" t="s">
        <v>171</v>
      </c>
      <c r="BK112" s="172">
        <f>SUM(BK113:BK114)</f>
        <v>0</v>
      </c>
    </row>
    <row r="113" spans="1:65" s="2" customFormat="1" ht="16.5" customHeight="1">
      <c r="A113" s="36"/>
      <c r="B113" s="37"/>
      <c r="C113" s="175" t="s">
        <v>219</v>
      </c>
      <c r="D113" s="175" t="s">
        <v>173</v>
      </c>
      <c r="E113" s="176" t="s">
        <v>3283</v>
      </c>
      <c r="F113" s="177" t="s">
        <v>3284</v>
      </c>
      <c r="G113" s="178" t="s">
        <v>284</v>
      </c>
      <c r="H113" s="179">
        <v>1</v>
      </c>
      <c r="I113" s="180"/>
      <c r="J113" s="181">
        <f>ROUND(I113*H113,2)</f>
        <v>0</v>
      </c>
      <c r="K113" s="177" t="s">
        <v>19</v>
      </c>
      <c r="L113" s="41"/>
      <c r="M113" s="182" t="s">
        <v>19</v>
      </c>
      <c r="N113" s="183" t="s">
        <v>47</v>
      </c>
      <c r="O113" s="66"/>
      <c r="P113" s="184">
        <f>O113*H113</f>
        <v>0</v>
      </c>
      <c r="Q113" s="184">
        <v>0.6415</v>
      </c>
      <c r="R113" s="184">
        <f>Q113*H113</f>
        <v>0.6415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179</v>
      </c>
      <c r="AY113" s="19" t="s">
        <v>171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179</v>
      </c>
      <c r="BK113" s="187">
        <f>ROUND(I113*H113,2)</f>
        <v>0</v>
      </c>
      <c r="BL113" s="19" t="s">
        <v>178</v>
      </c>
      <c r="BM113" s="186" t="s">
        <v>3285</v>
      </c>
    </row>
    <row r="114" spans="1:47" s="2" customFormat="1" ht="19.5">
      <c r="A114" s="36"/>
      <c r="B114" s="37"/>
      <c r="C114" s="38"/>
      <c r="D114" s="190" t="s">
        <v>856</v>
      </c>
      <c r="E114" s="38"/>
      <c r="F114" s="242" t="s">
        <v>3286</v>
      </c>
      <c r="G114" s="38"/>
      <c r="H114" s="38"/>
      <c r="I114" s="243"/>
      <c r="J114" s="38"/>
      <c r="K114" s="38"/>
      <c r="L114" s="41"/>
      <c r="M114" s="244"/>
      <c r="N114" s="245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856</v>
      </c>
      <c r="AU114" s="19" t="s">
        <v>179</v>
      </c>
    </row>
    <row r="115" spans="2:63" s="12" customFormat="1" ht="22.9" customHeight="1">
      <c r="B115" s="159"/>
      <c r="C115" s="160"/>
      <c r="D115" s="161" t="s">
        <v>74</v>
      </c>
      <c r="E115" s="173" t="s">
        <v>178</v>
      </c>
      <c r="F115" s="173" t="s">
        <v>522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SUM(P116:P119)</f>
        <v>0</v>
      </c>
      <c r="Q115" s="167"/>
      <c r="R115" s="168">
        <f>SUM(R116:R119)</f>
        <v>0</v>
      </c>
      <c r="S115" s="167"/>
      <c r="T115" s="169">
        <f>SUM(T116:T119)</f>
        <v>0</v>
      </c>
      <c r="AR115" s="170" t="s">
        <v>83</v>
      </c>
      <c r="AT115" s="171" t="s">
        <v>74</v>
      </c>
      <c r="AU115" s="171" t="s">
        <v>83</v>
      </c>
      <c r="AY115" s="170" t="s">
        <v>171</v>
      </c>
      <c r="BK115" s="172">
        <f>SUM(BK116:BK119)</f>
        <v>0</v>
      </c>
    </row>
    <row r="116" spans="1:65" s="2" customFormat="1" ht="16.5" customHeight="1">
      <c r="A116" s="36"/>
      <c r="B116" s="37"/>
      <c r="C116" s="175" t="s">
        <v>226</v>
      </c>
      <c r="D116" s="175" t="s">
        <v>173</v>
      </c>
      <c r="E116" s="176" t="s">
        <v>2673</v>
      </c>
      <c r="F116" s="177" t="s">
        <v>2674</v>
      </c>
      <c r="G116" s="178" t="s">
        <v>187</v>
      </c>
      <c r="H116" s="179">
        <v>0.6</v>
      </c>
      <c r="I116" s="180"/>
      <c r="J116" s="181">
        <f>ROUND(I116*H116,2)</f>
        <v>0</v>
      </c>
      <c r="K116" s="177" t="s">
        <v>177</v>
      </c>
      <c r="L116" s="41"/>
      <c r="M116" s="182" t="s">
        <v>19</v>
      </c>
      <c r="N116" s="183" t="s">
        <v>47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178</v>
      </c>
      <c r="AT116" s="186" t="s">
        <v>173</v>
      </c>
      <c r="AU116" s="186" t="s">
        <v>179</v>
      </c>
      <c r="AY116" s="19" t="s">
        <v>171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179</v>
      </c>
      <c r="BK116" s="187">
        <f>ROUND(I116*H116,2)</f>
        <v>0</v>
      </c>
      <c r="BL116" s="19" t="s">
        <v>178</v>
      </c>
      <c r="BM116" s="186" t="s">
        <v>3287</v>
      </c>
    </row>
    <row r="117" spans="2:51" s="14" customFormat="1" ht="11.25">
      <c r="B117" s="199"/>
      <c r="C117" s="200"/>
      <c r="D117" s="190" t="s">
        <v>181</v>
      </c>
      <c r="E117" s="201" t="s">
        <v>2610</v>
      </c>
      <c r="F117" s="202" t="s">
        <v>3288</v>
      </c>
      <c r="G117" s="200"/>
      <c r="H117" s="203">
        <v>0.6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181</v>
      </c>
      <c r="AU117" s="209" t="s">
        <v>179</v>
      </c>
      <c r="AV117" s="14" t="s">
        <v>179</v>
      </c>
      <c r="AW117" s="14" t="s">
        <v>36</v>
      </c>
      <c r="AX117" s="14" t="s">
        <v>83</v>
      </c>
      <c r="AY117" s="209" t="s">
        <v>171</v>
      </c>
    </row>
    <row r="118" spans="1:65" s="2" customFormat="1" ht="24">
      <c r="A118" s="36"/>
      <c r="B118" s="37"/>
      <c r="C118" s="175" t="s">
        <v>230</v>
      </c>
      <c r="D118" s="175" t="s">
        <v>173</v>
      </c>
      <c r="E118" s="176" t="s">
        <v>3289</v>
      </c>
      <c r="F118" s="177" t="s">
        <v>3290</v>
      </c>
      <c r="G118" s="178" t="s">
        <v>187</v>
      </c>
      <c r="H118" s="179">
        <v>0.6</v>
      </c>
      <c r="I118" s="180"/>
      <c r="J118" s="181">
        <f>ROUND(I118*H118,2)</f>
        <v>0</v>
      </c>
      <c r="K118" s="177" t="s">
        <v>177</v>
      </c>
      <c r="L118" s="41"/>
      <c r="M118" s="182" t="s">
        <v>19</v>
      </c>
      <c r="N118" s="183" t="s">
        <v>47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179</v>
      </c>
      <c r="AY118" s="19" t="s">
        <v>171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179</v>
      </c>
      <c r="BK118" s="187">
        <f>ROUND(I118*H118,2)</f>
        <v>0</v>
      </c>
      <c r="BL118" s="19" t="s">
        <v>178</v>
      </c>
      <c r="BM118" s="186" t="s">
        <v>3291</v>
      </c>
    </row>
    <row r="119" spans="2:51" s="14" customFormat="1" ht="11.25">
      <c r="B119" s="199"/>
      <c r="C119" s="200"/>
      <c r="D119" s="190" t="s">
        <v>181</v>
      </c>
      <c r="E119" s="201" t="s">
        <v>3268</v>
      </c>
      <c r="F119" s="202" t="s">
        <v>3288</v>
      </c>
      <c r="G119" s="200"/>
      <c r="H119" s="203">
        <v>0.6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83</v>
      </c>
      <c r="AY119" s="209" t="s">
        <v>171</v>
      </c>
    </row>
    <row r="120" spans="2:63" s="12" customFormat="1" ht="25.9" customHeight="1">
      <c r="B120" s="159"/>
      <c r="C120" s="160"/>
      <c r="D120" s="161" t="s">
        <v>74</v>
      </c>
      <c r="E120" s="162" t="s">
        <v>2361</v>
      </c>
      <c r="F120" s="162" t="s">
        <v>2362</v>
      </c>
      <c r="G120" s="160"/>
      <c r="H120" s="160"/>
      <c r="I120" s="163"/>
      <c r="J120" s="164">
        <f>BK120</f>
        <v>0</v>
      </c>
      <c r="K120" s="160"/>
      <c r="L120" s="165"/>
      <c r="M120" s="166"/>
      <c r="N120" s="167"/>
      <c r="O120" s="167"/>
      <c r="P120" s="168">
        <f>P121</f>
        <v>0</v>
      </c>
      <c r="Q120" s="167"/>
      <c r="R120" s="168">
        <f>R121</f>
        <v>0</v>
      </c>
      <c r="S120" s="167"/>
      <c r="T120" s="169">
        <f>T121</f>
        <v>0</v>
      </c>
      <c r="AR120" s="170" t="s">
        <v>206</v>
      </c>
      <c r="AT120" s="171" t="s">
        <v>74</v>
      </c>
      <c r="AU120" s="171" t="s">
        <v>75</v>
      </c>
      <c r="AY120" s="170" t="s">
        <v>171</v>
      </c>
      <c r="BK120" s="172">
        <f>BK121</f>
        <v>0</v>
      </c>
    </row>
    <row r="121" spans="2:63" s="12" customFormat="1" ht="22.9" customHeight="1">
      <c r="B121" s="159"/>
      <c r="C121" s="160"/>
      <c r="D121" s="161" t="s">
        <v>74</v>
      </c>
      <c r="E121" s="173" t="s">
        <v>3045</v>
      </c>
      <c r="F121" s="173" t="s">
        <v>3046</v>
      </c>
      <c r="G121" s="160"/>
      <c r="H121" s="160"/>
      <c r="I121" s="163"/>
      <c r="J121" s="174">
        <f>BK121</f>
        <v>0</v>
      </c>
      <c r="K121" s="160"/>
      <c r="L121" s="165"/>
      <c r="M121" s="166"/>
      <c r="N121" s="167"/>
      <c r="O121" s="167"/>
      <c r="P121" s="168">
        <f>P122</f>
        <v>0</v>
      </c>
      <c r="Q121" s="167"/>
      <c r="R121" s="168">
        <f>R122</f>
        <v>0</v>
      </c>
      <c r="S121" s="167"/>
      <c r="T121" s="169">
        <f>T122</f>
        <v>0</v>
      </c>
      <c r="AR121" s="170" t="s">
        <v>206</v>
      </c>
      <c r="AT121" s="171" t="s">
        <v>74</v>
      </c>
      <c r="AU121" s="171" t="s">
        <v>83</v>
      </c>
      <c r="AY121" s="170" t="s">
        <v>171</v>
      </c>
      <c r="BK121" s="172">
        <f>BK122</f>
        <v>0</v>
      </c>
    </row>
    <row r="122" spans="1:65" s="2" customFormat="1" ht="16.5" customHeight="1">
      <c r="A122" s="36"/>
      <c r="B122" s="37"/>
      <c r="C122" s="175" t="s">
        <v>236</v>
      </c>
      <c r="D122" s="175" t="s">
        <v>173</v>
      </c>
      <c r="E122" s="176" t="s">
        <v>3050</v>
      </c>
      <c r="F122" s="177" t="s">
        <v>2042</v>
      </c>
      <c r="G122" s="178" t="s">
        <v>512</v>
      </c>
      <c r="H122" s="179">
        <v>1</v>
      </c>
      <c r="I122" s="180"/>
      <c r="J122" s="181">
        <f>ROUND(I122*H122,2)</f>
        <v>0</v>
      </c>
      <c r="K122" s="177" t="s">
        <v>177</v>
      </c>
      <c r="L122" s="41"/>
      <c r="M122" s="249" t="s">
        <v>19</v>
      </c>
      <c r="N122" s="250" t="s">
        <v>47</v>
      </c>
      <c r="O122" s="251"/>
      <c r="P122" s="252">
        <f>O122*H122</f>
        <v>0</v>
      </c>
      <c r="Q122" s="252">
        <v>0</v>
      </c>
      <c r="R122" s="252">
        <f>Q122*H122</f>
        <v>0</v>
      </c>
      <c r="S122" s="252">
        <v>0</v>
      </c>
      <c r="T122" s="253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2368</v>
      </c>
      <c r="AT122" s="186" t="s">
        <v>173</v>
      </c>
      <c r="AU122" s="186" t="s">
        <v>179</v>
      </c>
      <c r="AY122" s="19" t="s">
        <v>171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179</v>
      </c>
      <c r="BK122" s="187">
        <f>ROUND(I122*H122,2)</f>
        <v>0</v>
      </c>
      <c r="BL122" s="19" t="s">
        <v>2368</v>
      </c>
      <c r="BM122" s="186" t="s">
        <v>3292</v>
      </c>
    </row>
    <row r="123" spans="1:31" s="2" customFormat="1" ht="6.95" customHeight="1">
      <c r="A123" s="36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1"/>
      <c r="M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</sheetData>
  <sheetProtection algorithmName="SHA-512" hashValue="rPKoaTwJCPQnNsBboR2j3+MCnqQjJ7n1VUBdjeH2XequT+8Ea7V2aJZJvWmsGBftpAp9yRSsSY8oNKxlBANZQA==" saltValue="6BoKk4sauSTEWG6hZwcsze6yB6E6PYhmfyoPRSNVHxtj45nbUmCD9v9uSnoWE1spL9zPf3ln/HiGQfKa0cm0pw==" spinCount="100000" sheet="1" objects="1" scenarios="1" formatColumns="0" formatRows="0" autoFilter="0"/>
  <autoFilter ref="C84:K12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120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3293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44285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ROUND((SUM(BE85:BE122)),2)</f>
        <v>0</v>
      </c>
      <c r="G33" s="36"/>
      <c r="H33" s="36"/>
      <c r="I33" s="120">
        <v>0.21</v>
      </c>
      <c r="J33" s="119">
        <f>ROUND(((SUM(BE85:BE122))*I33),2)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ROUND((SUM(BF85:BF122)),2)</f>
        <v>0</v>
      </c>
      <c r="G34" s="36"/>
      <c r="H34" s="36"/>
      <c r="I34" s="120">
        <v>0.15</v>
      </c>
      <c r="J34" s="119">
        <f>ROUND(((SUM(BF85:BF122))*I34),2)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ROUND((SUM(BG85:BG122)),2)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ROUND((SUM(BH85:BH122)),2)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ROUND((SUM(BI85:BI122)),2)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07 - Opěrná zídka a venkovní schodiště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44285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J104</f>
        <v>0</v>
      </c>
      <c r="K62" s="143"/>
      <c r="L62" s="147"/>
    </row>
    <row r="63" spans="2:12" s="10" customFormat="1" ht="19.9" customHeight="1">
      <c r="B63" s="142"/>
      <c r="C63" s="143"/>
      <c r="D63" s="144" t="s">
        <v>138</v>
      </c>
      <c r="E63" s="145"/>
      <c r="F63" s="145"/>
      <c r="G63" s="145"/>
      <c r="H63" s="145"/>
      <c r="I63" s="145"/>
      <c r="J63" s="146">
        <f>J109</f>
        <v>0</v>
      </c>
      <c r="K63" s="143"/>
      <c r="L63" s="147"/>
    </row>
    <row r="64" spans="2:12" s="9" customFormat="1" ht="24.95" customHeight="1">
      <c r="B64" s="136"/>
      <c r="C64" s="137"/>
      <c r="D64" s="138" t="s">
        <v>142</v>
      </c>
      <c r="E64" s="139"/>
      <c r="F64" s="139"/>
      <c r="G64" s="139"/>
      <c r="H64" s="139"/>
      <c r="I64" s="139"/>
      <c r="J64" s="140">
        <f>J115</f>
        <v>0</v>
      </c>
      <c r="K64" s="137"/>
      <c r="L64" s="141"/>
    </row>
    <row r="65" spans="2:12" s="10" customFormat="1" ht="19.9" customHeight="1">
      <c r="B65" s="142"/>
      <c r="C65" s="143"/>
      <c r="D65" s="144" t="s">
        <v>3294</v>
      </c>
      <c r="E65" s="145"/>
      <c r="F65" s="145"/>
      <c r="G65" s="145"/>
      <c r="H65" s="145"/>
      <c r="I65" s="145"/>
      <c r="J65" s="146">
        <f>J116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156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5" t="str">
        <f>E7</f>
        <v>Domov ve Věži - Komunitní bydlení II</v>
      </c>
      <c r="F75" s="406"/>
      <c r="G75" s="406"/>
      <c r="H75" s="406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2" t="str">
        <f>E9</f>
        <v>SO 07 - Opěrná zídka a venkovní schodiště</v>
      </c>
      <c r="F77" s="407"/>
      <c r="G77" s="407"/>
      <c r="H77" s="407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Obec Věž</v>
      </c>
      <c r="G79" s="38"/>
      <c r="H79" s="38"/>
      <c r="I79" s="31" t="s">
        <v>23</v>
      </c>
      <c r="J79" s="61">
        <f>IF(J12="","",J12)</f>
        <v>44285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24</v>
      </c>
      <c r="D81" s="38"/>
      <c r="E81" s="38"/>
      <c r="F81" s="29" t="str">
        <f>E15</f>
        <v xml:space="preserve">Kraj Vysočina, Žižkova 1882/57, 587 33 Jihlava </v>
      </c>
      <c r="G81" s="38"/>
      <c r="H81" s="38"/>
      <c r="I81" s="31" t="s">
        <v>32</v>
      </c>
      <c r="J81" s="34" t="str">
        <f>E21</f>
        <v>INVENTE s.r.o., Žerotínova 483/1, 370 04 Č. Buděj.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37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157</v>
      </c>
      <c r="D84" s="151" t="s">
        <v>60</v>
      </c>
      <c r="E84" s="151" t="s">
        <v>56</v>
      </c>
      <c r="F84" s="151" t="s">
        <v>57</v>
      </c>
      <c r="G84" s="151" t="s">
        <v>158</v>
      </c>
      <c r="H84" s="151" t="s">
        <v>159</v>
      </c>
      <c r="I84" s="151" t="s">
        <v>160</v>
      </c>
      <c r="J84" s="151" t="s">
        <v>132</v>
      </c>
      <c r="K84" s="152" t="s">
        <v>161</v>
      </c>
      <c r="L84" s="153"/>
      <c r="M84" s="70" t="s">
        <v>19</v>
      </c>
      <c r="N84" s="71" t="s">
        <v>45</v>
      </c>
      <c r="O84" s="71" t="s">
        <v>162</v>
      </c>
      <c r="P84" s="71" t="s">
        <v>163</v>
      </c>
      <c r="Q84" s="71" t="s">
        <v>164</v>
      </c>
      <c r="R84" s="71" t="s">
        <v>165</v>
      </c>
      <c r="S84" s="71" t="s">
        <v>166</v>
      </c>
      <c r="T84" s="72" t="s">
        <v>167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168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P86+P115</f>
        <v>0</v>
      </c>
      <c r="Q85" s="74"/>
      <c r="R85" s="156">
        <f>R86+R115</f>
        <v>17.203796999999998</v>
      </c>
      <c r="S85" s="74"/>
      <c r="T85" s="157">
        <f>T86+T115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133</v>
      </c>
      <c r="BK85" s="158">
        <f>BK86+BK115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169</v>
      </c>
      <c r="F86" s="162" t="s">
        <v>170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P87+P104+P109</f>
        <v>0</v>
      </c>
      <c r="Q86" s="167"/>
      <c r="R86" s="168">
        <f>R87+R104+R109</f>
        <v>15.862485</v>
      </c>
      <c r="S86" s="167"/>
      <c r="T86" s="169">
        <f>T87+T104+T109</f>
        <v>0</v>
      </c>
      <c r="AR86" s="170" t="s">
        <v>83</v>
      </c>
      <c r="AT86" s="171" t="s">
        <v>74</v>
      </c>
      <c r="AU86" s="171" t="s">
        <v>75</v>
      </c>
      <c r="AY86" s="170" t="s">
        <v>171</v>
      </c>
      <c r="BK86" s="172">
        <f>BK87+BK104+BK109</f>
        <v>0</v>
      </c>
    </row>
    <row r="87" spans="2:63" s="12" customFormat="1" ht="22.9" customHeight="1">
      <c r="B87" s="159"/>
      <c r="C87" s="160"/>
      <c r="D87" s="161" t="s">
        <v>74</v>
      </c>
      <c r="E87" s="173" t="s">
        <v>83</v>
      </c>
      <c r="F87" s="173" t="s">
        <v>172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SUM(P88:P103)</f>
        <v>0</v>
      </c>
      <c r="Q87" s="167"/>
      <c r="R87" s="168">
        <f>SUM(R88:R103)</f>
        <v>0</v>
      </c>
      <c r="S87" s="167"/>
      <c r="T87" s="169">
        <f>SUM(T88:T103)</f>
        <v>0</v>
      </c>
      <c r="AR87" s="170" t="s">
        <v>83</v>
      </c>
      <c r="AT87" s="171" t="s">
        <v>74</v>
      </c>
      <c r="AU87" s="171" t="s">
        <v>83</v>
      </c>
      <c r="AY87" s="170" t="s">
        <v>171</v>
      </c>
      <c r="BK87" s="172">
        <f>SUM(BK88:BK103)</f>
        <v>0</v>
      </c>
    </row>
    <row r="88" spans="1:65" s="2" customFormat="1" ht="24">
      <c r="A88" s="36"/>
      <c r="B88" s="37"/>
      <c r="C88" s="175" t="s">
        <v>83</v>
      </c>
      <c r="D88" s="175" t="s">
        <v>173</v>
      </c>
      <c r="E88" s="176" t="s">
        <v>3295</v>
      </c>
      <c r="F88" s="177" t="s">
        <v>3296</v>
      </c>
      <c r="G88" s="178" t="s">
        <v>187</v>
      </c>
      <c r="H88" s="179">
        <v>15.794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3297</v>
      </c>
    </row>
    <row r="89" spans="2:51" s="14" customFormat="1" ht="11.25">
      <c r="B89" s="199"/>
      <c r="C89" s="200"/>
      <c r="D89" s="190" t="s">
        <v>181</v>
      </c>
      <c r="E89" s="201" t="s">
        <v>19</v>
      </c>
      <c r="F89" s="202" t="s">
        <v>3298</v>
      </c>
      <c r="G89" s="200"/>
      <c r="H89" s="203">
        <v>7.897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181</v>
      </c>
      <c r="AU89" s="209" t="s">
        <v>179</v>
      </c>
      <c r="AV89" s="14" t="s">
        <v>179</v>
      </c>
      <c r="AW89" s="14" t="s">
        <v>36</v>
      </c>
      <c r="AX89" s="14" t="s">
        <v>75</v>
      </c>
      <c r="AY89" s="209" t="s">
        <v>171</v>
      </c>
    </row>
    <row r="90" spans="2:51" s="14" customFormat="1" ht="11.25">
      <c r="B90" s="199"/>
      <c r="C90" s="200"/>
      <c r="D90" s="190" t="s">
        <v>181</v>
      </c>
      <c r="E90" s="201" t="s">
        <v>19</v>
      </c>
      <c r="F90" s="202" t="s">
        <v>3298</v>
      </c>
      <c r="G90" s="200"/>
      <c r="H90" s="203">
        <v>7.897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181</v>
      </c>
      <c r="AU90" s="209" t="s">
        <v>179</v>
      </c>
      <c r="AV90" s="14" t="s">
        <v>179</v>
      </c>
      <c r="AW90" s="14" t="s">
        <v>36</v>
      </c>
      <c r="AX90" s="14" t="s">
        <v>75</v>
      </c>
      <c r="AY90" s="209" t="s">
        <v>171</v>
      </c>
    </row>
    <row r="91" spans="2:51" s="15" customFormat="1" ht="11.25">
      <c r="B91" s="210"/>
      <c r="C91" s="211"/>
      <c r="D91" s="190" t="s">
        <v>181</v>
      </c>
      <c r="E91" s="212" t="s">
        <v>19</v>
      </c>
      <c r="F91" s="213" t="s">
        <v>184</v>
      </c>
      <c r="G91" s="211"/>
      <c r="H91" s="214">
        <v>15.794</v>
      </c>
      <c r="I91" s="215"/>
      <c r="J91" s="211"/>
      <c r="K91" s="211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181</v>
      </c>
      <c r="AU91" s="220" t="s">
        <v>179</v>
      </c>
      <c r="AV91" s="15" t="s">
        <v>178</v>
      </c>
      <c r="AW91" s="15" t="s">
        <v>36</v>
      </c>
      <c r="AX91" s="15" t="s">
        <v>83</v>
      </c>
      <c r="AY91" s="220" t="s">
        <v>171</v>
      </c>
    </row>
    <row r="92" spans="1:65" s="2" customFormat="1" ht="36">
      <c r="A92" s="36"/>
      <c r="B92" s="37"/>
      <c r="C92" s="175" t="s">
        <v>179</v>
      </c>
      <c r="D92" s="175" t="s">
        <v>173</v>
      </c>
      <c r="E92" s="176" t="s">
        <v>202</v>
      </c>
      <c r="F92" s="177" t="s">
        <v>203</v>
      </c>
      <c r="G92" s="178" t="s">
        <v>187</v>
      </c>
      <c r="H92" s="179">
        <v>15.794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3299</v>
      </c>
    </row>
    <row r="93" spans="1:65" s="2" customFormat="1" ht="36">
      <c r="A93" s="36"/>
      <c r="B93" s="37"/>
      <c r="C93" s="175" t="s">
        <v>193</v>
      </c>
      <c r="D93" s="175" t="s">
        <v>173</v>
      </c>
      <c r="E93" s="176" t="s">
        <v>207</v>
      </c>
      <c r="F93" s="177" t="s">
        <v>208</v>
      </c>
      <c r="G93" s="178" t="s">
        <v>187</v>
      </c>
      <c r="H93" s="179">
        <v>15.794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178</v>
      </c>
      <c r="BM93" s="186" t="s">
        <v>3300</v>
      </c>
    </row>
    <row r="94" spans="1:65" s="2" customFormat="1" ht="36">
      <c r="A94" s="36"/>
      <c r="B94" s="37"/>
      <c r="C94" s="175" t="s">
        <v>178</v>
      </c>
      <c r="D94" s="175" t="s">
        <v>173</v>
      </c>
      <c r="E94" s="176" t="s">
        <v>3178</v>
      </c>
      <c r="F94" s="177" t="s">
        <v>3179</v>
      </c>
      <c r="G94" s="178" t="s">
        <v>187</v>
      </c>
      <c r="H94" s="179">
        <v>78.97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3301</v>
      </c>
    </row>
    <row r="95" spans="2:51" s="14" customFormat="1" ht="11.25">
      <c r="B95" s="199"/>
      <c r="C95" s="200"/>
      <c r="D95" s="190" t="s">
        <v>181</v>
      </c>
      <c r="E95" s="200"/>
      <c r="F95" s="202" t="s">
        <v>3302</v>
      </c>
      <c r="G95" s="200"/>
      <c r="H95" s="203">
        <v>78.97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4</v>
      </c>
      <c r="AX95" s="14" t="s">
        <v>83</v>
      </c>
      <c r="AY95" s="209" t="s">
        <v>171</v>
      </c>
    </row>
    <row r="96" spans="1:65" s="2" customFormat="1" ht="24">
      <c r="A96" s="36"/>
      <c r="B96" s="37"/>
      <c r="C96" s="175" t="s">
        <v>206</v>
      </c>
      <c r="D96" s="175" t="s">
        <v>173</v>
      </c>
      <c r="E96" s="176" t="s">
        <v>3182</v>
      </c>
      <c r="F96" s="177" t="s">
        <v>3183</v>
      </c>
      <c r="G96" s="178" t="s">
        <v>187</v>
      </c>
      <c r="H96" s="179">
        <v>15.794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3303</v>
      </c>
    </row>
    <row r="97" spans="1:65" s="2" customFormat="1" ht="24">
      <c r="A97" s="36"/>
      <c r="B97" s="37"/>
      <c r="C97" s="175" t="s">
        <v>210</v>
      </c>
      <c r="D97" s="175" t="s">
        <v>173</v>
      </c>
      <c r="E97" s="176" t="s">
        <v>3186</v>
      </c>
      <c r="F97" s="177" t="s">
        <v>228</v>
      </c>
      <c r="G97" s="178" t="s">
        <v>187</v>
      </c>
      <c r="H97" s="179">
        <v>15.794</v>
      </c>
      <c r="I97" s="180"/>
      <c r="J97" s="181">
        <f>ROUND(I97*H97,2)</f>
        <v>0</v>
      </c>
      <c r="K97" s="177" t="s">
        <v>177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3304</v>
      </c>
    </row>
    <row r="98" spans="1:65" s="2" customFormat="1" ht="24">
      <c r="A98" s="36"/>
      <c r="B98" s="37"/>
      <c r="C98" s="175" t="s">
        <v>215</v>
      </c>
      <c r="D98" s="175" t="s">
        <v>173</v>
      </c>
      <c r="E98" s="176" t="s">
        <v>220</v>
      </c>
      <c r="F98" s="177" t="s">
        <v>221</v>
      </c>
      <c r="G98" s="178" t="s">
        <v>222</v>
      </c>
      <c r="H98" s="179">
        <v>26.85</v>
      </c>
      <c r="I98" s="180"/>
      <c r="J98" s="181">
        <f>ROUND(I98*H98,2)</f>
        <v>0</v>
      </c>
      <c r="K98" s="177" t="s">
        <v>177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179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178</v>
      </c>
      <c r="BM98" s="186" t="s">
        <v>3305</v>
      </c>
    </row>
    <row r="99" spans="2:51" s="14" customFormat="1" ht="11.25">
      <c r="B99" s="199"/>
      <c r="C99" s="200"/>
      <c r="D99" s="190" t="s">
        <v>181</v>
      </c>
      <c r="E99" s="200"/>
      <c r="F99" s="202" t="s">
        <v>3306</v>
      </c>
      <c r="G99" s="200"/>
      <c r="H99" s="203">
        <v>26.85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181</v>
      </c>
      <c r="AU99" s="209" t="s">
        <v>179</v>
      </c>
      <c r="AV99" s="14" t="s">
        <v>179</v>
      </c>
      <c r="AW99" s="14" t="s">
        <v>4</v>
      </c>
      <c r="AX99" s="14" t="s">
        <v>83</v>
      </c>
      <c r="AY99" s="209" t="s">
        <v>171</v>
      </c>
    </row>
    <row r="100" spans="1:65" s="2" customFormat="1" ht="16.5" customHeight="1">
      <c r="A100" s="36"/>
      <c r="B100" s="37"/>
      <c r="C100" s="175" t="s">
        <v>219</v>
      </c>
      <c r="D100" s="175" t="s">
        <v>173</v>
      </c>
      <c r="E100" s="176" t="s">
        <v>3190</v>
      </c>
      <c r="F100" s="177" t="s">
        <v>3191</v>
      </c>
      <c r="G100" s="178" t="s">
        <v>176</v>
      </c>
      <c r="H100" s="179">
        <v>31.586</v>
      </c>
      <c r="I100" s="180"/>
      <c r="J100" s="181">
        <f>ROUND(I100*H100,2)</f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3307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3308</v>
      </c>
      <c r="G101" s="200"/>
      <c r="H101" s="203">
        <v>15.793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4" customFormat="1" ht="11.25">
      <c r="B102" s="199"/>
      <c r="C102" s="200"/>
      <c r="D102" s="190" t="s">
        <v>181</v>
      </c>
      <c r="E102" s="201" t="s">
        <v>19</v>
      </c>
      <c r="F102" s="202" t="s">
        <v>3308</v>
      </c>
      <c r="G102" s="200"/>
      <c r="H102" s="203">
        <v>15.793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181</v>
      </c>
      <c r="AU102" s="209" t="s">
        <v>179</v>
      </c>
      <c r="AV102" s="14" t="s">
        <v>179</v>
      </c>
      <c r="AW102" s="14" t="s">
        <v>36</v>
      </c>
      <c r="AX102" s="14" t="s">
        <v>75</v>
      </c>
      <c r="AY102" s="209" t="s">
        <v>171</v>
      </c>
    </row>
    <row r="103" spans="2:51" s="15" customFormat="1" ht="11.25">
      <c r="B103" s="210"/>
      <c r="C103" s="211"/>
      <c r="D103" s="190" t="s">
        <v>181</v>
      </c>
      <c r="E103" s="212" t="s">
        <v>19</v>
      </c>
      <c r="F103" s="213" t="s">
        <v>184</v>
      </c>
      <c r="G103" s="211"/>
      <c r="H103" s="214">
        <v>31.586</v>
      </c>
      <c r="I103" s="215"/>
      <c r="J103" s="211"/>
      <c r="K103" s="211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181</v>
      </c>
      <c r="AU103" s="220" t="s">
        <v>179</v>
      </c>
      <c r="AV103" s="15" t="s">
        <v>178</v>
      </c>
      <c r="AW103" s="15" t="s">
        <v>36</v>
      </c>
      <c r="AX103" s="15" t="s">
        <v>83</v>
      </c>
      <c r="AY103" s="220" t="s">
        <v>171</v>
      </c>
    </row>
    <row r="104" spans="2:63" s="12" customFormat="1" ht="22.9" customHeight="1">
      <c r="B104" s="159"/>
      <c r="C104" s="160"/>
      <c r="D104" s="161" t="s">
        <v>74</v>
      </c>
      <c r="E104" s="173" t="s">
        <v>193</v>
      </c>
      <c r="F104" s="173" t="s">
        <v>345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SUM(P105:P108)</f>
        <v>0</v>
      </c>
      <c r="Q104" s="167"/>
      <c r="R104" s="168">
        <f>SUM(R105:R108)</f>
        <v>13.997205</v>
      </c>
      <c r="S104" s="167"/>
      <c r="T104" s="169">
        <f>SUM(T105:T108)</f>
        <v>0</v>
      </c>
      <c r="AR104" s="170" t="s">
        <v>83</v>
      </c>
      <c r="AT104" s="171" t="s">
        <v>74</v>
      </c>
      <c r="AU104" s="171" t="s">
        <v>83</v>
      </c>
      <c r="AY104" s="170" t="s">
        <v>171</v>
      </c>
      <c r="BK104" s="172">
        <f>SUM(BK105:BK108)</f>
        <v>0</v>
      </c>
    </row>
    <row r="105" spans="1:65" s="2" customFormat="1" ht="16.5" customHeight="1">
      <c r="A105" s="36"/>
      <c r="B105" s="37"/>
      <c r="C105" s="175" t="s">
        <v>226</v>
      </c>
      <c r="D105" s="175" t="s">
        <v>173</v>
      </c>
      <c r="E105" s="176" t="s">
        <v>3309</v>
      </c>
      <c r="F105" s="177" t="s">
        <v>3310</v>
      </c>
      <c r="G105" s="178" t="s">
        <v>176</v>
      </c>
      <c r="H105" s="179">
        <v>34.668</v>
      </c>
      <c r="I105" s="180"/>
      <c r="J105" s="181">
        <f>ROUND(I105*H105,2)</f>
        <v>0</v>
      </c>
      <c r="K105" s="177" t="s">
        <v>19</v>
      </c>
      <c r="L105" s="41"/>
      <c r="M105" s="182" t="s">
        <v>19</v>
      </c>
      <c r="N105" s="183" t="s">
        <v>47</v>
      </c>
      <c r="O105" s="66"/>
      <c r="P105" s="184">
        <f>O105*H105</f>
        <v>0</v>
      </c>
      <c r="Q105" s="184">
        <v>0.40375</v>
      </c>
      <c r="R105" s="184">
        <f>Q105*H105</f>
        <v>13.997205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179</v>
      </c>
      <c r="AY105" s="19" t="s">
        <v>171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179</v>
      </c>
      <c r="BK105" s="187">
        <f>ROUND(I105*H105,2)</f>
        <v>0</v>
      </c>
      <c r="BL105" s="19" t="s">
        <v>178</v>
      </c>
      <c r="BM105" s="186" t="s">
        <v>3311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3312</v>
      </c>
      <c r="G106" s="200"/>
      <c r="H106" s="203">
        <v>17.334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75</v>
      </c>
      <c r="AY106" s="209" t="s">
        <v>171</v>
      </c>
    </row>
    <row r="107" spans="2:51" s="14" customFormat="1" ht="11.25">
      <c r="B107" s="199"/>
      <c r="C107" s="200"/>
      <c r="D107" s="190" t="s">
        <v>181</v>
      </c>
      <c r="E107" s="201" t="s">
        <v>19</v>
      </c>
      <c r="F107" s="202" t="s">
        <v>3312</v>
      </c>
      <c r="G107" s="200"/>
      <c r="H107" s="203">
        <v>17.334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181</v>
      </c>
      <c r="AU107" s="209" t="s">
        <v>179</v>
      </c>
      <c r="AV107" s="14" t="s">
        <v>179</v>
      </c>
      <c r="AW107" s="14" t="s">
        <v>36</v>
      </c>
      <c r="AX107" s="14" t="s">
        <v>75</v>
      </c>
      <c r="AY107" s="209" t="s">
        <v>171</v>
      </c>
    </row>
    <row r="108" spans="2:51" s="15" customFormat="1" ht="11.25">
      <c r="B108" s="210"/>
      <c r="C108" s="211"/>
      <c r="D108" s="190" t="s">
        <v>181</v>
      </c>
      <c r="E108" s="212" t="s">
        <v>19</v>
      </c>
      <c r="F108" s="213" t="s">
        <v>184</v>
      </c>
      <c r="G108" s="211"/>
      <c r="H108" s="214">
        <v>34.668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181</v>
      </c>
      <c r="AU108" s="220" t="s">
        <v>179</v>
      </c>
      <c r="AV108" s="15" t="s">
        <v>178</v>
      </c>
      <c r="AW108" s="15" t="s">
        <v>36</v>
      </c>
      <c r="AX108" s="15" t="s">
        <v>83</v>
      </c>
      <c r="AY108" s="220" t="s">
        <v>171</v>
      </c>
    </row>
    <row r="109" spans="2:63" s="12" customFormat="1" ht="22.9" customHeight="1">
      <c r="B109" s="159"/>
      <c r="C109" s="160"/>
      <c r="D109" s="161" t="s">
        <v>74</v>
      </c>
      <c r="E109" s="173" t="s">
        <v>178</v>
      </c>
      <c r="F109" s="173" t="s">
        <v>522</v>
      </c>
      <c r="G109" s="160"/>
      <c r="H109" s="160"/>
      <c r="I109" s="163"/>
      <c r="J109" s="174">
        <f>BK109</f>
        <v>0</v>
      </c>
      <c r="K109" s="160"/>
      <c r="L109" s="165"/>
      <c r="M109" s="166"/>
      <c r="N109" s="167"/>
      <c r="O109" s="167"/>
      <c r="P109" s="168">
        <f>SUM(P110:P114)</f>
        <v>0</v>
      </c>
      <c r="Q109" s="167"/>
      <c r="R109" s="168">
        <f>SUM(R110:R114)</f>
        <v>1.8652800000000003</v>
      </c>
      <c r="S109" s="167"/>
      <c r="T109" s="169">
        <f>SUM(T110:T114)</f>
        <v>0</v>
      </c>
      <c r="AR109" s="170" t="s">
        <v>83</v>
      </c>
      <c r="AT109" s="171" t="s">
        <v>74</v>
      </c>
      <c r="AU109" s="171" t="s">
        <v>83</v>
      </c>
      <c r="AY109" s="170" t="s">
        <v>171</v>
      </c>
      <c r="BK109" s="172">
        <f>SUM(BK110:BK114)</f>
        <v>0</v>
      </c>
    </row>
    <row r="110" spans="1:65" s="2" customFormat="1" ht="24">
      <c r="A110" s="36"/>
      <c r="B110" s="37"/>
      <c r="C110" s="175" t="s">
        <v>230</v>
      </c>
      <c r="D110" s="175" t="s">
        <v>173</v>
      </c>
      <c r="E110" s="176" t="s">
        <v>3313</v>
      </c>
      <c r="F110" s="177" t="s">
        <v>3314</v>
      </c>
      <c r="G110" s="178" t="s">
        <v>256</v>
      </c>
      <c r="H110" s="179">
        <v>19.2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0.03465</v>
      </c>
      <c r="R110" s="184">
        <f>Q110*H110</f>
        <v>0.66528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3315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3316</v>
      </c>
      <c r="G111" s="200"/>
      <c r="H111" s="203">
        <v>9.6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4" customFormat="1" ht="11.25">
      <c r="B112" s="199"/>
      <c r="C112" s="200"/>
      <c r="D112" s="190" t="s">
        <v>181</v>
      </c>
      <c r="E112" s="201" t="s">
        <v>19</v>
      </c>
      <c r="F112" s="202" t="s">
        <v>3316</v>
      </c>
      <c r="G112" s="200"/>
      <c r="H112" s="203">
        <v>9.6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181</v>
      </c>
      <c r="AU112" s="209" t="s">
        <v>179</v>
      </c>
      <c r="AV112" s="14" t="s">
        <v>179</v>
      </c>
      <c r="AW112" s="14" t="s">
        <v>36</v>
      </c>
      <c r="AX112" s="14" t="s">
        <v>75</v>
      </c>
      <c r="AY112" s="209" t="s">
        <v>171</v>
      </c>
    </row>
    <row r="113" spans="2:51" s="15" customFormat="1" ht="11.25">
      <c r="B113" s="210"/>
      <c r="C113" s="211"/>
      <c r="D113" s="190" t="s">
        <v>181</v>
      </c>
      <c r="E113" s="212" t="s">
        <v>19</v>
      </c>
      <c r="F113" s="213" t="s">
        <v>184</v>
      </c>
      <c r="G113" s="211"/>
      <c r="H113" s="214">
        <v>19.2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181</v>
      </c>
      <c r="AU113" s="220" t="s">
        <v>179</v>
      </c>
      <c r="AV113" s="15" t="s">
        <v>178</v>
      </c>
      <c r="AW113" s="15" t="s">
        <v>36</v>
      </c>
      <c r="AX113" s="15" t="s">
        <v>83</v>
      </c>
      <c r="AY113" s="220" t="s">
        <v>171</v>
      </c>
    </row>
    <row r="114" spans="1:65" s="2" customFormat="1" ht="16.5" customHeight="1">
      <c r="A114" s="36"/>
      <c r="B114" s="37"/>
      <c r="C114" s="221" t="s">
        <v>236</v>
      </c>
      <c r="D114" s="221" t="s">
        <v>248</v>
      </c>
      <c r="E114" s="222" t="s">
        <v>3317</v>
      </c>
      <c r="F114" s="223" t="s">
        <v>3318</v>
      </c>
      <c r="G114" s="224" t="s">
        <v>284</v>
      </c>
      <c r="H114" s="225">
        <v>12</v>
      </c>
      <c r="I114" s="226"/>
      <c r="J114" s="227">
        <f>ROUND(I114*H114,2)</f>
        <v>0</v>
      </c>
      <c r="K114" s="223" t="s">
        <v>177</v>
      </c>
      <c r="L114" s="228"/>
      <c r="M114" s="229" t="s">
        <v>19</v>
      </c>
      <c r="N114" s="230" t="s">
        <v>47</v>
      </c>
      <c r="O114" s="66"/>
      <c r="P114" s="184">
        <f>O114*H114</f>
        <v>0</v>
      </c>
      <c r="Q114" s="184">
        <v>0.1</v>
      </c>
      <c r="R114" s="184">
        <f>Q114*H114</f>
        <v>1.2000000000000002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219</v>
      </c>
      <c r="AT114" s="186" t="s">
        <v>248</v>
      </c>
      <c r="AU114" s="186" t="s">
        <v>179</v>
      </c>
      <c r="AY114" s="19" t="s">
        <v>171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179</v>
      </c>
      <c r="BK114" s="187">
        <f>ROUND(I114*H114,2)</f>
        <v>0</v>
      </c>
      <c r="BL114" s="19" t="s">
        <v>178</v>
      </c>
      <c r="BM114" s="186" t="s">
        <v>3319</v>
      </c>
    </row>
    <row r="115" spans="2:63" s="12" customFormat="1" ht="25.9" customHeight="1">
      <c r="B115" s="159"/>
      <c r="C115" s="160"/>
      <c r="D115" s="161" t="s">
        <v>74</v>
      </c>
      <c r="E115" s="162" t="s">
        <v>868</v>
      </c>
      <c r="F115" s="162" t="s">
        <v>869</v>
      </c>
      <c r="G115" s="160"/>
      <c r="H115" s="160"/>
      <c r="I115" s="163"/>
      <c r="J115" s="164">
        <f>BK115</f>
        <v>0</v>
      </c>
      <c r="K115" s="160"/>
      <c r="L115" s="165"/>
      <c r="M115" s="166"/>
      <c r="N115" s="167"/>
      <c r="O115" s="167"/>
      <c r="P115" s="168">
        <f>P116</f>
        <v>0</v>
      </c>
      <c r="Q115" s="167"/>
      <c r="R115" s="168">
        <f>R116</f>
        <v>1.3413119999999998</v>
      </c>
      <c r="S115" s="167"/>
      <c r="T115" s="169">
        <f>T116</f>
        <v>0</v>
      </c>
      <c r="AR115" s="170" t="s">
        <v>179</v>
      </c>
      <c r="AT115" s="171" t="s">
        <v>74</v>
      </c>
      <c r="AU115" s="171" t="s">
        <v>75</v>
      </c>
      <c r="AY115" s="170" t="s">
        <v>171</v>
      </c>
      <c r="BK115" s="172">
        <f>BK116</f>
        <v>0</v>
      </c>
    </row>
    <row r="116" spans="2:63" s="12" customFormat="1" ht="22.9" customHeight="1">
      <c r="B116" s="159"/>
      <c r="C116" s="160"/>
      <c r="D116" s="161" t="s">
        <v>74</v>
      </c>
      <c r="E116" s="173" t="s">
        <v>3320</v>
      </c>
      <c r="F116" s="173" t="s">
        <v>3321</v>
      </c>
      <c r="G116" s="160"/>
      <c r="H116" s="160"/>
      <c r="I116" s="163"/>
      <c r="J116" s="174">
        <f>BK116</f>
        <v>0</v>
      </c>
      <c r="K116" s="160"/>
      <c r="L116" s="165"/>
      <c r="M116" s="166"/>
      <c r="N116" s="167"/>
      <c r="O116" s="167"/>
      <c r="P116" s="168">
        <f>SUM(P117:P122)</f>
        <v>0</v>
      </c>
      <c r="Q116" s="167"/>
      <c r="R116" s="168">
        <f>SUM(R117:R122)</f>
        <v>1.3413119999999998</v>
      </c>
      <c r="S116" s="167"/>
      <c r="T116" s="169">
        <f>SUM(T117:T122)</f>
        <v>0</v>
      </c>
      <c r="AR116" s="170" t="s">
        <v>179</v>
      </c>
      <c r="AT116" s="171" t="s">
        <v>74</v>
      </c>
      <c r="AU116" s="171" t="s">
        <v>83</v>
      </c>
      <c r="AY116" s="170" t="s">
        <v>171</v>
      </c>
      <c r="BK116" s="172">
        <f>SUM(BK117:BK122)</f>
        <v>0</v>
      </c>
    </row>
    <row r="117" spans="1:65" s="2" customFormat="1" ht="24">
      <c r="A117" s="36"/>
      <c r="B117" s="37"/>
      <c r="C117" s="175" t="s">
        <v>242</v>
      </c>
      <c r="D117" s="175" t="s">
        <v>173</v>
      </c>
      <c r="E117" s="176" t="s">
        <v>3322</v>
      </c>
      <c r="F117" s="177" t="s">
        <v>3323</v>
      </c>
      <c r="G117" s="178" t="s">
        <v>256</v>
      </c>
      <c r="H117" s="179">
        <v>19.2</v>
      </c>
      <c r="I117" s="180"/>
      <c r="J117" s="181">
        <f>ROUND(I117*H117,2)</f>
        <v>0</v>
      </c>
      <c r="K117" s="177" t="s">
        <v>177</v>
      </c>
      <c r="L117" s="41"/>
      <c r="M117" s="182" t="s">
        <v>19</v>
      </c>
      <c r="N117" s="183" t="s">
        <v>47</v>
      </c>
      <c r="O117" s="66"/>
      <c r="P117" s="184">
        <f>O117*H117</f>
        <v>0</v>
      </c>
      <c r="Q117" s="184">
        <v>0.0137</v>
      </c>
      <c r="R117" s="184">
        <f>Q117*H117</f>
        <v>0.26304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261</v>
      </c>
      <c r="AT117" s="186" t="s">
        <v>173</v>
      </c>
      <c r="AU117" s="186" t="s">
        <v>179</v>
      </c>
      <c r="AY117" s="19" t="s">
        <v>171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179</v>
      </c>
      <c r="BK117" s="187">
        <f>ROUND(I117*H117,2)</f>
        <v>0</v>
      </c>
      <c r="BL117" s="19" t="s">
        <v>261</v>
      </c>
      <c r="BM117" s="186" t="s">
        <v>3324</v>
      </c>
    </row>
    <row r="118" spans="2:51" s="14" customFormat="1" ht="11.25">
      <c r="B118" s="199"/>
      <c r="C118" s="200"/>
      <c r="D118" s="190" t="s">
        <v>181</v>
      </c>
      <c r="E118" s="201" t="s">
        <v>19</v>
      </c>
      <c r="F118" s="202" t="s">
        <v>3316</v>
      </c>
      <c r="G118" s="200"/>
      <c r="H118" s="203">
        <v>9.6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181</v>
      </c>
      <c r="AU118" s="209" t="s">
        <v>179</v>
      </c>
      <c r="AV118" s="14" t="s">
        <v>179</v>
      </c>
      <c r="AW118" s="14" t="s">
        <v>36</v>
      </c>
      <c r="AX118" s="14" t="s">
        <v>75</v>
      </c>
      <c r="AY118" s="209" t="s">
        <v>171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3316</v>
      </c>
      <c r="G119" s="200"/>
      <c r="H119" s="203">
        <v>9.6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5" customFormat="1" ht="11.25">
      <c r="B120" s="210"/>
      <c r="C120" s="211"/>
      <c r="D120" s="190" t="s">
        <v>181</v>
      </c>
      <c r="E120" s="212" t="s">
        <v>19</v>
      </c>
      <c r="F120" s="213" t="s">
        <v>184</v>
      </c>
      <c r="G120" s="211"/>
      <c r="H120" s="214">
        <v>19.2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181</v>
      </c>
      <c r="AU120" s="220" t="s">
        <v>179</v>
      </c>
      <c r="AV120" s="15" t="s">
        <v>178</v>
      </c>
      <c r="AW120" s="15" t="s">
        <v>36</v>
      </c>
      <c r="AX120" s="15" t="s">
        <v>83</v>
      </c>
      <c r="AY120" s="220" t="s">
        <v>171</v>
      </c>
    </row>
    <row r="121" spans="1:65" s="2" customFormat="1" ht="16.5" customHeight="1">
      <c r="A121" s="36"/>
      <c r="B121" s="37"/>
      <c r="C121" s="221" t="s">
        <v>247</v>
      </c>
      <c r="D121" s="221" t="s">
        <v>248</v>
      </c>
      <c r="E121" s="222" t="s">
        <v>3325</v>
      </c>
      <c r="F121" s="223" t="s">
        <v>3326</v>
      </c>
      <c r="G121" s="224" t="s">
        <v>176</v>
      </c>
      <c r="H121" s="225">
        <v>19.968</v>
      </c>
      <c r="I121" s="226"/>
      <c r="J121" s="227">
        <f>ROUND(I121*H121,2)</f>
        <v>0</v>
      </c>
      <c r="K121" s="223" t="s">
        <v>177</v>
      </c>
      <c r="L121" s="228"/>
      <c r="M121" s="229" t="s">
        <v>19</v>
      </c>
      <c r="N121" s="230" t="s">
        <v>47</v>
      </c>
      <c r="O121" s="66"/>
      <c r="P121" s="184">
        <f>O121*H121</f>
        <v>0</v>
      </c>
      <c r="Q121" s="184">
        <v>0.054</v>
      </c>
      <c r="R121" s="184">
        <f>Q121*H121</f>
        <v>1.078272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353</v>
      </c>
      <c r="AT121" s="186" t="s">
        <v>248</v>
      </c>
      <c r="AU121" s="186" t="s">
        <v>179</v>
      </c>
      <c r="AY121" s="19" t="s">
        <v>171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179</v>
      </c>
      <c r="BK121" s="187">
        <f>ROUND(I121*H121,2)</f>
        <v>0</v>
      </c>
      <c r="BL121" s="19" t="s">
        <v>261</v>
      </c>
      <c r="BM121" s="186" t="s">
        <v>3327</v>
      </c>
    </row>
    <row r="122" spans="2:51" s="14" customFormat="1" ht="11.25">
      <c r="B122" s="199"/>
      <c r="C122" s="200"/>
      <c r="D122" s="190" t="s">
        <v>181</v>
      </c>
      <c r="E122" s="200"/>
      <c r="F122" s="202" t="s">
        <v>3328</v>
      </c>
      <c r="G122" s="200"/>
      <c r="H122" s="203">
        <v>19.968</v>
      </c>
      <c r="I122" s="204"/>
      <c r="J122" s="200"/>
      <c r="K122" s="200"/>
      <c r="L122" s="205"/>
      <c r="M122" s="257"/>
      <c r="N122" s="258"/>
      <c r="O122" s="258"/>
      <c r="P122" s="258"/>
      <c r="Q122" s="258"/>
      <c r="R122" s="258"/>
      <c r="S122" s="258"/>
      <c r="T122" s="259"/>
      <c r="AT122" s="209" t="s">
        <v>181</v>
      </c>
      <c r="AU122" s="209" t="s">
        <v>179</v>
      </c>
      <c r="AV122" s="14" t="s">
        <v>179</v>
      </c>
      <c r="AW122" s="14" t="s">
        <v>4</v>
      </c>
      <c r="AX122" s="14" t="s">
        <v>83</v>
      </c>
      <c r="AY122" s="209" t="s">
        <v>171</v>
      </c>
    </row>
    <row r="123" spans="1:31" s="2" customFormat="1" ht="6.95" customHeight="1">
      <c r="A123" s="36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1"/>
      <c r="M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</sheetData>
  <sheetProtection algorithmName="SHA-512" hashValue="95ko2FPO2hL19X1SfGu2NyKsTchp/fnwBHqUP7TEbCA7DDhbRpQ3VTo8oJBCWZ0CM8p8VPAtThju+XoORlLeog==" saltValue="FZUGc7ah85o9mseqEVFLy9hS+BBL1dzHZyXjO0PWwokcRwGJe6ztDzjfiWCREFDYlLuwSF74Xt4k5GyzGzTvnA==" spinCount="100000" sheet="1" objects="1" scenarios="1" formatColumns="0" formatRows="0" autoFilter="0"/>
  <autoFilter ref="C84:K12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123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3329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44285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ROUND((SUM(BE83:BE108)),2)</f>
        <v>0</v>
      </c>
      <c r="G33" s="36"/>
      <c r="H33" s="36"/>
      <c r="I33" s="120">
        <v>0.21</v>
      </c>
      <c r="J33" s="119">
        <f>ROUND(((SUM(BE83:BE108))*I33),2)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ROUND((SUM(BF83:BF108)),2)</f>
        <v>0</v>
      </c>
      <c r="G34" s="36"/>
      <c r="H34" s="36"/>
      <c r="I34" s="120">
        <v>0.15</v>
      </c>
      <c r="J34" s="119">
        <f>ROUND(((SUM(BF83:BF108))*I34),2)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09 - Oplocení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44285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J107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5" t="str">
        <f>E7</f>
        <v>Domov ve Věži - Komunitní bydlení II</v>
      </c>
      <c r="F73" s="406"/>
      <c r="G73" s="406"/>
      <c r="H73" s="40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2" t="str">
        <f>E9</f>
        <v>SO 09 - Oplocení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44285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13.337412500000001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P85+P98+P107</f>
        <v>0</v>
      </c>
      <c r="Q84" s="167"/>
      <c r="R84" s="168">
        <f>R85+R98+R107</f>
        <v>13.337412500000001</v>
      </c>
      <c r="S84" s="167"/>
      <c r="T84" s="169">
        <f>T85+T98+T107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BK85+BK98+BK107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24">
      <c r="A86" s="36"/>
      <c r="B86" s="37"/>
      <c r="C86" s="175" t="s">
        <v>83</v>
      </c>
      <c r="D86" s="175" t="s">
        <v>173</v>
      </c>
      <c r="E86" s="176" t="s">
        <v>3330</v>
      </c>
      <c r="F86" s="177" t="s">
        <v>3331</v>
      </c>
      <c r="G86" s="178" t="s">
        <v>187</v>
      </c>
      <c r="H86" s="179">
        <v>3.888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3332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3333</v>
      </c>
      <c r="G87" s="200"/>
      <c r="H87" s="203">
        <v>3.888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5" customFormat="1" ht="11.25">
      <c r="B88" s="210"/>
      <c r="C88" s="211"/>
      <c r="D88" s="190" t="s">
        <v>181</v>
      </c>
      <c r="E88" s="212" t="s">
        <v>19</v>
      </c>
      <c r="F88" s="213" t="s">
        <v>184</v>
      </c>
      <c r="G88" s="211"/>
      <c r="H88" s="214">
        <v>3.888</v>
      </c>
      <c r="I88" s="215"/>
      <c r="J88" s="211"/>
      <c r="K88" s="211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181</v>
      </c>
      <c r="AU88" s="220" t="s">
        <v>179</v>
      </c>
      <c r="AV88" s="15" t="s">
        <v>178</v>
      </c>
      <c r="AW88" s="15" t="s">
        <v>36</v>
      </c>
      <c r="AX88" s="15" t="s">
        <v>83</v>
      </c>
      <c r="AY88" s="220" t="s">
        <v>171</v>
      </c>
    </row>
    <row r="89" spans="1:65" s="2" customFormat="1" ht="33" customHeight="1">
      <c r="A89" s="36"/>
      <c r="B89" s="37"/>
      <c r="C89" s="175" t="s">
        <v>179</v>
      </c>
      <c r="D89" s="175" t="s">
        <v>173</v>
      </c>
      <c r="E89" s="176" t="s">
        <v>3334</v>
      </c>
      <c r="F89" s="177" t="s">
        <v>3335</v>
      </c>
      <c r="G89" s="178" t="s">
        <v>187</v>
      </c>
      <c r="H89" s="179">
        <v>3.888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3336</v>
      </c>
    </row>
    <row r="90" spans="1:65" s="2" customFormat="1" ht="33" customHeight="1">
      <c r="A90" s="36"/>
      <c r="B90" s="37"/>
      <c r="C90" s="175" t="s">
        <v>193</v>
      </c>
      <c r="D90" s="175" t="s">
        <v>173</v>
      </c>
      <c r="E90" s="176" t="s">
        <v>3337</v>
      </c>
      <c r="F90" s="177" t="s">
        <v>3338</v>
      </c>
      <c r="G90" s="178" t="s">
        <v>187</v>
      </c>
      <c r="H90" s="179">
        <v>23.328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3339</v>
      </c>
    </row>
    <row r="91" spans="2:51" s="14" customFormat="1" ht="11.25">
      <c r="B91" s="199"/>
      <c r="C91" s="200"/>
      <c r="D91" s="190" t="s">
        <v>181</v>
      </c>
      <c r="E91" s="200"/>
      <c r="F91" s="202" t="s">
        <v>3340</v>
      </c>
      <c r="G91" s="200"/>
      <c r="H91" s="203">
        <v>23.328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181</v>
      </c>
      <c r="AU91" s="209" t="s">
        <v>179</v>
      </c>
      <c r="AV91" s="14" t="s">
        <v>179</v>
      </c>
      <c r="AW91" s="14" t="s">
        <v>4</v>
      </c>
      <c r="AX91" s="14" t="s">
        <v>83</v>
      </c>
      <c r="AY91" s="209" t="s">
        <v>171</v>
      </c>
    </row>
    <row r="92" spans="1:65" s="2" customFormat="1" ht="36">
      <c r="A92" s="36"/>
      <c r="B92" s="37"/>
      <c r="C92" s="175" t="s">
        <v>178</v>
      </c>
      <c r="D92" s="175" t="s">
        <v>173</v>
      </c>
      <c r="E92" s="176" t="s">
        <v>207</v>
      </c>
      <c r="F92" s="177" t="s">
        <v>208</v>
      </c>
      <c r="G92" s="178" t="s">
        <v>187</v>
      </c>
      <c r="H92" s="179">
        <v>3.888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3341</v>
      </c>
    </row>
    <row r="93" spans="1:65" s="2" customFormat="1" ht="36">
      <c r="A93" s="36"/>
      <c r="B93" s="37"/>
      <c r="C93" s="175" t="s">
        <v>206</v>
      </c>
      <c r="D93" s="175" t="s">
        <v>173</v>
      </c>
      <c r="E93" s="176" t="s">
        <v>211</v>
      </c>
      <c r="F93" s="177" t="s">
        <v>212</v>
      </c>
      <c r="G93" s="178" t="s">
        <v>187</v>
      </c>
      <c r="H93" s="179">
        <v>19.44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178</v>
      </c>
      <c r="BM93" s="186" t="s">
        <v>3342</v>
      </c>
    </row>
    <row r="94" spans="2:51" s="14" customFormat="1" ht="11.25">
      <c r="B94" s="199"/>
      <c r="C94" s="200"/>
      <c r="D94" s="190" t="s">
        <v>181</v>
      </c>
      <c r="E94" s="200"/>
      <c r="F94" s="202" t="s">
        <v>3343</v>
      </c>
      <c r="G94" s="200"/>
      <c r="H94" s="203">
        <v>19.44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181</v>
      </c>
      <c r="AU94" s="209" t="s">
        <v>179</v>
      </c>
      <c r="AV94" s="14" t="s">
        <v>179</v>
      </c>
      <c r="AW94" s="14" t="s">
        <v>4</v>
      </c>
      <c r="AX94" s="14" t="s">
        <v>83</v>
      </c>
      <c r="AY94" s="209" t="s">
        <v>171</v>
      </c>
    </row>
    <row r="95" spans="1:65" s="2" customFormat="1" ht="24">
      <c r="A95" s="36"/>
      <c r="B95" s="37"/>
      <c r="C95" s="175" t="s">
        <v>210</v>
      </c>
      <c r="D95" s="175" t="s">
        <v>173</v>
      </c>
      <c r="E95" s="176" t="s">
        <v>3344</v>
      </c>
      <c r="F95" s="177" t="s">
        <v>3345</v>
      </c>
      <c r="G95" s="178" t="s">
        <v>187</v>
      </c>
      <c r="H95" s="179">
        <v>3.888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3346</v>
      </c>
    </row>
    <row r="96" spans="1:65" s="2" customFormat="1" ht="24">
      <c r="A96" s="36"/>
      <c r="B96" s="37"/>
      <c r="C96" s="175" t="s">
        <v>215</v>
      </c>
      <c r="D96" s="175" t="s">
        <v>173</v>
      </c>
      <c r="E96" s="176" t="s">
        <v>220</v>
      </c>
      <c r="F96" s="177" t="s">
        <v>221</v>
      </c>
      <c r="G96" s="178" t="s">
        <v>222</v>
      </c>
      <c r="H96" s="179">
        <v>6.61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3347</v>
      </c>
    </row>
    <row r="97" spans="2:51" s="14" customFormat="1" ht="11.25">
      <c r="B97" s="199"/>
      <c r="C97" s="200"/>
      <c r="D97" s="190" t="s">
        <v>181</v>
      </c>
      <c r="E97" s="200"/>
      <c r="F97" s="202" t="s">
        <v>3348</v>
      </c>
      <c r="G97" s="200"/>
      <c r="H97" s="203">
        <v>6.61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181</v>
      </c>
      <c r="AU97" s="209" t="s">
        <v>179</v>
      </c>
      <c r="AV97" s="14" t="s">
        <v>179</v>
      </c>
      <c r="AW97" s="14" t="s">
        <v>4</v>
      </c>
      <c r="AX97" s="14" t="s">
        <v>83</v>
      </c>
      <c r="AY97" s="209" t="s">
        <v>171</v>
      </c>
    </row>
    <row r="98" spans="2:63" s="12" customFormat="1" ht="22.9" customHeight="1">
      <c r="B98" s="159"/>
      <c r="C98" s="160"/>
      <c r="D98" s="161" t="s">
        <v>74</v>
      </c>
      <c r="E98" s="173" t="s">
        <v>193</v>
      </c>
      <c r="F98" s="173" t="s">
        <v>345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SUM(P99:P106)</f>
        <v>0</v>
      </c>
      <c r="Q98" s="167"/>
      <c r="R98" s="168">
        <f>SUM(R99:R106)</f>
        <v>13.337412500000001</v>
      </c>
      <c r="S98" s="167"/>
      <c r="T98" s="169">
        <f>SUM(T99:T106)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SUM(BK99:BK106)</f>
        <v>0</v>
      </c>
    </row>
    <row r="99" spans="1:65" s="2" customFormat="1" ht="24">
      <c r="A99" s="36"/>
      <c r="B99" s="37"/>
      <c r="C99" s="175" t="s">
        <v>219</v>
      </c>
      <c r="D99" s="175" t="s">
        <v>173</v>
      </c>
      <c r="E99" s="176" t="s">
        <v>3349</v>
      </c>
      <c r="F99" s="177" t="s">
        <v>3350</v>
      </c>
      <c r="G99" s="178" t="s">
        <v>284</v>
      </c>
      <c r="H99" s="179">
        <v>48</v>
      </c>
      <c r="I99" s="180"/>
      <c r="J99" s="181">
        <f aca="true" t="shared" si="0" ref="J99:J106">ROUND(I99*H99,2)</f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 aca="true" t="shared" si="1" ref="P99:P106">O99*H99</f>
        <v>0</v>
      </c>
      <c r="Q99" s="184">
        <v>0.17489</v>
      </c>
      <c r="R99" s="184">
        <f aca="true" t="shared" si="2" ref="R99:R106">Q99*H99</f>
        <v>8.39472</v>
      </c>
      <c r="S99" s="184">
        <v>0</v>
      </c>
      <c r="T99" s="185">
        <f aca="true" t="shared" si="3" ref="T99:T106"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 aca="true" t="shared" si="4" ref="BE99:BE106">IF(N99="základní",J99,0)</f>
        <v>0</v>
      </c>
      <c r="BF99" s="187">
        <f aca="true" t="shared" si="5" ref="BF99:BF106">IF(N99="snížená",J99,0)</f>
        <v>0</v>
      </c>
      <c r="BG99" s="187">
        <f aca="true" t="shared" si="6" ref="BG99:BG106">IF(N99="zákl. přenesená",J99,0)</f>
        <v>0</v>
      </c>
      <c r="BH99" s="187">
        <f aca="true" t="shared" si="7" ref="BH99:BH106">IF(N99="sníž. přenesená",J99,0)</f>
        <v>0</v>
      </c>
      <c r="BI99" s="187">
        <f aca="true" t="shared" si="8" ref="BI99:BI106">IF(N99="nulová",J99,0)</f>
        <v>0</v>
      </c>
      <c r="BJ99" s="19" t="s">
        <v>179</v>
      </c>
      <c r="BK99" s="187">
        <f aca="true" t="shared" si="9" ref="BK99:BK106">ROUND(I99*H99,2)</f>
        <v>0</v>
      </c>
      <c r="BL99" s="19" t="s">
        <v>178</v>
      </c>
      <c r="BM99" s="186" t="s">
        <v>3351</v>
      </c>
    </row>
    <row r="100" spans="1:65" s="2" customFormat="1" ht="16.5" customHeight="1">
      <c r="A100" s="36"/>
      <c r="B100" s="37"/>
      <c r="C100" s="221" t="s">
        <v>226</v>
      </c>
      <c r="D100" s="221" t="s">
        <v>248</v>
      </c>
      <c r="E100" s="222" t="s">
        <v>3352</v>
      </c>
      <c r="F100" s="223" t="s">
        <v>3353</v>
      </c>
      <c r="G100" s="224" t="s">
        <v>284</v>
      </c>
      <c r="H100" s="225">
        <v>48</v>
      </c>
      <c r="I100" s="226"/>
      <c r="J100" s="227">
        <f t="shared" si="0"/>
        <v>0</v>
      </c>
      <c r="K100" s="223" t="s">
        <v>19</v>
      </c>
      <c r="L100" s="228"/>
      <c r="M100" s="229" t="s">
        <v>19</v>
      </c>
      <c r="N100" s="230" t="s">
        <v>47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219</v>
      </c>
      <c r="AT100" s="186" t="s">
        <v>248</v>
      </c>
      <c r="AU100" s="186" t="s">
        <v>179</v>
      </c>
      <c r="AY100" s="19" t="s">
        <v>171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179</v>
      </c>
      <c r="BK100" s="187">
        <f t="shared" si="9"/>
        <v>0</v>
      </c>
      <c r="BL100" s="19" t="s">
        <v>178</v>
      </c>
      <c r="BM100" s="186" t="s">
        <v>3354</v>
      </c>
    </row>
    <row r="101" spans="1:65" s="2" customFormat="1" ht="16.5" customHeight="1">
      <c r="A101" s="36"/>
      <c r="B101" s="37"/>
      <c r="C101" s="175" t="s">
        <v>230</v>
      </c>
      <c r="D101" s="175" t="s">
        <v>173</v>
      </c>
      <c r="E101" s="176" t="s">
        <v>3355</v>
      </c>
      <c r="F101" s="177" t="s">
        <v>3356</v>
      </c>
      <c r="G101" s="178" t="s">
        <v>284</v>
      </c>
      <c r="H101" s="179">
        <v>1</v>
      </c>
      <c r="I101" s="180"/>
      <c r="J101" s="181">
        <f t="shared" si="0"/>
        <v>0</v>
      </c>
      <c r="K101" s="177" t="s">
        <v>177</v>
      </c>
      <c r="L101" s="41"/>
      <c r="M101" s="182" t="s">
        <v>19</v>
      </c>
      <c r="N101" s="183" t="s">
        <v>47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179</v>
      </c>
      <c r="AY101" s="19" t="s">
        <v>171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179</v>
      </c>
      <c r="BK101" s="187">
        <f t="shared" si="9"/>
        <v>0</v>
      </c>
      <c r="BL101" s="19" t="s">
        <v>178</v>
      </c>
      <c r="BM101" s="186" t="s">
        <v>3357</v>
      </c>
    </row>
    <row r="102" spans="1:65" s="2" customFormat="1" ht="16.5" customHeight="1">
      <c r="A102" s="36"/>
      <c r="B102" s="37"/>
      <c r="C102" s="221" t="s">
        <v>236</v>
      </c>
      <c r="D102" s="221" t="s">
        <v>248</v>
      </c>
      <c r="E102" s="222" t="s">
        <v>3358</v>
      </c>
      <c r="F102" s="223" t="s">
        <v>3359</v>
      </c>
      <c r="G102" s="224" t="s">
        <v>284</v>
      </c>
      <c r="H102" s="225">
        <v>1</v>
      </c>
      <c r="I102" s="226"/>
      <c r="J102" s="227">
        <f t="shared" si="0"/>
        <v>0</v>
      </c>
      <c r="K102" s="223" t="s">
        <v>177</v>
      </c>
      <c r="L102" s="228"/>
      <c r="M102" s="229" t="s">
        <v>19</v>
      </c>
      <c r="N102" s="230" t="s">
        <v>47</v>
      </c>
      <c r="O102" s="66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219</v>
      </c>
      <c r="AT102" s="186" t="s">
        <v>248</v>
      </c>
      <c r="AU102" s="186" t="s">
        <v>179</v>
      </c>
      <c r="AY102" s="19" t="s">
        <v>171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9" t="s">
        <v>179</v>
      </c>
      <c r="BK102" s="187">
        <f t="shared" si="9"/>
        <v>0</v>
      </c>
      <c r="BL102" s="19" t="s">
        <v>178</v>
      </c>
      <c r="BM102" s="186" t="s">
        <v>3360</v>
      </c>
    </row>
    <row r="103" spans="1:65" s="2" customFormat="1" ht="16.5" customHeight="1">
      <c r="A103" s="36"/>
      <c r="B103" s="37"/>
      <c r="C103" s="175" t="s">
        <v>242</v>
      </c>
      <c r="D103" s="175" t="s">
        <v>173</v>
      </c>
      <c r="E103" s="176" t="s">
        <v>3361</v>
      </c>
      <c r="F103" s="177" t="s">
        <v>3362</v>
      </c>
      <c r="G103" s="178" t="s">
        <v>284</v>
      </c>
      <c r="H103" s="179">
        <v>49</v>
      </c>
      <c r="I103" s="180"/>
      <c r="J103" s="181">
        <f t="shared" si="0"/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 t="shared" si="1"/>
        <v>0</v>
      </c>
      <c r="Q103" s="184">
        <v>0.0004</v>
      </c>
      <c r="R103" s="184">
        <f t="shared" si="2"/>
        <v>0.0196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179</v>
      </c>
      <c r="BK103" s="187">
        <f t="shared" si="9"/>
        <v>0</v>
      </c>
      <c r="BL103" s="19" t="s">
        <v>178</v>
      </c>
      <c r="BM103" s="186" t="s">
        <v>3363</v>
      </c>
    </row>
    <row r="104" spans="1:65" s="2" customFormat="1" ht="16.5" customHeight="1">
      <c r="A104" s="36"/>
      <c r="B104" s="37"/>
      <c r="C104" s="221" t="s">
        <v>247</v>
      </c>
      <c r="D104" s="221" t="s">
        <v>248</v>
      </c>
      <c r="E104" s="222" t="s">
        <v>3364</v>
      </c>
      <c r="F104" s="223" t="s">
        <v>3365</v>
      </c>
      <c r="G104" s="224" t="s">
        <v>284</v>
      </c>
      <c r="H104" s="225">
        <v>49</v>
      </c>
      <c r="I104" s="226"/>
      <c r="J104" s="227">
        <f t="shared" si="0"/>
        <v>0</v>
      </c>
      <c r="K104" s="223" t="s">
        <v>177</v>
      </c>
      <c r="L104" s="228"/>
      <c r="M104" s="229" t="s">
        <v>19</v>
      </c>
      <c r="N104" s="230" t="s">
        <v>47</v>
      </c>
      <c r="O104" s="66"/>
      <c r="P104" s="184">
        <f t="shared" si="1"/>
        <v>0</v>
      </c>
      <c r="Q104" s="184">
        <v>0.096</v>
      </c>
      <c r="R104" s="184">
        <f t="shared" si="2"/>
        <v>4.704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219</v>
      </c>
      <c r="AT104" s="186" t="s">
        <v>248</v>
      </c>
      <c r="AU104" s="186" t="s">
        <v>179</v>
      </c>
      <c r="AY104" s="19" t="s">
        <v>171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179</v>
      </c>
      <c r="BK104" s="187">
        <f t="shared" si="9"/>
        <v>0</v>
      </c>
      <c r="BL104" s="19" t="s">
        <v>178</v>
      </c>
      <c r="BM104" s="186" t="s">
        <v>3366</v>
      </c>
    </row>
    <row r="105" spans="1:65" s="2" customFormat="1" ht="16.5" customHeight="1">
      <c r="A105" s="36"/>
      <c r="B105" s="37"/>
      <c r="C105" s="175" t="s">
        <v>253</v>
      </c>
      <c r="D105" s="175" t="s">
        <v>173</v>
      </c>
      <c r="E105" s="176" t="s">
        <v>3367</v>
      </c>
      <c r="F105" s="177" t="s">
        <v>3368</v>
      </c>
      <c r="G105" s="178" t="s">
        <v>256</v>
      </c>
      <c r="H105" s="179">
        <v>141.35</v>
      </c>
      <c r="I105" s="180"/>
      <c r="J105" s="181">
        <f t="shared" si="0"/>
        <v>0</v>
      </c>
      <c r="K105" s="177" t="s">
        <v>177</v>
      </c>
      <c r="L105" s="41"/>
      <c r="M105" s="182" t="s">
        <v>19</v>
      </c>
      <c r="N105" s="183" t="s">
        <v>47</v>
      </c>
      <c r="O105" s="66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179</v>
      </c>
      <c r="AY105" s="19" t="s">
        <v>171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179</v>
      </c>
      <c r="BK105" s="187">
        <f t="shared" si="9"/>
        <v>0</v>
      </c>
      <c r="BL105" s="19" t="s">
        <v>178</v>
      </c>
      <c r="BM105" s="186" t="s">
        <v>3369</v>
      </c>
    </row>
    <row r="106" spans="1:65" s="2" customFormat="1" ht="16.5" customHeight="1">
      <c r="A106" s="36"/>
      <c r="B106" s="37"/>
      <c r="C106" s="221" t="s">
        <v>8</v>
      </c>
      <c r="D106" s="221" t="s">
        <v>248</v>
      </c>
      <c r="E106" s="222" t="s">
        <v>3370</v>
      </c>
      <c r="F106" s="223" t="s">
        <v>3371</v>
      </c>
      <c r="G106" s="224" t="s">
        <v>256</v>
      </c>
      <c r="H106" s="225">
        <v>141.35</v>
      </c>
      <c r="I106" s="226"/>
      <c r="J106" s="227">
        <f t="shared" si="0"/>
        <v>0</v>
      </c>
      <c r="K106" s="223" t="s">
        <v>177</v>
      </c>
      <c r="L106" s="228"/>
      <c r="M106" s="229" t="s">
        <v>19</v>
      </c>
      <c r="N106" s="230" t="s">
        <v>47</v>
      </c>
      <c r="O106" s="66"/>
      <c r="P106" s="184">
        <f t="shared" si="1"/>
        <v>0</v>
      </c>
      <c r="Q106" s="184">
        <v>0.00155</v>
      </c>
      <c r="R106" s="184">
        <f t="shared" si="2"/>
        <v>0.2190925</v>
      </c>
      <c r="S106" s="184">
        <v>0</v>
      </c>
      <c r="T106" s="185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219</v>
      </c>
      <c r="AT106" s="186" t="s">
        <v>248</v>
      </c>
      <c r="AU106" s="186" t="s">
        <v>179</v>
      </c>
      <c r="AY106" s="19" t="s">
        <v>171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9" t="s">
        <v>179</v>
      </c>
      <c r="BK106" s="187">
        <f t="shared" si="9"/>
        <v>0</v>
      </c>
      <c r="BL106" s="19" t="s">
        <v>178</v>
      </c>
      <c r="BM106" s="186" t="s">
        <v>3372</v>
      </c>
    </row>
    <row r="107" spans="2:63" s="12" customFormat="1" ht="22.9" customHeight="1">
      <c r="B107" s="159"/>
      <c r="C107" s="160"/>
      <c r="D107" s="161" t="s">
        <v>74</v>
      </c>
      <c r="E107" s="173" t="s">
        <v>862</v>
      </c>
      <c r="F107" s="173" t="s">
        <v>863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P108</f>
        <v>0</v>
      </c>
      <c r="Q107" s="167"/>
      <c r="R107" s="168">
        <f>R108</f>
        <v>0</v>
      </c>
      <c r="S107" s="167"/>
      <c r="T107" s="169">
        <f>T108</f>
        <v>0</v>
      </c>
      <c r="AR107" s="170" t="s">
        <v>83</v>
      </c>
      <c r="AT107" s="171" t="s">
        <v>74</v>
      </c>
      <c r="AU107" s="171" t="s">
        <v>83</v>
      </c>
      <c r="AY107" s="170" t="s">
        <v>171</v>
      </c>
      <c r="BK107" s="172">
        <f>BK108</f>
        <v>0</v>
      </c>
    </row>
    <row r="108" spans="1:65" s="2" customFormat="1" ht="24">
      <c r="A108" s="36"/>
      <c r="B108" s="37"/>
      <c r="C108" s="175" t="s">
        <v>261</v>
      </c>
      <c r="D108" s="175" t="s">
        <v>173</v>
      </c>
      <c r="E108" s="176" t="s">
        <v>3373</v>
      </c>
      <c r="F108" s="177" t="s">
        <v>3374</v>
      </c>
      <c r="G108" s="178" t="s">
        <v>222</v>
      </c>
      <c r="H108" s="179">
        <v>13.337</v>
      </c>
      <c r="I108" s="180"/>
      <c r="J108" s="181">
        <f>ROUND(I108*H108,2)</f>
        <v>0</v>
      </c>
      <c r="K108" s="177" t="s">
        <v>19</v>
      </c>
      <c r="L108" s="41"/>
      <c r="M108" s="249" t="s">
        <v>19</v>
      </c>
      <c r="N108" s="250" t="s">
        <v>47</v>
      </c>
      <c r="O108" s="251"/>
      <c r="P108" s="252">
        <f>O108*H108</f>
        <v>0</v>
      </c>
      <c r="Q108" s="252">
        <v>0</v>
      </c>
      <c r="R108" s="252">
        <f>Q108*H108</f>
        <v>0</v>
      </c>
      <c r="S108" s="252">
        <v>0</v>
      </c>
      <c r="T108" s="25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3375</v>
      </c>
    </row>
    <row r="109" spans="1:31" s="2" customFormat="1" ht="6.95" customHeight="1">
      <c r="A109" s="36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1"/>
      <c r="M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</sheetData>
  <sheetProtection algorithmName="SHA-512" hashValue="KPYtuvG6HpzUIFh5BDWThtJFYdcSdrmKRUatjmdbv0OT55lnEdHzxVdSrbXyWFZ0Ac+4lcmW5sL3hQ3tNOarvg==" saltValue="Do9PCGo22JQawMX5jjGuyCZoD8K9b0qwjWFcXk3CxqTY97NbY8IohRf8TvGK8+DglIe8ydq1b1DSWHrMg9FVhw==" spinCount="100000" sheet="1" objects="1" scenarios="1" formatColumns="0" formatRows="0" autoFilter="0"/>
  <autoFilter ref="C82:K10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126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3376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44285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ROUND((SUM(BE85:BE110)),2)</f>
        <v>0</v>
      </c>
      <c r="G33" s="36"/>
      <c r="H33" s="36"/>
      <c r="I33" s="120">
        <v>0.21</v>
      </c>
      <c r="J33" s="119">
        <f>ROUND(((SUM(BE85:BE110))*I33),2)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ROUND((SUM(BF85:BF110)),2)</f>
        <v>0</v>
      </c>
      <c r="G34" s="36"/>
      <c r="H34" s="36"/>
      <c r="I34" s="120">
        <v>0.15</v>
      </c>
      <c r="J34" s="119">
        <f>ROUND(((SUM(BF85:BF110))*I34),2)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ROUND((SUM(BG85:BG110)),2)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ROUND((SUM(BH85:BH110)),2)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ROUND((SUM(BI85:BI110)),2)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VON - Vedlejší a ostatní náklady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44285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1835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2632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3377</v>
      </c>
      <c r="E62" s="145"/>
      <c r="F62" s="145"/>
      <c r="G62" s="145"/>
      <c r="H62" s="145"/>
      <c r="I62" s="145"/>
      <c r="J62" s="146">
        <f>J91</f>
        <v>0</v>
      </c>
      <c r="K62" s="143"/>
      <c r="L62" s="147"/>
    </row>
    <row r="63" spans="2:12" s="10" customFormat="1" ht="19.9" customHeight="1">
      <c r="B63" s="142"/>
      <c r="C63" s="143"/>
      <c r="D63" s="144" t="s">
        <v>2633</v>
      </c>
      <c r="E63" s="145"/>
      <c r="F63" s="145"/>
      <c r="G63" s="145"/>
      <c r="H63" s="145"/>
      <c r="I63" s="145"/>
      <c r="J63" s="146">
        <f>J101</f>
        <v>0</v>
      </c>
      <c r="K63" s="143"/>
      <c r="L63" s="147"/>
    </row>
    <row r="64" spans="2:12" s="10" customFormat="1" ht="19.9" customHeight="1">
      <c r="B64" s="142"/>
      <c r="C64" s="143"/>
      <c r="D64" s="144" t="s">
        <v>3378</v>
      </c>
      <c r="E64" s="145"/>
      <c r="F64" s="145"/>
      <c r="G64" s="145"/>
      <c r="H64" s="145"/>
      <c r="I64" s="145"/>
      <c r="J64" s="146">
        <f>J105</f>
        <v>0</v>
      </c>
      <c r="K64" s="143"/>
      <c r="L64" s="147"/>
    </row>
    <row r="65" spans="2:12" s="10" customFormat="1" ht="19.9" customHeight="1">
      <c r="B65" s="142"/>
      <c r="C65" s="143"/>
      <c r="D65" s="144" t="s">
        <v>1836</v>
      </c>
      <c r="E65" s="145"/>
      <c r="F65" s="145"/>
      <c r="G65" s="145"/>
      <c r="H65" s="145"/>
      <c r="I65" s="145"/>
      <c r="J65" s="146">
        <f>J107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156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5" t="str">
        <f>E7</f>
        <v>Domov ve Věži - Komunitní bydlení II</v>
      </c>
      <c r="F75" s="406"/>
      <c r="G75" s="406"/>
      <c r="H75" s="406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2" t="str">
        <f>E9</f>
        <v>VON - Vedlejší a ostatní náklady</v>
      </c>
      <c r="F77" s="407"/>
      <c r="G77" s="407"/>
      <c r="H77" s="407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Obec Věž</v>
      </c>
      <c r="G79" s="38"/>
      <c r="H79" s="38"/>
      <c r="I79" s="31" t="s">
        <v>23</v>
      </c>
      <c r="J79" s="61">
        <f>IF(J12="","",J12)</f>
        <v>44285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24</v>
      </c>
      <c r="D81" s="38"/>
      <c r="E81" s="38"/>
      <c r="F81" s="29" t="str">
        <f>E15</f>
        <v xml:space="preserve">Kraj Vysočina, Žižkova 1882/57, 587 33 Jihlava </v>
      </c>
      <c r="G81" s="38"/>
      <c r="H81" s="38"/>
      <c r="I81" s="31" t="s">
        <v>32</v>
      </c>
      <c r="J81" s="34" t="str">
        <f>E21</f>
        <v>INVENTE s.r.o., Žerotínova 483/1, 370 04 Č. Buděj.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37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157</v>
      </c>
      <c r="D84" s="151" t="s">
        <v>60</v>
      </c>
      <c r="E84" s="151" t="s">
        <v>56</v>
      </c>
      <c r="F84" s="151" t="s">
        <v>57</v>
      </c>
      <c r="G84" s="151" t="s">
        <v>158</v>
      </c>
      <c r="H84" s="151" t="s">
        <v>159</v>
      </c>
      <c r="I84" s="151" t="s">
        <v>160</v>
      </c>
      <c r="J84" s="151" t="s">
        <v>132</v>
      </c>
      <c r="K84" s="152" t="s">
        <v>161</v>
      </c>
      <c r="L84" s="153"/>
      <c r="M84" s="70" t="s">
        <v>19</v>
      </c>
      <c r="N84" s="71" t="s">
        <v>45</v>
      </c>
      <c r="O84" s="71" t="s">
        <v>162</v>
      </c>
      <c r="P84" s="71" t="s">
        <v>163</v>
      </c>
      <c r="Q84" s="71" t="s">
        <v>164</v>
      </c>
      <c r="R84" s="71" t="s">
        <v>165</v>
      </c>
      <c r="S84" s="71" t="s">
        <v>166</v>
      </c>
      <c r="T84" s="72" t="s">
        <v>167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168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</f>
        <v>0</v>
      </c>
      <c r="Q85" s="74"/>
      <c r="R85" s="156">
        <f>R86</f>
        <v>0</v>
      </c>
      <c r="S85" s="74"/>
      <c r="T85" s="157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133</v>
      </c>
      <c r="BK85" s="158">
        <f>BK86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2361</v>
      </c>
      <c r="F86" s="162" t="s">
        <v>2362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P87+P91+P101+P105+P107</f>
        <v>0</v>
      </c>
      <c r="Q86" s="167"/>
      <c r="R86" s="168">
        <f>R87+R91+R101+R105+R107</f>
        <v>0</v>
      </c>
      <c r="S86" s="167"/>
      <c r="T86" s="169">
        <f>T87+T91+T101+T105+T107</f>
        <v>0</v>
      </c>
      <c r="AR86" s="170" t="s">
        <v>206</v>
      </c>
      <c r="AT86" s="171" t="s">
        <v>74</v>
      </c>
      <c r="AU86" s="171" t="s">
        <v>75</v>
      </c>
      <c r="AY86" s="170" t="s">
        <v>171</v>
      </c>
      <c r="BK86" s="172">
        <f>BK87+BK91+BK101+BK105+BK107</f>
        <v>0</v>
      </c>
    </row>
    <row r="87" spans="2:63" s="12" customFormat="1" ht="22.9" customHeight="1">
      <c r="B87" s="159"/>
      <c r="C87" s="160"/>
      <c r="D87" s="161" t="s">
        <v>74</v>
      </c>
      <c r="E87" s="173" t="s">
        <v>3045</v>
      </c>
      <c r="F87" s="173" t="s">
        <v>3046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SUM(P88:P90)</f>
        <v>0</v>
      </c>
      <c r="Q87" s="167"/>
      <c r="R87" s="168">
        <f>SUM(R88:R90)</f>
        <v>0</v>
      </c>
      <c r="S87" s="167"/>
      <c r="T87" s="169">
        <f>SUM(T88:T90)</f>
        <v>0</v>
      </c>
      <c r="AR87" s="170" t="s">
        <v>206</v>
      </c>
      <c r="AT87" s="171" t="s">
        <v>74</v>
      </c>
      <c r="AU87" s="171" t="s">
        <v>83</v>
      </c>
      <c r="AY87" s="170" t="s">
        <v>171</v>
      </c>
      <c r="BK87" s="172">
        <f>SUM(BK88:BK90)</f>
        <v>0</v>
      </c>
    </row>
    <row r="88" spans="1:65" s="2" customFormat="1" ht="16.5" customHeight="1">
      <c r="A88" s="36"/>
      <c r="B88" s="37"/>
      <c r="C88" s="175" t="s">
        <v>83</v>
      </c>
      <c r="D88" s="175" t="s">
        <v>173</v>
      </c>
      <c r="E88" s="176" t="s">
        <v>3379</v>
      </c>
      <c r="F88" s="177" t="s">
        <v>3046</v>
      </c>
      <c r="G88" s="178" t="s">
        <v>1616</v>
      </c>
      <c r="H88" s="179">
        <v>1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2368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2368</v>
      </c>
      <c r="BM88" s="186" t="s">
        <v>3380</v>
      </c>
    </row>
    <row r="89" spans="1:65" s="2" customFormat="1" ht="16.5" customHeight="1">
      <c r="A89" s="36"/>
      <c r="B89" s="37"/>
      <c r="C89" s="175" t="s">
        <v>179</v>
      </c>
      <c r="D89" s="175" t="s">
        <v>173</v>
      </c>
      <c r="E89" s="176" t="s">
        <v>3381</v>
      </c>
      <c r="F89" s="177" t="s">
        <v>3382</v>
      </c>
      <c r="G89" s="178" t="s">
        <v>1616</v>
      </c>
      <c r="H89" s="179">
        <v>1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2368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2368</v>
      </c>
      <c r="BM89" s="186" t="s">
        <v>3383</v>
      </c>
    </row>
    <row r="90" spans="1:65" s="2" customFormat="1" ht="16.5" customHeight="1">
      <c r="A90" s="36"/>
      <c r="B90" s="37"/>
      <c r="C90" s="175" t="s">
        <v>193</v>
      </c>
      <c r="D90" s="175" t="s">
        <v>173</v>
      </c>
      <c r="E90" s="176" t="s">
        <v>3050</v>
      </c>
      <c r="F90" s="177" t="s">
        <v>2042</v>
      </c>
      <c r="G90" s="178" t="s">
        <v>1616</v>
      </c>
      <c r="H90" s="179">
        <v>1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2368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2368</v>
      </c>
      <c r="BM90" s="186" t="s">
        <v>3384</v>
      </c>
    </row>
    <row r="91" spans="2:63" s="12" customFormat="1" ht="22.9" customHeight="1">
      <c r="B91" s="159"/>
      <c r="C91" s="160"/>
      <c r="D91" s="161" t="s">
        <v>74</v>
      </c>
      <c r="E91" s="173" t="s">
        <v>3385</v>
      </c>
      <c r="F91" s="173" t="s">
        <v>3386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SUM(P92:P100)</f>
        <v>0</v>
      </c>
      <c r="Q91" s="167"/>
      <c r="R91" s="168">
        <f>SUM(R92:R100)</f>
        <v>0</v>
      </c>
      <c r="S91" s="167"/>
      <c r="T91" s="169">
        <f>SUM(T92:T100)</f>
        <v>0</v>
      </c>
      <c r="AR91" s="170" t="s">
        <v>206</v>
      </c>
      <c r="AT91" s="171" t="s">
        <v>74</v>
      </c>
      <c r="AU91" s="171" t="s">
        <v>83</v>
      </c>
      <c r="AY91" s="170" t="s">
        <v>171</v>
      </c>
      <c r="BK91" s="172">
        <f>SUM(BK92:BK100)</f>
        <v>0</v>
      </c>
    </row>
    <row r="92" spans="1:65" s="2" customFormat="1" ht="16.5" customHeight="1">
      <c r="A92" s="36"/>
      <c r="B92" s="37"/>
      <c r="C92" s="175" t="s">
        <v>178</v>
      </c>
      <c r="D92" s="175" t="s">
        <v>173</v>
      </c>
      <c r="E92" s="176" t="s">
        <v>3387</v>
      </c>
      <c r="F92" s="177" t="s">
        <v>3386</v>
      </c>
      <c r="G92" s="178" t="s">
        <v>1616</v>
      </c>
      <c r="H92" s="179">
        <v>1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2368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2368</v>
      </c>
      <c r="BM92" s="186" t="s">
        <v>3388</v>
      </c>
    </row>
    <row r="93" spans="1:65" s="2" customFormat="1" ht="16.5" customHeight="1">
      <c r="A93" s="36"/>
      <c r="B93" s="37"/>
      <c r="C93" s="175" t="s">
        <v>206</v>
      </c>
      <c r="D93" s="175" t="s">
        <v>173</v>
      </c>
      <c r="E93" s="176" t="s">
        <v>3389</v>
      </c>
      <c r="F93" s="177" t="s">
        <v>3390</v>
      </c>
      <c r="G93" s="178" t="s">
        <v>1616</v>
      </c>
      <c r="H93" s="179">
        <v>1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2368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2368</v>
      </c>
      <c r="BM93" s="186" t="s">
        <v>3391</v>
      </c>
    </row>
    <row r="94" spans="1:65" s="2" customFormat="1" ht="16.5" customHeight="1">
      <c r="A94" s="36"/>
      <c r="B94" s="37"/>
      <c r="C94" s="175" t="s">
        <v>210</v>
      </c>
      <c r="D94" s="175" t="s">
        <v>173</v>
      </c>
      <c r="E94" s="176" t="s">
        <v>3392</v>
      </c>
      <c r="F94" s="177" t="s">
        <v>3393</v>
      </c>
      <c r="G94" s="178" t="s">
        <v>1616</v>
      </c>
      <c r="H94" s="179">
        <v>1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2368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2368</v>
      </c>
      <c r="BM94" s="186" t="s">
        <v>3394</v>
      </c>
    </row>
    <row r="95" spans="1:65" s="2" customFormat="1" ht="16.5" customHeight="1">
      <c r="A95" s="36"/>
      <c r="B95" s="37"/>
      <c r="C95" s="175" t="s">
        <v>215</v>
      </c>
      <c r="D95" s="175" t="s">
        <v>173</v>
      </c>
      <c r="E95" s="176" t="s">
        <v>3395</v>
      </c>
      <c r="F95" s="177" t="s">
        <v>3396</v>
      </c>
      <c r="G95" s="178" t="s">
        <v>1616</v>
      </c>
      <c r="H95" s="179">
        <v>1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2368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2368</v>
      </c>
      <c r="BM95" s="186" t="s">
        <v>3397</v>
      </c>
    </row>
    <row r="96" spans="1:65" s="2" customFormat="1" ht="16.5" customHeight="1">
      <c r="A96" s="36"/>
      <c r="B96" s="37"/>
      <c r="C96" s="175" t="s">
        <v>219</v>
      </c>
      <c r="D96" s="175" t="s">
        <v>173</v>
      </c>
      <c r="E96" s="176" t="s">
        <v>3398</v>
      </c>
      <c r="F96" s="177" t="s">
        <v>3399</v>
      </c>
      <c r="G96" s="178" t="s">
        <v>1616</v>
      </c>
      <c r="H96" s="179">
        <v>1</v>
      </c>
      <c r="I96" s="180"/>
      <c r="J96" s="181">
        <f>ROUND(I96*H96,2)</f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2368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2368</v>
      </c>
      <c r="BM96" s="186" t="s">
        <v>3400</v>
      </c>
    </row>
    <row r="97" spans="1:47" s="2" customFormat="1" ht="48.75">
      <c r="A97" s="36"/>
      <c r="B97" s="37"/>
      <c r="C97" s="38"/>
      <c r="D97" s="190" t="s">
        <v>856</v>
      </c>
      <c r="E97" s="38"/>
      <c r="F97" s="242" t="s">
        <v>3401</v>
      </c>
      <c r="G97" s="38"/>
      <c r="H97" s="38"/>
      <c r="I97" s="243"/>
      <c r="J97" s="38"/>
      <c r="K97" s="38"/>
      <c r="L97" s="41"/>
      <c r="M97" s="244"/>
      <c r="N97" s="245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856</v>
      </c>
      <c r="AU97" s="19" t="s">
        <v>179</v>
      </c>
    </row>
    <row r="98" spans="1:65" s="2" customFormat="1" ht="16.5" customHeight="1">
      <c r="A98" s="36"/>
      <c r="B98" s="37"/>
      <c r="C98" s="175" t="s">
        <v>261</v>
      </c>
      <c r="D98" s="175" t="s">
        <v>173</v>
      </c>
      <c r="E98" s="176" t="s">
        <v>3402</v>
      </c>
      <c r="F98" s="177" t="s">
        <v>3403</v>
      </c>
      <c r="G98" s="178" t="s">
        <v>1616</v>
      </c>
      <c r="H98" s="179">
        <v>1</v>
      </c>
      <c r="I98" s="180"/>
      <c r="J98" s="181">
        <f>ROUND(I98*H98,2)</f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2368</v>
      </c>
      <c r="AT98" s="186" t="s">
        <v>173</v>
      </c>
      <c r="AU98" s="186" t="s">
        <v>179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2368</v>
      </c>
      <c r="BM98" s="186" t="s">
        <v>3404</v>
      </c>
    </row>
    <row r="99" spans="1:47" s="2" customFormat="1" ht="48.75">
      <c r="A99" s="36"/>
      <c r="B99" s="37"/>
      <c r="C99" s="38"/>
      <c r="D99" s="190" t="s">
        <v>856</v>
      </c>
      <c r="E99" s="38"/>
      <c r="F99" s="242" t="s">
        <v>3405</v>
      </c>
      <c r="G99" s="38"/>
      <c r="H99" s="38"/>
      <c r="I99" s="243"/>
      <c r="J99" s="38"/>
      <c r="K99" s="38"/>
      <c r="L99" s="41"/>
      <c r="M99" s="244"/>
      <c r="N99" s="245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856</v>
      </c>
      <c r="AU99" s="19" t="s">
        <v>179</v>
      </c>
    </row>
    <row r="100" spans="1:65" s="2" customFormat="1" ht="16.5" customHeight="1">
      <c r="A100" s="36"/>
      <c r="B100" s="37"/>
      <c r="C100" s="175" t="s">
        <v>226</v>
      </c>
      <c r="D100" s="175" t="s">
        <v>173</v>
      </c>
      <c r="E100" s="176" t="s">
        <v>3406</v>
      </c>
      <c r="F100" s="177" t="s">
        <v>3407</v>
      </c>
      <c r="G100" s="178" t="s">
        <v>1616</v>
      </c>
      <c r="H100" s="179">
        <v>1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2368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2368</v>
      </c>
      <c r="BM100" s="186" t="s">
        <v>3408</v>
      </c>
    </row>
    <row r="101" spans="2:63" s="12" customFormat="1" ht="22.9" customHeight="1">
      <c r="B101" s="159"/>
      <c r="C101" s="160"/>
      <c r="D101" s="161" t="s">
        <v>74</v>
      </c>
      <c r="E101" s="173" t="s">
        <v>3052</v>
      </c>
      <c r="F101" s="173" t="s">
        <v>3053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SUM(P102:P104)</f>
        <v>0</v>
      </c>
      <c r="Q101" s="167"/>
      <c r="R101" s="168">
        <f>SUM(R102:R104)</f>
        <v>0</v>
      </c>
      <c r="S101" s="167"/>
      <c r="T101" s="169">
        <f>SUM(T102:T104)</f>
        <v>0</v>
      </c>
      <c r="AR101" s="170" t="s">
        <v>206</v>
      </c>
      <c r="AT101" s="171" t="s">
        <v>74</v>
      </c>
      <c r="AU101" s="171" t="s">
        <v>83</v>
      </c>
      <c r="AY101" s="170" t="s">
        <v>171</v>
      </c>
      <c r="BK101" s="172">
        <f>SUM(BK102:BK104)</f>
        <v>0</v>
      </c>
    </row>
    <row r="102" spans="1:65" s="2" customFormat="1" ht="16.5" customHeight="1">
      <c r="A102" s="36"/>
      <c r="B102" s="37"/>
      <c r="C102" s="175" t="s">
        <v>230</v>
      </c>
      <c r="D102" s="175" t="s">
        <v>173</v>
      </c>
      <c r="E102" s="176" t="s">
        <v>3409</v>
      </c>
      <c r="F102" s="177" t="s">
        <v>3410</v>
      </c>
      <c r="G102" s="178" t="s">
        <v>1616</v>
      </c>
      <c r="H102" s="179">
        <v>1</v>
      </c>
      <c r="I102" s="180"/>
      <c r="J102" s="181">
        <f>ROUND(I102*H102,2)</f>
        <v>0</v>
      </c>
      <c r="K102" s="177" t="s">
        <v>177</v>
      </c>
      <c r="L102" s="41"/>
      <c r="M102" s="182" t="s">
        <v>19</v>
      </c>
      <c r="N102" s="183" t="s">
        <v>47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2368</v>
      </c>
      <c r="AT102" s="186" t="s">
        <v>173</v>
      </c>
      <c r="AU102" s="186" t="s">
        <v>179</v>
      </c>
      <c r="AY102" s="19" t="s">
        <v>171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179</v>
      </c>
      <c r="BK102" s="187">
        <f>ROUND(I102*H102,2)</f>
        <v>0</v>
      </c>
      <c r="BL102" s="19" t="s">
        <v>2368</v>
      </c>
      <c r="BM102" s="186" t="s">
        <v>3411</v>
      </c>
    </row>
    <row r="103" spans="1:65" s="2" customFormat="1" ht="16.5" customHeight="1">
      <c r="A103" s="36"/>
      <c r="B103" s="37"/>
      <c r="C103" s="175" t="s">
        <v>236</v>
      </c>
      <c r="D103" s="175" t="s">
        <v>173</v>
      </c>
      <c r="E103" s="176" t="s">
        <v>3412</v>
      </c>
      <c r="F103" s="177" t="s">
        <v>3413</v>
      </c>
      <c r="G103" s="178" t="s">
        <v>1616</v>
      </c>
      <c r="H103" s="179">
        <v>1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2368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2368</v>
      </c>
      <c r="BM103" s="186" t="s">
        <v>3414</v>
      </c>
    </row>
    <row r="104" spans="1:65" s="2" customFormat="1" ht="16.5" customHeight="1">
      <c r="A104" s="36"/>
      <c r="B104" s="37"/>
      <c r="C104" s="175" t="s">
        <v>242</v>
      </c>
      <c r="D104" s="175" t="s">
        <v>173</v>
      </c>
      <c r="E104" s="176" t="s">
        <v>3415</v>
      </c>
      <c r="F104" s="177" t="s">
        <v>3416</v>
      </c>
      <c r="G104" s="178" t="s">
        <v>1616</v>
      </c>
      <c r="H104" s="179">
        <v>1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2368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2368</v>
      </c>
      <c r="BM104" s="186" t="s">
        <v>3417</v>
      </c>
    </row>
    <row r="105" spans="2:63" s="12" customFormat="1" ht="22.9" customHeight="1">
      <c r="B105" s="159"/>
      <c r="C105" s="160"/>
      <c r="D105" s="161" t="s">
        <v>74</v>
      </c>
      <c r="E105" s="173" t="s">
        <v>3418</v>
      </c>
      <c r="F105" s="173" t="s">
        <v>3419</v>
      </c>
      <c r="G105" s="160"/>
      <c r="H105" s="160"/>
      <c r="I105" s="163"/>
      <c r="J105" s="174">
        <f>BK105</f>
        <v>0</v>
      </c>
      <c r="K105" s="160"/>
      <c r="L105" s="165"/>
      <c r="M105" s="166"/>
      <c r="N105" s="167"/>
      <c r="O105" s="167"/>
      <c r="P105" s="168">
        <f>P106</f>
        <v>0</v>
      </c>
      <c r="Q105" s="167"/>
      <c r="R105" s="168">
        <f>R106</f>
        <v>0</v>
      </c>
      <c r="S105" s="167"/>
      <c r="T105" s="169">
        <f>T106</f>
        <v>0</v>
      </c>
      <c r="AR105" s="170" t="s">
        <v>206</v>
      </c>
      <c r="AT105" s="171" t="s">
        <v>74</v>
      </c>
      <c r="AU105" s="171" t="s">
        <v>83</v>
      </c>
      <c r="AY105" s="170" t="s">
        <v>171</v>
      </c>
      <c r="BK105" s="172">
        <f>BK106</f>
        <v>0</v>
      </c>
    </row>
    <row r="106" spans="1:65" s="2" customFormat="1" ht="16.5" customHeight="1">
      <c r="A106" s="36"/>
      <c r="B106" s="37"/>
      <c r="C106" s="175" t="s">
        <v>247</v>
      </c>
      <c r="D106" s="175" t="s">
        <v>173</v>
      </c>
      <c r="E106" s="176" t="s">
        <v>3420</v>
      </c>
      <c r="F106" s="177" t="s">
        <v>3421</v>
      </c>
      <c r="G106" s="178" t="s">
        <v>1616</v>
      </c>
      <c r="H106" s="179">
        <v>1</v>
      </c>
      <c r="I106" s="180"/>
      <c r="J106" s="181">
        <f>ROUND(I106*H106,2)</f>
        <v>0</v>
      </c>
      <c r="K106" s="177" t="s">
        <v>177</v>
      </c>
      <c r="L106" s="41"/>
      <c r="M106" s="182" t="s">
        <v>19</v>
      </c>
      <c r="N106" s="183" t="s">
        <v>47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2368</v>
      </c>
      <c r="AT106" s="186" t="s">
        <v>173</v>
      </c>
      <c r="AU106" s="186" t="s">
        <v>179</v>
      </c>
      <c r="AY106" s="19" t="s">
        <v>171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179</v>
      </c>
      <c r="BK106" s="187">
        <f>ROUND(I106*H106,2)</f>
        <v>0</v>
      </c>
      <c r="BL106" s="19" t="s">
        <v>2368</v>
      </c>
      <c r="BM106" s="186" t="s">
        <v>3422</v>
      </c>
    </row>
    <row r="107" spans="2:63" s="12" customFormat="1" ht="22.9" customHeight="1">
      <c r="B107" s="159"/>
      <c r="C107" s="160"/>
      <c r="D107" s="161" t="s">
        <v>74</v>
      </c>
      <c r="E107" s="173" t="s">
        <v>2363</v>
      </c>
      <c r="F107" s="173" t="s">
        <v>2364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SUM(P108:P110)</f>
        <v>0</v>
      </c>
      <c r="Q107" s="167"/>
      <c r="R107" s="168">
        <f>SUM(R108:R110)</f>
        <v>0</v>
      </c>
      <c r="S107" s="167"/>
      <c r="T107" s="169">
        <f>SUM(T108:T110)</f>
        <v>0</v>
      </c>
      <c r="AR107" s="170" t="s">
        <v>206</v>
      </c>
      <c r="AT107" s="171" t="s">
        <v>74</v>
      </c>
      <c r="AU107" s="171" t="s">
        <v>83</v>
      </c>
      <c r="AY107" s="170" t="s">
        <v>171</v>
      </c>
      <c r="BK107" s="172">
        <f>SUM(BK108:BK110)</f>
        <v>0</v>
      </c>
    </row>
    <row r="108" spans="1:65" s="2" customFormat="1" ht="16.5" customHeight="1">
      <c r="A108" s="36"/>
      <c r="B108" s="37"/>
      <c r="C108" s="175" t="s">
        <v>253</v>
      </c>
      <c r="D108" s="175" t="s">
        <v>173</v>
      </c>
      <c r="E108" s="176" t="s">
        <v>3423</v>
      </c>
      <c r="F108" s="177" t="s">
        <v>2364</v>
      </c>
      <c r="G108" s="178" t="s">
        <v>1616</v>
      </c>
      <c r="H108" s="179">
        <v>1</v>
      </c>
      <c r="I108" s="180"/>
      <c r="J108" s="181">
        <f>ROUND(I108*H108,2)</f>
        <v>0</v>
      </c>
      <c r="K108" s="177" t="s">
        <v>177</v>
      </c>
      <c r="L108" s="41"/>
      <c r="M108" s="182" t="s">
        <v>19</v>
      </c>
      <c r="N108" s="183" t="s">
        <v>47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2368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2368</v>
      </c>
      <c r="BM108" s="186" t="s">
        <v>3424</v>
      </c>
    </row>
    <row r="109" spans="1:65" s="2" customFormat="1" ht="16.5" customHeight="1">
      <c r="A109" s="36"/>
      <c r="B109" s="37"/>
      <c r="C109" s="175" t="s">
        <v>8</v>
      </c>
      <c r="D109" s="175" t="s">
        <v>173</v>
      </c>
      <c r="E109" s="176" t="s">
        <v>3425</v>
      </c>
      <c r="F109" s="177" t="s">
        <v>3426</v>
      </c>
      <c r="G109" s="178" t="s">
        <v>1616</v>
      </c>
      <c r="H109" s="179">
        <v>1</v>
      </c>
      <c r="I109" s="180"/>
      <c r="J109" s="181">
        <f>ROUND(I109*H109,2)</f>
        <v>0</v>
      </c>
      <c r="K109" s="177" t="s">
        <v>177</v>
      </c>
      <c r="L109" s="41"/>
      <c r="M109" s="182" t="s">
        <v>19</v>
      </c>
      <c r="N109" s="183" t="s">
        <v>47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2368</v>
      </c>
      <c r="AT109" s="186" t="s">
        <v>173</v>
      </c>
      <c r="AU109" s="186" t="s">
        <v>179</v>
      </c>
      <c r="AY109" s="19" t="s">
        <v>171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179</v>
      </c>
      <c r="BK109" s="187">
        <f>ROUND(I109*H109,2)</f>
        <v>0</v>
      </c>
      <c r="BL109" s="19" t="s">
        <v>2368</v>
      </c>
      <c r="BM109" s="186" t="s">
        <v>3427</v>
      </c>
    </row>
    <row r="110" spans="1:47" s="2" customFormat="1" ht="68.25">
      <c r="A110" s="36"/>
      <c r="B110" s="37"/>
      <c r="C110" s="38"/>
      <c r="D110" s="190" t="s">
        <v>856</v>
      </c>
      <c r="E110" s="38"/>
      <c r="F110" s="242" t="s">
        <v>3428</v>
      </c>
      <c r="G110" s="38"/>
      <c r="H110" s="38"/>
      <c r="I110" s="243"/>
      <c r="J110" s="38"/>
      <c r="K110" s="38"/>
      <c r="L110" s="41"/>
      <c r="M110" s="260"/>
      <c r="N110" s="261"/>
      <c r="O110" s="251"/>
      <c r="P110" s="251"/>
      <c r="Q110" s="251"/>
      <c r="R110" s="251"/>
      <c r="S110" s="251"/>
      <c r="T110" s="262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856</v>
      </c>
      <c r="AU110" s="19" t="s">
        <v>179</v>
      </c>
    </row>
    <row r="111" spans="1:31" s="2" customFormat="1" ht="6.95" customHeight="1">
      <c r="A111" s="36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1"/>
      <c r="M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</sheetData>
  <sheetProtection algorithmName="SHA-512" hashValue="BkZavz60vF4VZLwpsNyaQjeWMPY0WtcwuL/h0VsTnAetQ30krO9GoEosIWHhjg7ggJEVgE8i6k0bZ5zzx1aUdg==" saltValue="zQxryhYdhXg2Ye0hnwN8WX0RFVQR1koGk8zjToNIZ0cfCc/+aa1w406XYsp5ZPEQQ+4XOTgl/OVCiDc1uGTsBw==" spinCount="100000" sheet="1" objects="1" scenarios="1" formatColumns="0" formatRows="0" autoFilter="0"/>
  <autoFilter ref="C84:K110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3"/>
      <c r="C3" s="104"/>
      <c r="D3" s="104"/>
      <c r="E3" s="104"/>
      <c r="F3" s="104"/>
      <c r="G3" s="104"/>
      <c r="H3" s="22"/>
    </row>
    <row r="4" spans="2:8" s="1" customFormat="1" ht="24.95" customHeight="1">
      <c r="B4" s="22"/>
      <c r="C4" s="105" t="s">
        <v>3429</v>
      </c>
      <c r="H4" s="22"/>
    </row>
    <row r="5" spans="2:8" s="1" customFormat="1" ht="12" customHeight="1">
      <c r="B5" s="22"/>
      <c r="C5" s="263" t="s">
        <v>13</v>
      </c>
      <c r="D5" s="404" t="s">
        <v>14</v>
      </c>
      <c r="E5" s="384"/>
      <c r="F5" s="384"/>
      <c r="H5" s="22"/>
    </row>
    <row r="6" spans="2:8" s="1" customFormat="1" ht="36.95" customHeight="1">
      <c r="B6" s="22"/>
      <c r="C6" s="264" t="s">
        <v>16</v>
      </c>
      <c r="D6" s="408" t="s">
        <v>17</v>
      </c>
      <c r="E6" s="384"/>
      <c r="F6" s="384"/>
      <c r="H6" s="22"/>
    </row>
    <row r="7" spans="2:8" s="1" customFormat="1" ht="16.5" customHeight="1">
      <c r="B7" s="22"/>
      <c r="C7" s="107" t="s">
        <v>23</v>
      </c>
      <c r="D7" s="110">
        <f>'Rekapitulace stavby'!AN8</f>
        <v>44285</v>
      </c>
      <c r="H7" s="22"/>
    </row>
    <row r="8" spans="1:8" s="2" customFormat="1" ht="10.9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48"/>
      <c r="B9" s="265"/>
      <c r="C9" s="266" t="s">
        <v>56</v>
      </c>
      <c r="D9" s="267" t="s">
        <v>57</v>
      </c>
      <c r="E9" s="267" t="s">
        <v>158</v>
      </c>
      <c r="F9" s="268" t="s">
        <v>3430</v>
      </c>
      <c r="G9" s="148"/>
      <c r="H9" s="265"/>
    </row>
    <row r="10" spans="1:8" s="2" customFormat="1" ht="26.45" customHeight="1">
      <c r="A10" s="36"/>
      <c r="B10" s="41"/>
      <c r="C10" s="269" t="s">
        <v>3431</v>
      </c>
      <c r="D10" s="269" t="s">
        <v>95</v>
      </c>
      <c r="E10" s="36"/>
      <c r="F10" s="36"/>
      <c r="G10" s="36"/>
      <c r="H10" s="41"/>
    </row>
    <row r="11" spans="1:8" s="2" customFormat="1" ht="16.9" customHeight="1">
      <c r="A11" s="36"/>
      <c r="B11" s="41"/>
      <c r="C11" s="270" t="s">
        <v>2610</v>
      </c>
      <c r="D11" s="271" t="s">
        <v>19</v>
      </c>
      <c r="E11" s="272" t="s">
        <v>19</v>
      </c>
      <c r="F11" s="273">
        <v>31.916</v>
      </c>
      <c r="G11" s="36"/>
      <c r="H11" s="41"/>
    </row>
    <row r="12" spans="1:8" s="2" customFormat="1" ht="16.9" customHeight="1">
      <c r="A12" s="36"/>
      <c r="B12" s="41"/>
      <c r="C12" s="274" t="s">
        <v>2610</v>
      </c>
      <c r="D12" s="274" t="s">
        <v>2676</v>
      </c>
      <c r="E12" s="19" t="s">
        <v>19</v>
      </c>
      <c r="F12" s="275">
        <v>31.916</v>
      </c>
      <c r="G12" s="36"/>
      <c r="H12" s="41"/>
    </row>
    <row r="13" spans="1:8" s="2" customFormat="1" ht="16.9" customHeight="1">
      <c r="A13" s="36"/>
      <c r="B13" s="41"/>
      <c r="C13" s="276" t="s">
        <v>3432</v>
      </c>
      <c r="D13" s="36"/>
      <c r="E13" s="36"/>
      <c r="F13" s="36"/>
      <c r="G13" s="36"/>
      <c r="H13" s="41"/>
    </row>
    <row r="14" spans="1:8" s="2" customFormat="1" ht="16.9" customHeight="1">
      <c r="A14" s="36"/>
      <c r="B14" s="41"/>
      <c r="C14" s="274" t="s">
        <v>2673</v>
      </c>
      <c r="D14" s="274" t="s">
        <v>3433</v>
      </c>
      <c r="E14" s="19" t="s">
        <v>187</v>
      </c>
      <c r="F14" s="275">
        <v>31.916</v>
      </c>
      <c r="G14" s="36"/>
      <c r="H14" s="41"/>
    </row>
    <row r="15" spans="1:8" s="2" customFormat="1" ht="16.9" customHeight="1">
      <c r="A15" s="36"/>
      <c r="B15" s="41"/>
      <c r="C15" s="274" t="s">
        <v>2653</v>
      </c>
      <c r="D15" s="274" t="s">
        <v>3434</v>
      </c>
      <c r="E15" s="19" t="s">
        <v>187</v>
      </c>
      <c r="F15" s="275">
        <v>387.874</v>
      </c>
      <c r="G15" s="36"/>
      <c r="H15" s="41"/>
    </row>
    <row r="16" spans="1:8" s="2" customFormat="1" ht="16.9" customHeight="1">
      <c r="A16" s="36"/>
      <c r="B16" s="41"/>
      <c r="C16" s="270" t="s">
        <v>2612</v>
      </c>
      <c r="D16" s="271" t="s">
        <v>19</v>
      </c>
      <c r="E16" s="272" t="s">
        <v>19</v>
      </c>
      <c r="F16" s="273">
        <v>355.92</v>
      </c>
      <c r="G16" s="36"/>
      <c r="H16" s="41"/>
    </row>
    <row r="17" spans="1:8" s="2" customFormat="1" ht="16.9" customHeight="1">
      <c r="A17" s="36"/>
      <c r="B17" s="41"/>
      <c r="C17" s="274" t="s">
        <v>2612</v>
      </c>
      <c r="D17" s="274" t="s">
        <v>2639</v>
      </c>
      <c r="E17" s="19" t="s">
        <v>19</v>
      </c>
      <c r="F17" s="275">
        <v>355.92</v>
      </c>
      <c r="G17" s="36"/>
      <c r="H17" s="41"/>
    </row>
    <row r="18" spans="1:8" s="2" customFormat="1" ht="16.9" customHeight="1">
      <c r="A18" s="36"/>
      <c r="B18" s="41"/>
      <c r="C18" s="276" t="s">
        <v>3432</v>
      </c>
      <c r="D18" s="36"/>
      <c r="E18" s="36"/>
      <c r="F18" s="36"/>
      <c r="G18" s="36"/>
      <c r="H18" s="41"/>
    </row>
    <row r="19" spans="1:8" s="2" customFormat="1" ht="16.9" customHeight="1">
      <c r="A19" s="36"/>
      <c r="B19" s="41"/>
      <c r="C19" s="274" t="s">
        <v>194</v>
      </c>
      <c r="D19" s="274" t="s">
        <v>3435</v>
      </c>
      <c r="E19" s="19" t="s">
        <v>187</v>
      </c>
      <c r="F19" s="275">
        <v>355.92</v>
      </c>
      <c r="G19" s="36"/>
      <c r="H19" s="41"/>
    </row>
    <row r="20" spans="1:8" s="2" customFormat="1" ht="16.9" customHeight="1">
      <c r="A20" s="36"/>
      <c r="B20" s="41"/>
      <c r="C20" s="274" t="s">
        <v>207</v>
      </c>
      <c r="D20" s="274" t="s">
        <v>3436</v>
      </c>
      <c r="E20" s="19" t="s">
        <v>187</v>
      </c>
      <c r="F20" s="275">
        <v>191.546</v>
      </c>
      <c r="G20" s="36"/>
      <c r="H20" s="41"/>
    </row>
    <row r="21" spans="1:8" s="2" customFormat="1" ht="16.9" customHeight="1">
      <c r="A21" s="36"/>
      <c r="B21" s="41"/>
      <c r="C21" s="274" t="s">
        <v>2653</v>
      </c>
      <c r="D21" s="274" t="s">
        <v>3434</v>
      </c>
      <c r="E21" s="19" t="s">
        <v>187</v>
      </c>
      <c r="F21" s="275">
        <v>387.874</v>
      </c>
      <c r="G21" s="36"/>
      <c r="H21" s="41"/>
    </row>
    <row r="22" spans="1:8" s="2" customFormat="1" ht="16.9" customHeight="1">
      <c r="A22" s="36"/>
      <c r="B22" s="41"/>
      <c r="C22" s="270" t="s">
        <v>2614</v>
      </c>
      <c r="D22" s="271" t="s">
        <v>19</v>
      </c>
      <c r="E22" s="272" t="s">
        <v>19</v>
      </c>
      <c r="F22" s="273">
        <v>124.23</v>
      </c>
      <c r="G22" s="36"/>
      <c r="H22" s="41"/>
    </row>
    <row r="23" spans="1:8" s="2" customFormat="1" ht="16.9" customHeight="1">
      <c r="A23" s="36"/>
      <c r="B23" s="41"/>
      <c r="C23" s="274" t="s">
        <v>2614</v>
      </c>
      <c r="D23" s="274" t="s">
        <v>2660</v>
      </c>
      <c r="E23" s="19" t="s">
        <v>19</v>
      </c>
      <c r="F23" s="275">
        <v>124.23</v>
      </c>
      <c r="G23" s="36"/>
      <c r="H23" s="41"/>
    </row>
    <row r="24" spans="1:8" s="2" customFormat="1" ht="16.9" customHeight="1">
      <c r="A24" s="36"/>
      <c r="B24" s="41"/>
      <c r="C24" s="276" t="s">
        <v>3432</v>
      </c>
      <c r="D24" s="36"/>
      <c r="E24" s="36"/>
      <c r="F24" s="36"/>
      <c r="G24" s="36"/>
      <c r="H24" s="41"/>
    </row>
    <row r="25" spans="1:8" s="2" customFormat="1" ht="16.9" customHeight="1">
      <c r="A25" s="36"/>
      <c r="B25" s="41"/>
      <c r="C25" s="274" t="s">
        <v>2657</v>
      </c>
      <c r="D25" s="274" t="s">
        <v>3437</v>
      </c>
      <c r="E25" s="19" t="s">
        <v>187</v>
      </c>
      <c r="F25" s="275">
        <v>132.63</v>
      </c>
      <c r="G25" s="36"/>
      <c r="H25" s="41"/>
    </row>
    <row r="26" spans="1:8" s="2" customFormat="1" ht="16.9" customHeight="1">
      <c r="A26" s="36"/>
      <c r="B26" s="41"/>
      <c r="C26" s="274" t="s">
        <v>2653</v>
      </c>
      <c r="D26" s="274" t="s">
        <v>3434</v>
      </c>
      <c r="E26" s="19" t="s">
        <v>187</v>
      </c>
      <c r="F26" s="275">
        <v>387.874</v>
      </c>
      <c r="G26" s="36"/>
      <c r="H26" s="41"/>
    </row>
    <row r="27" spans="1:8" s="2" customFormat="1" ht="16.9" customHeight="1">
      <c r="A27" s="36"/>
      <c r="B27" s="41"/>
      <c r="C27" s="274" t="s">
        <v>2662</v>
      </c>
      <c r="D27" s="274" t="s">
        <v>2663</v>
      </c>
      <c r="E27" s="19" t="s">
        <v>222</v>
      </c>
      <c r="F27" s="275">
        <v>248.46</v>
      </c>
      <c r="G27" s="36"/>
      <c r="H27" s="41"/>
    </row>
    <row r="28" spans="1:8" s="2" customFormat="1" ht="16.9" customHeight="1">
      <c r="A28" s="36"/>
      <c r="B28" s="41"/>
      <c r="C28" s="270" t="s">
        <v>2616</v>
      </c>
      <c r="D28" s="271" t="s">
        <v>19</v>
      </c>
      <c r="E28" s="272" t="s">
        <v>19</v>
      </c>
      <c r="F28" s="273">
        <v>8.4</v>
      </c>
      <c r="G28" s="36"/>
      <c r="H28" s="41"/>
    </row>
    <row r="29" spans="1:8" s="2" customFormat="1" ht="16.9" customHeight="1">
      <c r="A29" s="36"/>
      <c r="B29" s="41"/>
      <c r="C29" s="274" t="s">
        <v>2616</v>
      </c>
      <c r="D29" s="274" t="s">
        <v>2661</v>
      </c>
      <c r="E29" s="19" t="s">
        <v>19</v>
      </c>
      <c r="F29" s="275">
        <v>8.4</v>
      </c>
      <c r="G29" s="36"/>
      <c r="H29" s="41"/>
    </row>
    <row r="30" spans="1:8" s="2" customFormat="1" ht="16.9" customHeight="1">
      <c r="A30" s="36"/>
      <c r="B30" s="41"/>
      <c r="C30" s="276" t="s">
        <v>3432</v>
      </c>
      <c r="D30" s="36"/>
      <c r="E30" s="36"/>
      <c r="F30" s="36"/>
      <c r="G30" s="36"/>
      <c r="H30" s="41"/>
    </row>
    <row r="31" spans="1:8" s="2" customFormat="1" ht="16.9" customHeight="1">
      <c r="A31" s="36"/>
      <c r="B31" s="41"/>
      <c r="C31" s="274" t="s">
        <v>2657</v>
      </c>
      <c r="D31" s="274" t="s">
        <v>3437</v>
      </c>
      <c r="E31" s="19" t="s">
        <v>187</v>
      </c>
      <c r="F31" s="275">
        <v>132.63</v>
      </c>
      <c r="G31" s="36"/>
      <c r="H31" s="41"/>
    </row>
    <row r="32" spans="1:8" s="2" customFormat="1" ht="16.9" customHeight="1">
      <c r="A32" s="36"/>
      <c r="B32" s="41"/>
      <c r="C32" s="274" t="s">
        <v>2653</v>
      </c>
      <c r="D32" s="274" t="s">
        <v>3434</v>
      </c>
      <c r="E32" s="19" t="s">
        <v>187</v>
      </c>
      <c r="F32" s="275">
        <v>387.874</v>
      </c>
      <c r="G32" s="36"/>
      <c r="H32" s="41"/>
    </row>
    <row r="33" spans="1:8" s="2" customFormat="1" ht="16.9" customHeight="1">
      <c r="A33" s="36"/>
      <c r="B33" s="41"/>
      <c r="C33" s="274" t="s">
        <v>2666</v>
      </c>
      <c r="D33" s="274" t="s">
        <v>2667</v>
      </c>
      <c r="E33" s="19" t="s">
        <v>222</v>
      </c>
      <c r="F33" s="275">
        <v>16.8</v>
      </c>
      <c r="G33" s="36"/>
      <c r="H33" s="41"/>
    </row>
    <row r="34" spans="1:8" s="2" customFormat="1" ht="16.9" customHeight="1">
      <c r="A34" s="36"/>
      <c r="B34" s="41"/>
      <c r="C34" s="270" t="s">
        <v>2618</v>
      </c>
      <c r="D34" s="271" t="s">
        <v>19</v>
      </c>
      <c r="E34" s="272" t="s">
        <v>19</v>
      </c>
      <c r="F34" s="273">
        <v>387.874</v>
      </c>
      <c r="G34" s="36"/>
      <c r="H34" s="41"/>
    </row>
    <row r="35" spans="1:8" s="2" customFormat="1" ht="16.9" customHeight="1">
      <c r="A35" s="36"/>
      <c r="B35" s="41"/>
      <c r="C35" s="274" t="s">
        <v>2618</v>
      </c>
      <c r="D35" s="274" t="s">
        <v>2656</v>
      </c>
      <c r="E35" s="19" t="s">
        <v>19</v>
      </c>
      <c r="F35" s="275">
        <v>387.874</v>
      </c>
      <c r="G35" s="36"/>
      <c r="H35" s="41"/>
    </row>
    <row r="36" spans="1:8" s="2" customFormat="1" ht="16.9" customHeight="1">
      <c r="A36" s="36"/>
      <c r="B36" s="41"/>
      <c r="C36" s="276" t="s">
        <v>3432</v>
      </c>
      <c r="D36" s="36"/>
      <c r="E36" s="36"/>
      <c r="F36" s="36"/>
      <c r="G36" s="36"/>
      <c r="H36" s="41"/>
    </row>
    <row r="37" spans="1:8" s="2" customFormat="1" ht="16.9" customHeight="1">
      <c r="A37" s="36"/>
      <c r="B37" s="41"/>
      <c r="C37" s="274" t="s">
        <v>2653</v>
      </c>
      <c r="D37" s="274" t="s">
        <v>3434</v>
      </c>
      <c r="E37" s="19" t="s">
        <v>187</v>
      </c>
      <c r="F37" s="275">
        <v>387.874</v>
      </c>
      <c r="G37" s="36"/>
      <c r="H37" s="41"/>
    </row>
    <row r="38" spans="1:8" s="2" customFormat="1" ht="16.9" customHeight="1">
      <c r="A38" s="36"/>
      <c r="B38" s="41"/>
      <c r="C38" s="274" t="s">
        <v>2640</v>
      </c>
      <c r="D38" s="274" t="s">
        <v>3438</v>
      </c>
      <c r="E38" s="19" t="s">
        <v>187</v>
      </c>
      <c r="F38" s="275">
        <v>775.748</v>
      </c>
      <c r="G38" s="36"/>
      <c r="H38" s="41"/>
    </row>
    <row r="39" spans="1:8" s="2" customFormat="1" ht="16.9" customHeight="1">
      <c r="A39" s="36"/>
      <c r="B39" s="41"/>
      <c r="C39" s="274" t="s">
        <v>207</v>
      </c>
      <c r="D39" s="274" t="s">
        <v>3436</v>
      </c>
      <c r="E39" s="19" t="s">
        <v>187</v>
      </c>
      <c r="F39" s="275">
        <v>191.546</v>
      </c>
      <c r="G39" s="36"/>
      <c r="H39" s="41"/>
    </row>
    <row r="40" spans="1:8" s="2" customFormat="1" ht="16.9" customHeight="1">
      <c r="A40" s="36"/>
      <c r="B40" s="41"/>
      <c r="C40" s="274" t="s">
        <v>216</v>
      </c>
      <c r="D40" s="274" t="s">
        <v>3439</v>
      </c>
      <c r="E40" s="19" t="s">
        <v>187</v>
      </c>
      <c r="F40" s="275">
        <v>579.42</v>
      </c>
      <c r="G40" s="36"/>
      <c r="H40" s="41"/>
    </row>
    <row r="41" spans="1:8" s="2" customFormat="1" ht="16.9" customHeight="1">
      <c r="A41" s="36"/>
      <c r="B41" s="41"/>
      <c r="C41" s="270" t="s">
        <v>2620</v>
      </c>
      <c r="D41" s="271" t="s">
        <v>19</v>
      </c>
      <c r="E41" s="272" t="s">
        <v>19</v>
      </c>
      <c r="F41" s="273">
        <v>223.5</v>
      </c>
      <c r="G41" s="36"/>
      <c r="H41" s="41"/>
    </row>
    <row r="42" spans="1:8" s="2" customFormat="1" ht="16.9" customHeight="1">
      <c r="A42" s="36"/>
      <c r="B42" s="41"/>
      <c r="C42" s="274" t="s">
        <v>2620</v>
      </c>
      <c r="D42" s="274" t="s">
        <v>2637</v>
      </c>
      <c r="E42" s="19" t="s">
        <v>19</v>
      </c>
      <c r="F42" s="275">
        <v>223.5</v>
      </c>
      <c r="G42" s="36"/>
      <c r="H42" s="41"/>
    </row>
    <row r="43" spans="1:8" s="2" customFormat="1" ht="16.9" customHeight="1">
      <c r="A43" s="36"/>
      <c r="B43" s="41"/>
      <c r="C43" s="276" t="s">
        <v>3432</v>
      </c>
      <c r="D43" s="36"/>
      <c r="E43" s="36"/>
      <c r="F43" s="36"/>
      <c r="G43" s="36"/>
      <c r="H43" s="41"/>
    </row>
    <row r="44" spans="1:8" s="2" customFormat="1" ht="16.9" customHeight="1">
      <c r="A44" s="36"/>
      <c r="B44" s="41"/>
      <c r="C44" s="274" t="s">
        <v>2634</v>
      </c>
      <c r="D44" s="274" t="s">
        <v>3440</v>
      </c>
      <c r="E44" s="19" t="s">
        <v>187</v>
      </c>
      <c r="F44" s="275">
        <v>223.5</v>
      </c>
      <c r="G44" s="36"/>
      <c r="H44" s="41"/>
    </row>
    <row r="45" spans="1:8" s="2" customFormat="1" ht="16.9" customHeight="1">
      <c r="A45" s="36"/>
      <c r="B45" s="41"/>
      <c r="C45" s="274" t="s">
        <v>207</v>
      </c>
      <c r="D45" s="274" t="s">
        <v>3436</v>
      </c>
      <c r="E45" s="19" t="s">
        <v>187</v>
      </c>
      <c r="F45" s="275">
        <v>191.546</v>
      </c>
      <c r="G45" s="36"/>
      <c r="H45" s="41"/>
    </row>
    <row r="46" spans="1:8" s="2" customFormat="1" ht="16.9" customHeight="1">
      <c r="A46" s="36"/>
      <c r="B46" s="41"/>
      <c r="C46" s="274" t="s">
        <v>2653</v>
      </c>
      <c r="D46" s="274" t="s">
        <v>3434</v>
      </c>
      <c r="E46" s="19" t="s">
        <v>187</v>
      </c>
      <c r="F46" s="275">
        <v>387.874</v>
      </c>
      <c r="G46" s="36"/>
      <c r="H46" s="41"/>
    </row>
    <row r="47" spans="1:8" s="2" customFormat="1" ht="16.9" customHeight="1">
      <c r="A47" s="36"/>
      <c r="B47" s="41"/>
      <c r="C47" s="270" t="s">
        <v>2622</v>
      </c>
      <c r="D47" s="271" t="s">
        <v>19</v>
      </c>
      <c r="E47" s="272" t="s">
        <v>19</v>
      </c>
      <c r="F47" s="273">
        <v>191.546</v>
      </c>
      <c r="G47" s="36"/>
      <c r="H47" s="41"/>
    </row>
    <row r="48" spans="1:8" s="2" customFormat="1" ht="16.9" customHeight="1">
      <c r="A48" s="36"/>
      <c r="B48" s="41"/>
      <c r="C48" s="274" t="s">
        <v>19</v>
      </c>
      <c r="D48" s="274" t="s">
        <v>2646</v>
      </c>
      <c r="E48" s="19" t="s">
        <v>19</v>
      </c>
      <c r="F48" s="275">
        <v>0</v>
      </c>
      <c r="G48" s="36"/>
      <c r="H48" s="41"/>
    </row>
    <row r="49" spans="1:8" s="2" customFormat="1" ht="16.9" customHeight="1">
      <c r="A49" s="36"/>
      <c r="B49" s="41"/>
      <c r="C49" s="274" t="s">
        <v>2622</v>
      </c>
      <c r="D49" s="274" t="s">
        <v>2647</v>
      </c>
      <c r="E49" s="19" t="s">
        <v>19</v>
      </c>
      <c r="F49" s="275">
        <v>191.546</v>
      </c>
      <c r="G49" s="36"/>
      <c r="H49" s="41"/>
    </row>
    <row r="50" spans="1:8" s="2" customFormat="1" ht="16.9" customHeight="1">
      <c r="A50" s="36"/>
      <c r="B50" s="41"/>
      <c r="C50" s="276" t="s">
        <v>3432</v>
      </c>
      <c r="D50" s="36"/>
      <c r="E50" s="36"/>
      <c r="F50" s="36"/>
      <c r="G50" s="36"/>
      <c r="H50" s="41"/>
    </row>
    <row r="51" spans="1:8" s="2" customFormat="1" ht="16.9" customHeight="1">
      <c r="A51" s="36"/>
      <c r="B51" s="41"/>
      <c r="C51" s="274" t="s">
        <v>207</v>
      </c>
      <c r="D51" s="274" t="s">
        <v>3436</v>
      </c>
      <c r="E51" s="19" t="s">
        <v>187</v>
      </c>
      <c r="F51" s="275">
        <v>191.546</v>
      </c>
      <c r="G51" s="36"/>
      <c r="H51" s="41"/>
    </row>
    <row r="52" spans="1:8" s="2" customFormat="1" ht="16.9" customHeight="1">
      <c r="A52" s="36"/>
      <c r="B52" s="41"/>
      <c r="C52" s="274" t="s">
        <v>216</v>
      </c>
      <c r="D52" s="274" t="s">
        <v>3439</v>
      </c>
      <c r="E52" s="19" t="s">
        <v>187</v>
      </c>
      <c r="F52" s="275">
        <v>579.42</v>
      </c>
      <c r="G52" s="36"/>
      <c r="H52" s="41"/>
    </row>
    <row r="53" spans="1:8" s="2" customFormat="1" ht="16.9" customHeight="1">
      <c r="A53" s="36"/>
      <c r="B53" s="41"/>
      <c r="C53" s="274" t="s">
        <v>220</v>
      </c>
      <c r="D53" s="274" t="s">
        <v>3441</v>
      </c>
      <c r="E53" s="19" t="s">
        <v>222</v>
      </c>
      <c r="F53" s="275">
        <v>383.092</v>
      </c>
      <c r="G53" s="36"/>
      <c r="H53" s="41"/>
    </row>
    <row r="54" spans="1:8" s="2" customFormat="1" ht="16.9" customHeight="1">
      <c r="A54" s="36"/>
      <c r="B54" s="41"/>
      <c r="C54" s="274" t="s">
        <v>227</v>
      </c>
      <c r="D54" s="274" t="s">
        <v>3442</v>
      </c>
      <c r="E54" s="19" t="s">
        <v>187</v>
      </c>
      <c r="F54" s="275">
        <v>191.546</v>
      </c>
      <c r="G54" s="36"/>
      <c r="H54" s="41"/>
    </row>
    <row r="55" spans="1:8" s="2" customFormat="1" ht="26.45" customHeight="1">
      <c r="A55" s="36"/>
      <c r="B55" s="41"/>
      <c r="C55" s="269" t="s">
        <v>3443</v>
      </c>
      <c r="D55" s="269" t="s">
        <v>116</v>
      </c>
      <c r="E55" s="36"/>
      <c r="F55" s="36"/>
      <c r="G55" s="36"/>
      <c r="H55" s="41"/>
    </row>
    <row r="56" spans="1:8" s="2" customFormat="1" ht="16.9" customHeight="1">
      <c r="A56" s="36"/>
      <c r="B56" s="41"/>
      <c r="C56" s="270" t="s">
        <v>2610</v>
      </c>
      <c r="D56" s="271" t="s">
        <v>19</v>
      </c>
      <c r="E56" s="272" t="s">
        <v>19</v>
      </c>
      <c r="F56" s="273">
        <v>0.6</v>
      </c>
      <c r="G56" s="36"/>
      <c r="H56" s="41"/>
    </row>
    <row r="57" spans="1:8" s="2" customFormat="1" ht="16.9" customHeight="1">
      <c r="A57" s="36"/>
      <c r="B57" s="41"/>
      <c r="C57" s="274" t="s">
        <v>2610</v>
      </c>
      <c r="D57" s="274" t="s">
        <v>3288</v>
      </c>
      <c r="E57" s="19" t="s">
        <v>19</v>
      </c>
      <c r="F57" s="275">
        <v>0.6</v>
      </c>
      <c r="G57" s="36"/>
      <c r="H57" s="41"/>
    </row>
    <row r="58" spans="1:8" s="2" customFormat="1" ht="16.9" customHeight="1">
      <c r="A58" s="36"/>
      <c r="B58" s="41"/>
      <c r="C58" s="276" t="s">
        <v>3432</v>
      </c>
      <c r="D58" s="36"/>
      <c r="E58" s="36"/>
      <c r="F58" s="36"/>
      <c r="G58" s="36"/>
      <c r="H58" s="41"/>
    </row>
    <row r="59" spans="1:8" s="2" customFormat="1" ht="16.9" customHeight="1">
      <c r="A59" s="36"/>
      <c r="B59" s="41"/>
      <c r="C59" s="274" t="s">
        <v>2673</v>
      </c>
      <c r="D59" s="274" t="s">
        <v>3433</v>
      </c>
      <c r="E59" s="19" t="s">
        <v>187</v>
      </c>
      <c r="F59" s="275">
        <v>0.6</v>
      </c>
      <c r="G59" s="36"/>
      <c r="H59" s="41"/>
    </row>
    <row r="60" spans="1:8" s="2" customFormat="1" ht="16.9" customHeight="1">
      <c r="A60" s="36"/>
      <c r="B60" s="41"/>
      <c r="C60" s="274" t="s">
        <v>2653</v>
      </c>
      <c r="D60" s="274" t="s">
        <v>3434</v>
      </c>
      <c r="E60" s="19" t="s">
        <v>187</v>
      </c>
      <c r="F60" s="275">
        <v>16.15</v>
      </c>
      <c r="G60" s="36"/>
      <c r="H60" s="41"/>
    </row>
    <row r="61" spans="1:8" s="2" customFormat="1" ht="16.9" customHeight="1">
      <c r="A61" s="36"/>
      <c r="B61" s="41"/>
      <c r="C61" s="270" t="s">
        <v>3264</v>
      </c>
      <c r="D61" s="271" t="s">
        <v>19</v>
      </c>
      <c r="E61" s="272" t="s">
        <v>19</v>
      </c>
      <c r="F61" s="273">
        <v>25.2</v>
      </c>
      <c r="G61" s="36"/>
      <c r="H61" s="41"/>
    </row>
    <row r="62" spans="1:8" s="2" customFormat="1" ht="16.9" customHeight="1">
      <c r="A62" s="36"/>
      <c r="B62" s="41"/>
      <c r="C62" s="274" t="s">
        <v>3264</v>
      </c>
      <c r="D62" s="274" t="s">
        <v>3273</v>
      </c>
      <c r="E62" s="19" t="s">
        <v>19</v>
      </c>
      <c r="F62" s="275">
        <v>25.2</v>
      </c>
      <c r="G62" s="36"/>
      <c r="H62" s="41"/>
    </row>
    <row r="63" spans="1:8" s="2" customFormat="1" ht="16.9" customHeight="1">
      <c r="A63" s="36"/>
      <c r="B63" s="41"/>
      <c r="C63" s="276" t="s">
        <v>3432</v>
      </c>
      <c r="D63" s="36"/>
      <c r="E63" s="36"/>
      <c r="F63" s="36"/>
      <c r="G63" s="36"/>
      <c r="H63" s="41"/>
    </row>
    <row r="64" spans="1:8" s="2" customFormat="1" ht="16.9" customHeight="1">
      <c r="A64" s="36"/>
      <c r="B64" s="41"/>
      <c r="C64" s="274" t="s">
        <v>3270</v>
      </c>
      <c r="D64" s="274" t="s">
        <v>3444</v>
      </c>
      <c r="E64" s="19" t="s">
        <v>187</v>
      </c>
      <c r="F64" s="275">
        <v>25.2</v>
      </c>
      <c r="G64" s="36"/>
      <c r="H64" s="41"/>
    </row>
    <row r="65" spans="1:8" s="2" customFormat="1" ht="16.9" customHeight="1">
      <c r="A65" s="36"/>
      <c r="B65" s="41"/>
      <c r="C65" s="274" t="s">
        <v>207</v>
      </c>
      <c r="D65" s="274" t="s">
        <v>3436</v>
      </c>
      <c r="E65" s="19" t="s">
        <v>187</v>
      </c>
      <c r="F65" s="275">
        <v>41.35</v>
      </c>
      <c r="G65" s="36"/>
      <c r="H65" s="41"/>
    </row>
    <row r="66" spans="1:8" s="2" customFormat="1" ht="16.9" customHeight="1">
      <c r="A66" s="36"/>
      <c r="B66" s="41"/>
      <c r="C66" s="274" t="s">
        <v>2653</v>
      </c>
      <c r="D66" s="274" t="s">
        <v>3434</v>
      </c>
      <c r="E66" s="19" t="s">
        <v>187</v>
      </c>
      <c r="F66" s="275">
        <v>16.15</v>
      </c>
      <c r="G66" s="36"/>
      <c r="H66" s="41"/>
    </row>
    <row r="67" spans="1:8" s="2" customFormat="1" ht="16.9" customHeight="1">
      <c r="A67" s="36"/>
      <c r="B67" s="41"/>
      <c r="C67" s="270" t="s">
        <v>2618</v>
      </c>
      <c r="D67" s="271" t="s">
        <v>19</v>
      </c>
      <c r="E67" s="272" t="s">
        <v>19</v>
      </c>
      <c r="F67" s="273">
        <v>16.15</v>
      </c>
      <c r="G67" s="36"/>
      <c r="H67" s="41"/>
    </row>
    <row r="68" spans="1:8" s="2" customFormat="1" ht="16.9" customHeight="1">
      <c r="A68" s="36"/>
      <c r="B68" s="41"/>
      <c r="C68" s="274" t="s">
        <v>2618</v>
      </c>
      <c r="D68" s="274" t="s">
        <v>3282</v>
      </c>
      <c r="E68" s="19" t="s">
        <v>19</v>
      </c>
      <c r="F68" s="275">
        <v>16.15</v>
      </c>
      <c r="G68" s="36"/>
      <c r="H68" s="41"/>
    </row>
    <row r="69" spans="1:8" s="2" customFormat="1" ht="16.9" customHeight="1">
      <c r="A69" s="36"/>
      <c r="B69" s="41"/>
      <c r="C69" s="276" t="s">
        <v>3432</v>
      </c>
      <c r="D69" s="36"/>
      <c r="E69" s="36"/>
      <c r="F69" s="36"/>
      <c r="G69" s="36"/>
      <c r="H69" s="41"/>
    </row>
    <row r="70" spans="1:8" s="2" customFormat="1" ht="16.9" customHeight="1">
      <c r="A70" s="36"/>
      <c r="B70" s="41"/>
      <c r="C70" s="274" t="s">
        <v>2653</v>
      </c>
      <c r="D70" s="274" t="s">
        <v>3434</v>
      </c>
      <c r="E70" s="19" t="s">
        <v>187</v>
      </c>
      <c r="F70" s="275">
        <v>16.15</v>
      </c>
      <c r="G70" s="36"/>
      <c r="H70" s="41"/>
    </row>
    <row r="71" spans="1:8" s="2" customFormat="1" ht="16.9" customHeight="1">
      <c r="A71" s="36"/>
      <c r="B71" s="41"/>
      <c r="C71" s="274" t="s">
        <v>2640</v>
      </c>
      <c r="D71" s="274" t="s">
        <v>3438</v>
      </c>
      <c r="E71" s="19" t="s">
        <v>187</v>
      </c>
      <c r="F71" s="275">
        <v>32.3</v>
      </c>
      <c r="G71" s="36"/>
      <c r="H71" s="41"/>
    </row>
    <row r="72" spans="1:8" s="2" customFormat="1" ht="16.9" customHeight="1">
      <c r="A72" s="36"/>
      <c r="B72" s="41"/>
      <c r="C72" s="274" t="s">
        <v>207</v>
      </c>
      <c r="D72" s="274" t="s">
        <v>3436</v>
      </c>
      <c r="E72" s="19" t="s">
        <v>187</v>
      </c>
      <c r="F72" s="275">
        <v>41.35</v>
      </c>
      <c r="G72" s="36"/>
      <c r="H72" s="41"/>
    </row>
    <row r="73" spans="1:8" s="2" customFormat="1" ht="16.9" customHeight="1">
      <c r="A73" s="36"/>
      <c r="B73" s="41"/>
      <c r="C73" s="274" t="s">
        <v>3182</v>
      </c>
      <c r="D73" s="274" t="s">
        <v>3445</v>
      </c>
      <c r="E73" s="19" t="s">
        <v>187</v>
      </c>
      <c r="F73" s="275">
        <v>57.5</v>
      </c>
      <c r="G73" s="36"/>
      <c r="H73" s="41"/>
    </row>
    <row r="74" spans="1:8" s="2" customFormat="1" ht="16.9" customHeight="1">
      <c r="A74" s="36"/>
      <c r="B74" s="41"/>
      <c r="C74" s="270" t="s">
        <v>2622</v>
      </c>
      <c r="D74" s="271" t="s">
        <v>19</v>
      </c>
      <c r="E74" s="272" t="s">
        <v>19</v>
      </c>
      <c r="F74" s="273">
        <v>41.35</v>
      </c>
      <c r="G74" s="36"/>
      <c r="H74" s="41"/>
    </row>
    <row r="75" spans="1:8" s="2" customFormat="1" ht="16.9" customHeight="1">
      <c r="A75" s="36"/>
      <c r="B75" s="41"/>
      <c r="C75" s="274" t="s">
        <v>19</v>
      </c>
      <c r="D75" s="274" t="s">
        <v>2646</v>
      </c>
      <c r="E75" s="19" t="s">
        <v>19</v>
      </c>
      <c r="F75" s="275">
        <v>0</v>
      </c>
      <c r="G75" s="36"/>
      <c r="H75" s="41"/>
    </row>
    <row r="76" spans="1:8" s="2" customFormat="1" ht="16.9" customHeight="1">
      <c r="A76" s="36"/>
      <c r="B76" s="41"/>
      <c r="C76" s="274" t="s">
        <v>2622</v>
      </c>
      <c r="D76" s="274" t="s">
        <v>3276</v>
      </c>
      <c r="E76" s="19" t="s">
        <v>19</v>
      </c>
      <c r="F76" s="275">
        <v>41.35</v>
      </c>
      <c r="G76" s="36"/>
      <c r="H76" s="41"/>
    </row>
    <row r="77" spans="1:8" s="2" customFormat="1" ht="16.9" customHeight="1">
      <c r="A77" s="36"/>
      <c r="B77" s="41"/>
      <c r="C77" s="276" t="s">
        <v>3432</v>
      </c>
      <c r="D77" s="36"/>
      <c r="E77" s="36"/>
      <c r="F77" s="36"/>
      <c r="G77" s="36"/>
      <c r="H77" s="41"/>
    </row>
    <row r="78" spans="1:8" s="2" customFormat="1" ht="16.9" customHeight="1">
      <c r="A78" s="36"/>
      <c r="B78" s="41"/>
      <c r="C78" s="274" t="s">
        <v>207</v>
      </c>
      <c r="D78" s="274" t="s">
        <v>3436</v>
      </c>
      <c r="E78" s="19" t="s">
        <v>187</v>
      </c>
      <c r="F78" s="275">
        <v>41.35</v>
      </c>
      <c r="G78" s="36"/>
      <c r="H78" s="41"/>
    </row>
    <row r="79" spans="1:8" s="2" customFormat="1" ht="16.9" customHeight="1">
      <c r="A79" s="36"/>
      <c r="B79" s="41"/>
      <c r="C79" s="274" t="s">
        <v>3182</v>
      </c>
      <c r="D79" s="274" t="s">
        <v>3445</v>
      </c>
      <c r="E79" s="19" t="s">
        <v>187</v>
      </c>
      <c r="F79" s="275">
        <v>57.5</v>
      </c>
      <c r="G79" s="36"/>
      <c r="H79" s="41"/>
    </row>
    <row r="80" spans="1:8" s="2" customFormat="1" ht="16.9" customHeight="1">
      <c r="A80" s="36"/>
      <c r="B80" s="41"/>
      <c r="C80" s="274" t="s">
        <v>220</v>
      </c>
      <c r="D80" s="274" t="s">
        <v>3441</v>
      </c>
      <c r="E80" s="19" t="s">
        <v>222</v>
      </c>
      <c r="F80" s="275">
        <v>82.7</v>
      </c>
      <c r="G80" s="36"/>
      <c r="H80" s="41"/>
    </row>
    <row r="81" spans="1:8" s="2" customFormat="1" ht="16.9" customHeight="1">
      <c r="A81" s="36"/>
      <c r="B81" s="41"/>
      <c r="C81" s="274" t="s">
        <v>227</v>
      </c>
      <c r="D81" s="274" t="s">
        <v>3442</v>
      </c>
      <c r="E81" s="19" t="s">
        <v>187</v>
      </c>
      <c r="F81" s="275">
        <v>41.35</v>
      </c>
      <c r="G81" s="36"/>
      <c r="H81" s="41"/>
    </row>
    <row r="82" spans="1:8" s="2" customFormat="1" ht="16.9" customHeight="1">
      <c r="A82" s="36"/>
      <c r="B82" s="41"/>
      <c r="C82" s="270" t="s">
        <v>3268</v>
      </c>
      <c r="D82" s="271" t="s">
        <v>19</v>
      </c>
      <c r="E82" s="272" t="s">
        <v>19</v>
      </c>
      <c r="F82" s="273">
        <v>0.6</v>
      </c>
      <c r="G82" s="36"/>
      <c r="H82" s="41"/>
    </row>
    <row r="83" spans="1:8" s="2" customFormat="1" ht="16.9" customHeight="1">
      <c r="A83" s="36"/>
      <c r="B83" s="41"/>
      <c r="C83" s="274" t="s">
        <v>3268</v>
      </c>
      <c r="D83" s="274" t="s">
        <v>3288</v>
      </c>
      <c r="E83" s="19" t="s">
        <v>19</v>
      </c>
      <c r="F83" s="275">
        <v>0.6</v>
      </c>
      <c r="G83" s="36"/>
      <c r="H83" s="41"/>
    </row>
    <row r="84" spans="1:8" s="2" customFormat="1" ht="16.9" customHeight="1">
      <c r="A84" s="36"/>
      <c r="B84" s="41"/>
      <c r="C84" s="276" t="s">
        <v>3432</v>
      </c>
      <c r="D84" s="36"/>
      <c r="E84" s="36"/>
      <c r="F84" s="36"/>
      <c r="G84" s="36"/>
      <c r="H84" s="41"/>
    </row>
    <row r="85" spans="1:8" s="2" customFormat="1" ht="16.9" customHeight="1">
      <c r="A85" s="36"/>
      <c r="B85" s="41"/>
      <c r="C85" s="274" t="s">
        <v>3289</v>
      </c>
      <c r="D85" s="274" t="s">
        <v>3446</v>
      </c>
      <c r="E85" s="19" t="s">
        <v>187</v>
      </c>
      <c r="F85" s="275">
        <v>0.6</v>
      </c>
      <c r="G85" s="36"/>
      <c r="H85" s="41"/>
    </row>
    <row r="86" spans="1:8" s="2" customFormat="1" ht="16.9" customHeight="1">
      <c r="A86" s="36"/>
      <c r="B86" s="41"/>
      <c r="C86" s="274" t="s">
        <v>2653</v>
      </c>
      <c r="D86" s="274" t="s">
        <v>3434</v>
      </c>
      <c r="E86" s="19" t="s">
        <v>187</v>
      </c>
      <c r="F86" s="275">
        <v>16.15</v>
      </c>
      <c r="G86" s="36"/>
      <c r="H86" s="41"/>
    </row>
    <row r="87" spans="1:8" s="2" customFormat="1" ht="7.35" customHeight="1">
      <c r="A87" s="36"/>
      <c r="B87" s="128"/>
      <c r="C87" s="129"/>
      <c r="D87" s="129"/>
      <c r="E87" s="129"/>
      <c r="F87" s="129"/>
      <c r="G87" s="129"/>
      <c r="H87" s="41"/>
    </row>
    <row r="88" spans="1:8" s="2" customFormat="1" ht="11.25">
      <c r="A88" s="36"/>
      <c r="B88" s="36"/>
      <c r="C88" s="36"/>
      <c r="D88" s="36"/>
      <c r="E88" s="36"/>
      <c r="F88" s="36"/>
      <c r="G88" s="36"/>
      <c r="H88" s="36"/>
    </row>
  </sheetData>
  <sheetProtection algorithmName="SHA-512" hashValue="QI2vVgP8WtEAsmlAWLeCZ0w3KDNp8EN5Of6KA7ZHHwqKAotQci3PM3TGGxO/r8cIaz/rjsF8ySrbQ3EMqTn0uA==" saltValue="Kpfz/uHs5jzF2vzRU84Jx/wh0HH1cS3qU9Z/eAT9AmNNu2CGoekKZ88bEWF3Z+53Ij5s2Da1rVm4vEK65Nvga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7" customWidth="1"/>
    <col min="2" max="2" width="1.7109375" style="277" customWidth="1"/>
    <col min="3" max="4" width="5.00390625" style="277" customWidth="1"/>
    <col min="5" max="5" width="11.7109375" style="277" customWidth="1"/>
    <col min="6" max="6" width="9.140625" style="277" customWidth="1"/>
    <col min="7" max="7" width="5.00390625" style="277" customWidth="1"/>
    <col min="8" max="8" width="77.8515625" style="277" customWidth="1"/>
    <col min="9" max="10" width="20.00390625" style="277" customWidth="1"/>
    <col min="11" max="11" width="1.7109375" style="277" customWidth="1"/>
  </cols>
  <sheetData>
    <row r="1" s="1" customFormat="1" ht="37.5" customHeight="1"/>
    <row r="2" spans="2:11" s="1" customFormat="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7" customFormat="1" ht="45" customHeight="1">
      <c r="B3" s="281"/>
      <c r="C3" s="410" t="s">
        <v>3447</v>
      </c>
      <c r="D3" s="410"/>
      <c r="E3" s="410"/>
      <c r="F3" s="410"/>
      <c r="G3" s="410"/>
      <c r="H3" s="410"/>
      <c r="I3" s="410"/>
      <c r="J3" s="410"/>
      <c r="K3" s="282"/>
    </row>
    <row r="4" spans="2:11" s="1" customFormat="1" ht="25.5" customHeight="1">
      <c r="B4" s="283"/>
      <c r="C4" s="415" t="s">
        <v>3448</v>
      </c>
      <c r="D4" s="415"/>
      <c r="E4" s="415"/>
      <c r="F4" s="415"/>
      <c r="G4" s="415"/>
      <c r="H4" s="415"/>
      <c r="I4" s="415"/>
      <c r="J4" s="415"/>
      <c r="K4" s="284"/>
    </row>
    <row r="5" spans="2:11" s="1" customFormat="1" ht="5.25" customHeight="1">
      <c r="B5" s="283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3"/>
      <c r="C6" s="414" t="s">
        <v>3449</v>
      </c>
      <c r="D6" s="414"/>
      <c r="E6" s="414"/>
      <c r="F6" s="414"/>
      <c r="G6" s="414"/>
      <c r="H6" s="414"/>
      <c r="I6" s="414"/>
      <c r="J6" s="414"/>
      <c r="K6" s="284"/>
    </row>
    <row r="7" spans="2:11" s="1" customFormat="1" ht="15" customHeight="1">
      <c r="B7" s="287"/>
      <c r="C7" s="414" t="s">
        <v>3450</v>
      </c>
      <c r="D7" s="414"/>
      <c r="E7" s="414"/>
      <c r="F7" s="414"/>
      <c r="G7" s="414"/>
      <c r="H7" s="414"/>
      <c r="I7" s="414"/>
      <c r="J7" s="414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414" t="s">
        <v>3451</v>
      </c>
      <c r="D9" s="414"/>
      <c r="E9" s="414"/>
      <c r="F9" s="414"/>
      <c r="G9" s="414"/>
      <c r="H9" s="414"/>
      <c r="I9" s="414"/>
      <c r="J9" s="414"/>
      <c r="K9" s="284"/>
    </row>
    <row r="10" spans="2:11" s="1" customFormat="1" ht="15" customHeight="1">
      <c r="B10" s="287"/>
      <c r="C10" s="286"/>
      <c r="D10" s="414" t="s">
        <v>3452</v>
      </c>
      <c r="E10" s="414"/>
      <c r="F10" s="414"/>
      <c r="G10" s="414"/>
      <c r="H10" s="414"/>
      <c r="I10" s="414"/>
      <c r="J10" s="414"/>
      <c r="K10" s="284"/>
    </row>
    <row r="11" spans="2:11" s="1" customFormat="1" ht="15" customHeight="1">
      <c r="B11" s="287"/>
      <c r="C11" s="288"/>
      <c r="D11" s="414" t="s">
        <v>3453</v>
      </c>
      <c r="E11" s="414"/>
      <c r="F11" s="414"/>
      <c r="G11" s="414"/>
      <c r="H11" s="414"/>
      <c r="I11" s="414"/>
      <c r="J11" s="414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3454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414" t="s">
        <v>3455</v>
      </c>
      <c r="E15" s="414"/>
      <c r="F15" s="414"/>
      <c r="G15" s="414"/>
      <c r="H15" s="414"/>
      <c r="I15" s="414"/>
      <c r="J15" s="414"/>
      <c r="K15" s="284"/>
    </row>
    <row r="16" spans="2:11" s="1" customFormat="1" ht="15" customHeight="1">
      <c r="B16" s="287"/>
      <c r="C16" s="288"/>
      <c r="D16" s="414" t="s">
        <v>3456</v>
      </c>
      <c r="E16" s="414"/>
      <c r="F16" s="414"/>
      <c r="G16" s="414"/>
      <c r="H16" s="414"/>
      <c r="I16" s="414"/>
      <c r="J16" s="414"/>
      <c r="K16" s="284"/>
    </row>
    <row r="17" spans="2:11" s="1" customFormat="1" ht="15" customHeight="1">
      <c r="B17" s="287"/>
      <c r="C17" s="288"/>
      <c r="D17" s="414" t="s">
        <v>3457</v>
      </c>
      <c r="E17" s="414"/>
      <c r="F17" s="414"/>
      <c r="G17" s="414"/>
      <c r="H17" s="414"/>
      <c r="I17" s="414"/>
      <c r="J17" s="414"/>
      <c r="K17" s="284"/>
    </row>
    <row r="18" spans="2:11" s="1" customFormat="1" ht="15" customHeight="1">
      <c r="B18" s="287"/>
      <c r="C18" s="288"/>
      <c r="D18" s="288"/>
      <c r="E18" s="290" t="s">
        <v>82</v>
      </c>
      <c r="F18" s="414" t="s">
        <v>3458</v>
      </c>
      <c r="G18" s="414"/>
      <c r="H18" s="414"/>
      <c r="I18" s="414"/>
      <c r="J18" s="414"/>
      <c r="K18" s="284"/>
    </row>
    <row r="19" spans="2:11" s="1" customFormat="1" ht="15" customHeight="1">
      <c r="B19" s="287"/>
      <c r="C19" s="288"/>
      <c r="D19" s="288"/>
      <c r="E19" s="290" t="s">
        <v>3459</v>
      </c>
      <c r="F19" s="414" t="s">
        <v>3460</v>
      </c>
      <c r="G19" s="414"/>
      <c r="H19" s="414"/>
      <c r="I19" s="414"/>
      <c r="J19" s="414"/>
      <c r="K19" s="284"/>
    </row>
    <row r="20" spans="2:11" s="1" customFormat="1" ht="15" customHeight="1">
      <c r="B20" s="287"/>
      <c r="C20" s="288"/>
      <c r="D20" s="288"/>
      <c r="E20" s="290" t="s">
        <v>3461</v>
      </c>
      <c r="F20" s="414" t="s">
        <v>3462</v>
      </c>
      <c r="G20" s="414"/>
      <c r="H20" s="414"/>
      <c r="I20" s="414"/>
      <c r="J20" s="414"/>
      <c r="K20" s="284"/>
    </row>
    <row r="21" spans="2:11" s="1" customFormat="1" ht="15" customHeight="1">
      <c r="B21" s="287"/>
      <c r="C21" s="288"/>
      <c r="D21" s="288"/>
      <c r="E21" s="290" t="s">
        <v>124</v>
      </c>
      <c r="F21" s="414" t="s">
        <v>125</v>
      </c>
      <c r="G21" s="414"/>
      <c r="H21" s="414"/>
      <c r="I21" s="414"/>
      <c r="J21" s="414"/>
      <c r="K21" s="284"/>
    </row>
    <row r="22" spans="2:11" s="1" customFormat="1" ht="15" customHeight="1">
      <c r="B22" s="287"/>
      <c r="C22" s="288"/>
      <c r="D22" s="288"/>
      <c r="E22" s="290" t="s">
        <v>3463</v>
      </c>
      <c r="F22" s="414" t="s">
        <v>2542</v>
      </c>
      <c r="G22" s="414"/>
      <c r="H22" s="414"/>
      <c r="I22" s="414"/>
      <c r="J22" s="414"/>
      <c r="K22" s="284"/>
    </row>
    <row r="23" spans="2:11" s="1" customFormat="1" ht="15" customHeight="1">
      <c r="B23" s="287"/>
      <c r="C23" s="288"/>
      <c r="D23" s="288"/>
      <c r="E23" s="290" t="s">
        <v>3464</v>
      </c>
      <c r="F23" s="414" t="s">
        <v>3465</v>
      </c>
      <c r="G23" s="414"/>
      <c r="H23" s="414"/>
      <c r="I23" s="414"/>
      <c r="J23" s="414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414" t="s">
        <v>3466</v>
      </c>
      <c r="D25" s="414"/>
      <c r="E25" s="414"/>
      <c r="F25" s="414"/>
      <c r="G25" s="414"/>
      <c r="H25" s="414"/>
      <c r="I25" s="414"/>
      <c r="J25" s="414"/>
      <c r="K25" s="284"/>
    </row>
    <row r="26" spans="2:11" s="1" customFormat="1" ht="15" customHeight="1">
      <c r="B26" s="287"/>
      <c r="C26" s="414" t="s">
        <v>3467</v>
      </c>
      <c r="D26" s="414"/>
      <c r="E26" s="414"/>
      <c r="F26" s="414"/>
      <c r="G26" s="414"/>
      <c r="H26" s="414"/>
      <c r="I26" s="414"/>
      <c r="J26" s="414"/>
      <c r="K26" s="284"/>
    </row>
    <row r="27" spans="2:11" s="1" customFormat="1" ht="15" customHeight="1">
      <c r="B27" s="287"/>
      <c r="C27" s="286"/>
      <c r="D27" s="414" t="s">
        <v>3468</v>
      </c>
      <c r="E27" s="414"/>
      <c r="F27" s="414"/>
      <c r="G27" s="414"/>
      <c r="H27" s="414"/>
      <c r="I27" s="414"/>
      <c r="J27" s="414"/>
      <c r="K27" s="284"/>
    </row>
    <row r="28" spans="2:11" s="1" customFormat="1" ht="15" customHeight="1">
      <c r="B28" s="287"/>
      <c r="C28" s="288"/>
      <c r="D28" s="414" t="s">
        <v>3469</v>
      </c>
      <c r="E28" s="414"/>
      <c r="F28" s="414"/>
      <c r="G28" s="414"/>
      <c r="H28" s="414"/>
      <c r="I28" s="414"/>
      <c r="J28" s="414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414" t="s">
        <v>3470</v>
      </c>
      <c r="E30" s="414"/>
      <c r="F30" s="414"/>
      <c r="G30" s="414"/>
      <c r="H30" s="414"/>
      <c r="I30" s="414"/>
      <c r="J30" s="414"/>
      <c r="K30" s="284"/>
    </row>
    <row r="31" spans="2:11" s="1" customFormat="1" ht="15" customHeight="1">
      <c r="B31" s="287"/>
      <c r="C31" s="288"/>
      <c r="D31" s="414" t="s">
        <v>3471</v>
      </c>
      <c r="E31" s="414"/>
      <c r="F31" s="414"/>
      <c r="G31" s="414"/>
      <c r="H31" s="414"/>
      <c r="I31" s="414"/>
      <c r="J31" s="414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414" t="s">
        <v>3472</v>
      </c>
      <c r="E33" s="414"/>
      <c r="F33" s="414"/>
      <c r="G33" s="414"/>
      <c r="H33" s="414"/>
      <c r="I33" s="414"/>
      <c r="J33" s="414"/>
      <c r="K33" s="284"/>
    </row>
    <row r="34" spans="2:11" s="1" customFormat="1" ht="15" customHeight="1">
      <c r="B34" s="287"/>
      <c r="C34" s="288"/>
      <c r="D34" s="414" t="s">
        <v>3473</v>
      </c>
      <c r="E34" s="414"/>
      <c r="F34" s="414"/>
      <c r="G34" s="414"/>
      <c r="H34" s="414"/>
      <c r="I34" s="414"/>
      <c r="J34" s="414"/>
      <c r="K34" s="284"/>
    </row>
    <row r="35" spans="2:11" s="1" customFormat="1" ht="15" customHeight="1">
      <c r="B35" s="287"/>
      <c r="C35" s="288"/>
      <c r="D35" s="414" t="s">
        <v>3474</v>
      </c>
      <c r="E35" s="414"/>
      <c r="F35" s="414"/>
      <c r="G35" s="414"/>
      <c r="H35" s="414"/>
      <c r="I35" s="414"/>
      <c r="J35" s="414"/>
      <c r="K35" s="284"/>
    </row>
    <row r="36" spans="2:11" s="1" customFormat="1" ht="15" customHeight="1">
      <c r="B36" s="287"/>
      <c r="C36" s="288"/>
      <c r="D36" s="286"/>
      <c r="E36" s="289" t="s">
        <v>157</v>
      </c>
      <c r="F36" s="286"/>
      <c r="G36" s="414" t="s">
        <v>3475</v>
      </c>
      <c r="H36" s="414"/>
      <c r="I36" s="414"/>
      <c r="J36" s="414"/>
      <c r="K36" s="284"/>
    </row>
    <row r="37" spans="2:11" s="1" customFormat="1" ht="30.75" customHeight="1">
      <c r="B37" s="287"/>
      <c r="C37" s="288"/>
      <c r="D37" s="286"/>
      <c r="E37" s="289" t="s">
        <v>3476</v>
      </c>
      <c r="F37" s="286"/>
      <c r="G37" s="414" t="s">
        <v>3477</v>
      </c>
      <c r="H37" s="414"/>
      <c r="I37" s="414"/>
      <c r="J37" s="414"/>
      <c r="K37" s="284"/>
    </row>
    <row r="38" spans="2:11" s="1" customFormat="1" ht="15" customHeight="1">
      <c r="B38" s="287"/>
      <c r="C38" s="288"/>
      <c r="D38" s="286"/>
      <c r="E38" s="289" t="s">
        <v>56</v>
      </c>
      <c r="F38" s="286"/>
      <c r="G38" s="414" t="s">
        <v>3478</v>
      </c>
      <c r="H38" s="414"/>
      <c r="I38" s="414"/>
      <c r="J38" s="414"/>
      <c r="K38" s="284"/>
    </row>
    <row r="39" spans="2:11" s="1" customFormat="1" ht="15" customHeight="1">
      <c r="B39" s="287"/>
      <c r="C39" s="288"/>
      <c r="D39" s="286"/>
      <c r="E39" s="289" t="s">
        <v>57</v>
      </c>
      <c r="F39" s="286"/>
      <c r="G39" s="414" t="s">
        <v>3479</v>
      </c>
      <c r="H39" s="414"/>
      <c r="I39" s="414"/>
      <c r="J39" s="414"/>
      <c r="K39" s="284"/>
    </row>
    <row r="40" spans="2:11" s="1" customFormat="1" ht="15" customHeight="1">
      <c r="B40" s="287"/>
      <c r="C40" s="288"/>
      <c r="D40" s="286"/>
      <c r="E40" s="289" t="s">
        <v>158</v>
      </c>
      <c r="F40" s="286"/>
      <c r="G40" s="414" t="s">
        <v>3480</v>
      </c>
      <c r="H40" s="414"/>
      <c r="I40" s="414"/>
      <c r="J40" s="414"/>
      <c r="K40" s="284"/>
    </row>
    <row r="41" spans="2:11" s="1" customFormat="1" ht="15" customHeight="1">
      <c r="B41" s="287"/>
      <c r="C41" s="288"/>
      <c r="D41" s="286"/>
      <c r="E41" s="289" t="s">
        <v>159</v>
      </c>
      <c r="F41" s="286"/>
      <c r="G41" s="414" t="s">
        <v>3481</v>
      </c>
      <c r="H41" s="414"/>
      <c r="I41" s="414"/>
      <c r="J41" s="414"/>
      <c r="K41" s="284"/>
    </row>
    <row r="42" spans="2:11" s="1" customFormat="1" ht="15" customHeight="1">
      <c r="B42" s="287"/>
      <c r="C42" s="288"/>
      <c r="D42" s="286"/>
      <c r="E42" s="289" t="s">
        <v>3482</v>
      </c>
      <c r="F42" s="286"/>
      <c r="G42" s="414" t="s">
        <v>3483</v>
      </c>
      <c r="H42" s="414"/>
      <c r="I42" s="414"/>
      <c r="J42" s="414"/>
      <c r="K42" s="284"/>
    </row>
    <row r="43" spans="2:11" s="1" customFormat="1" ht="15" customHeight="1">
      <c r="B43" s="287"/>
      <c r="C43" s="288"/>
      <c r="D43" s="286"/>
      <c r="E43" s="289"/>
      <c r="F43" s="286"/>
      <c r="G43" s="414" t="s">
        <v>3484</v>
      </c>
      <c r="H43" s="414"/>
      <c r="I43" s="414"/>
      <c r="J43" s="414"/>
      <c r="K43" s="284"/>
    </row>
    <row r="44" spans="2:11" s="1" customFormat="1" ht="15" customHeight="1">
      <c r="B44" s="287"/>
      <c r="C44" s="288"/>
      <c r="D44" s="286"/>
      <c r="E44" s="289" t="s">
        <v>3485</v>
      </c>
      <c r="F44" s="286"/>
      <c r="G44" s="414" t="s">
        <v>3486</v>
      </c>
      <c r="H44" s="414"/>
      <c r="I44" s="414"/>
      <c r="J44" s="414"/>
      <c r="K44" s="284"/>
    </row>
    <row r="45" spans="2:11" s="1" customFormat="1" ht="15" customHeight="1">
      <c r="B45" s="287"/>
      <c r="C45" s="288"/>
      <c r="D45" s="286"/>
      <c r="E45" s="289" t="s">
        <v>161</v>
      </c>
      <c r="F45" s="286"/>
      <c r="G45" s="414" t="s">
        <v>3487</v>
      </c>
      <c r="H45" s="414"/>
      <c r="I45" s="414"/>
      <c r="J45" s="414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414" t="s">
        <v>3488</v>
      </c>
      <c r="E47" s="414"/>
      <c r="F47" s="414"/>
      <c r="G47" s="414"/>
      <c r="H47" s="414"/>
      <c r="I47" s="414"/>
      <c r="J47" s="414"/>
      <c r="K47" s="284"/>
    </row>
    <row r="48" spans="2:11" s="1" customFormat="1" ht="15" customHeight="1">
      <c r="B48" s="287"/>
      <c r="C48" s="288"/>
      <c r="D48" s="288"/>
      <c r="E48" s="414" t="s">
        <v>3489</v>
      </c>
      <c r="F48" s="414"/>
      <c r="G48" s="414"/>
      <c r="H48" s="414"/>
      <c r="I48" s="414"/>
      <c r="J48" s="414"/>
      <c r="K48" s="284"/>
    </row>
    <row r="49" spans="2:11" s="1" customFormat="1" ht="15" customHeight="1">
      <c r="B49" s="287"/>
      <c r="C49" s="288"/>
      <c r="D49" s="288"/>
      <c r="E49" s="414" t="s">
        <v>3490</v>
      </c>
      <c r="F49" s="414"/>
      <c r="G49" s="414"/>
      <c r="H49" s="414"/>
      <c r="I49" s="414"/>
      <c r="J49" s="414"/>
      <c r="K49" s="284"/>
    </row>
    <row r="50" spans="2:11" s="1" customFormat="1" ht="15" customHeight="1">
      <c r="B50" s="287"/>
      <c r="C50" s="288"/>
      <c r="D50" s="288"/>
      <c r="E50" s="414" t="s">
        <v>3491</v>
      </c>
      <c r="F50" s="414"/>
      <c r="G50" s="414"/>
      <c r="H50" s="414"/>
      <c r="I50" s="414"/>
      <c r="J50" s="414"/>
      <c r="K50" s="284"/>
    </row>
    <row r="51" spans="2:11" s="1" customFormat="1" ht="15" customHeight="1">
      <c r="B51" s="287"/>
      <c r="C51" s="288"/>
      <c r="D51" s="414" t="s">
        <v>3492</v>
      </c>
      <c r="E51" s="414"/>
      <c r="F51" s="414"/>
      <c r="G51" s="414"/>
      <c r="H51" s="414"/>
      <c r="I51" s="414"/>
      <c r="J51" s="414"/>
      <c r="K51" s="284"/>
    </row>
    <row r="52" spans="2:11" s="1" customFormat="1" ht="25.5" customHeight="1">
      <c r="B52" s="283"/>
      <c r="C52" s="415" t="s">
        <v>3493</v>
      </c>
      <c r="D52" s="415"/>
      <c r="E52" s="415"/>
      <c r="F52" s="415"/>
      <c r="G52" s="415"/>
      <c r="H52" s="415"/>
      <c r="I52" s="415"/>
      <c r="J52" s="415"/>
      <c r="K52" s="284"/>
    </row>
    <row r="53" spans="2:11" s="1" customFormat="1" ht="5.25" customHeight="1">
      <c r="B53" s="283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3"/>
      <c r="C54" s="414" t="s">
        <v>3494</v>
      </c>
      <c r="D54" s="414"/>
      <c r="E54" s="414"/>
      <c r="F54" s="414"/>
      <c r="G54" s="414"/>
      <c r="H54" s="414"/>
      <c r="I54" s="414"/>
      <c r="J54" s="414"/>
      <c r="K54" s="284"/>
    </row>
    <row r="55" spans="2:11" s="1" customFormat="1" ht="15" customHeight="1">
      <c r="B55" s="283"/>
      <c r="C55" s="414" t="s">
        <v>3495</v>
      </c>
      <c r="D55" s="414"/>
      <c r="E55" s="414"/>
      <c r="F55" s="414"/>
      <c r="G55" s="414"/>
      <c r="H55" s="414"/>
      <c r="I55" s="414"/>
      <c r="J55" s="414"/>
      <c r="K55" s="284"/>
    </row>
    <row r="56" spans="2:11" s="1" customFormat="1" ht="12.75" customHeight="1">
      <c r="B56" s="283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3"/>
      <c r="C57" s="414" t="s">
        <v>3496</v>
      </c>
      <c r="D57" s="414"/>
      <c r="E57" s="414"/>
      <c r="F57" s="414"/>
      <c r="G57" s="414"/>
      <c r="H57" s="414"/>
      <c r="I57" s="414"/>
      <c r="J57" s="414"/>
      <c r="K57" s="284"/>
    </row>
    <row r="58" spans="2:11" s="1" customFormat="1" ht="15" customHeight="1">
      <c r="B58" s="283"/>
      <c r="C58" s="288"/>
      <c r="D58" s="414" t="s">
        <v>3497</v>
      </c>
      <c r="E58" s="414"/>
      <c r="F58" s="414"/>
      <c r="G58" s="414"/>
      <c r="H58" s="414"/>
      <c r="I58" s="414"/>
      <c r="J58" s="414"/>
      <c r="K58" s="284"/>
    </row>
    <row r="59" spans="2:11" s="1" customFormat="1" ht="15" customHeight="1">
      <c r="B59" s="283"/>
      <c r="C59" s="288"/>
      <c r="D59" s="414" t="s">
        <v>3498</v>
      </c>
      <c r="E59" s="414"/>
      <c r="F59" s="414"/>
      <c r="G59" s="414"/>
      <c r="H59" s="414"/>
      <c r="I59" s="414"/>
      <c r="J59" s="414"/>
      <c r="K59" s="284"/>
    </row>
    <row r="60" spans="2:11" s="1" customFormat="1" ht="15" customHeight="1">
      <c r="B60" s="283"/>
      <c r="C60" s="288"/>
      <c r="D60" s="414" t="s">
        <v>3499</v>
      </c>
      <c r="E60" s="414"/>
      <c r="F60" s="414"/>
      <c r="G60" s="414"/>
      <c r="H60" s="414"/>
      <c r="I60" s="414"/>
      <c r="J60" s="414"/>
      <c r="K60" s="284"/>
    </row>
    <row r="61" spans="2:11" s="1" customFormat="1" ht="15" customHeight="1">
      <c r="B61" s="283"/>
      <c r="C61" s="288"/>
      <c r="D61" s="414" t="s">
        <v>3500</v>
      </c>
      <c r="E61" s="414"/>
      <c r="F61" s="414"/>
      <c r="G61" s="414"/>
      <c r="H61" s="414"/>
      <c r="I61" s="414"/>
      <c r="J61" s="414"/>
      <c r="K61" s="284"/>
    </row>
    <row r="62" spans="2:11" s="1" customFormat="1" ht="15" customHeight="1">
      <c r="B62" s="283"/>
      <c r="C62" s="288"/>
      <c r="D62" s="416" t="s">
        <v>3501</v>
      </c>
      <c r="E62" s="416"/>
      <c r="F62" s="416"/>
      <c r="G62" s="416"/>
      <c r="H62" s="416"/>
      <c r="I62" s="416"/>
      <c r="J62" s="416"/>
      <c r="K62" s="284"/>
    </row>
    <row r="63" spans="2:11" s="1" customFormat="1" ht="15" customHeight="1">
      <c r="B63" s="283"/>
      <c r="C63" s="288"/>
      <c r="D63" s="414" t="s">
        <v>3502</v>
      </c>
      <c r="E63" s="414"/>
      <c r="F63" s="414"/>
      <c r="G63" s="414"/>
      <c r="H63" s="414"/>
      <c r="I63" s="414"/>
      <c r="J63" s="414"/>
      <c r="K63" s="284"/>
    </row>
    <row r="64" spans="2:11" s="1" customFormat="1" ht="12.75" customHeight="1">
      <c r="B64" s="283"/>
      <c r="C64" s="288"/>
      <c r="D64" s="288"/>
      <c r="E64" s="291"/>
      <c r="F64" s="288"/>
      <c r="G64" s="288"/>
      <c r="H64" s="288"/>
      <c r="I64" s="288"/>
      <c r="J64" s="288"/>
      <c r="K64" s="284"/>
    </row>
    <row r="65" spans="2:11" s="1" customFormat="1" ht="15" customHeight="1">
      <c r="B65" s="283"/>
      <c r="C65" s="288"/>
      <c r="D65" s="414" t="s">
        <v>3503</v>
      </c>
      <c r="E65" s="414"/>
      <c r="F65" s="414"/>
      <c r="G65" s="414"/>
      <c r="H65" s="414"/>
      <c r="I65" s="414"/>
      <c r="J65" s="414"/>
      <c r="K65" s="284"/>
    </row>
    <row r="66" spans="2:11" s="1" customFormat="1" ht="15" customHeight="1">
      <c r="B66" s="283"/>
      <c r="C66" s="288"/>
      <c r="D66" s="416" t="s">
        <v>3504</v>
      </c>
      <c r="E66" s="416"/>
      <c r="F66" s="416"/>
      <c r="G66" s="416"/>
      <c r="H66" s="416"/>
      <c r="I66" s="416"/>
      <c r="J66" s="416"/>
      <c r="K66" s="284"/>
    </row>
    <row r="67" spans="2:11" s="1" customFormat="1" ht="15" customHeight="1">
      <c r="B67" s="283"/>
      <c r="C67" s="288"/>
      <c r="D67" s="414" t="s">
        <v>3505</v>
      </c>
      <c r="E67" s="414"/>
      <c r="F67" s="414"/>
      <c r="G67" s="414"/>
      <c r="H67" s="414"/>
      <c r="I67" s="414"/>
      <c r="J67" s="414"/>
      <c r="K67" s="284"/>
    </row>
    <row r="68" spans="2:11" s="1" customFormat="1" ht="15" customHeight="1">
      <c r="B68" s="283"/>
      <c r="C68" s="288"/>
      <c r="D68" s="414" t="s">
        <v>3506</v>
      </c>
      <c r="E68" s="414"/>
      <c r="F68" s="414"/>
      <c r="G68" s="414"/>
      <c r="H68" s="414"/>
      <c r="I68" s="414"/>
      <c r="J68" s="414"/>
      <c r="K68" s="284"/>
    </row>
    <row r="69" spans="2:11" s="1" customFormat="1" ht="15" customHeight="1">
      <c r="B69" s="283"/>
      <c r="C69" s="288"/>
      <c r="D69" s="414" t="s">
        <v>3507</v>
      </c>
      <c r="E69" s="414"/>
      <c r="F69" s="414"/>
      <c r="G69" s="414"/>
      <c r="H69" s="414"/>
      <c r="I69" s="414"/>
      <c r="J69" s="414"/>
      <c r="K69" s="284"/>
    </row>
    <row r="70" spans="2:11" s="1" customFormat="1" ht="15" customHeight="1">
      <c r="B70" s="283"/>
      <c r="C70" s="288"/>
      <c r="D70" s="414" t="s">
        <v>3508</v>
      </c>
      <c r="E70" s="414"/>
      <c r="F70" s="414"/>
      <c r="G70" s="414"/>
      <c r="H70" s="414"/>
      <c r="I70" s="414"/>
      <c r="J70" s="414"/>
      <c r="K70" s="284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409" t="s">
        <v>3509</v>
      </c>
      <c r="D75" s="409"/>
      <c r="E75" s="409"/>
      <c r="F75" s="409"/>
      <c r="G75" s="409"/>
      <c r="H75" s="409"/>
      <c r="I75" s="409"/>
      <c r="J75" s="409"/>
      <c r="K75" s="301"/>
    </row>
    <row r="76" spans="2:11" s="1" customFormat="1" ht="17.25" customHeight="1">
      <c r="B76" s="300"/>
      <c r="C76" s="302" t="s">
        <v>3510</v>
      </c>
      <c r="D76" s="302"/>
      <c r="E76" s="302"/>
      <c r="F76" s="302" t="s">
        <v>3511</v>
      </c>
      <c r="G76" s="303"/>
      <c r="H76" s="302" t="s">
        <v>57</v>
      </c>
      <c r="I76" s="302" t="s">
        <v>60</v>
      </c>
      <c r="J76" s="302" t="s">
        <v>3512</v>
      </c>
      <c r="K76" s="301"/>
    </row>
    <row r="77" spans="2:11" s="1" customFormat="1" ht="17.25" customHeight="1">
      <c r="B77" s="300"/>
      <c r="C77" s="304" t="s">
        <v>3513</v>
      </c>
      <c r="D77" s="304"/>
      <c r="E77" s="304"/>
      <c r="F77" s="305" t="s">
        <v>3514</v>
      </c>
      <c r="G77" s="306"/>
      <c r="H77" s="304"/>
      <c r="I77" s="304"/>
      <c r="J77" s="304" t="s">
        <v>3515</v>
      </c>
      <c r="K77" s="301"/>
    </row>
    <row r="78" spans="2:11" s="1" customFormat="1" ht="5.25" customHeight="1">
      <c r="B78" s="300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300"/>
      <c r="C79" s="289" t="s">
        <v>56</v>
      </c>
      <c r="D79" s="309"/>
      <c r="E79" s="309"/>
      <c r="F79" s="310" t="s">
        <v>3516</v>
      </c>
      <c r="G79" s="311"/>
      <c r="H79" s="289" t="s">
        <v>3517</v>
      </c>
      <c r="I79" s="289" t="s">
        <v>3518</v>
      </c>
      <c r="J79" s="289">
        <v>20</v>
      </c>
      <c r="K79" s="301"/>
    </row>
    <row r="80" spans="2:11" s="1" customFormat="1" ht="15" customHeight="1">
      <c r="B80" s="300"/>
      <c r="C80" s="289" t="s">
        <v>3519</v>
      </c>
      <c r="D80" s="289"/>
      <c r="E80" s="289"/>
      <c r="F80" s="310" t="s">
        <v>3516</v>
      </c>
      <c r="G80" s="311"/>
      <c r="H80" s="289" t="s">
        <v>3520</v>
      </c>
      <c r="I80" s="289" t="s">
        <v>3518</v>
      </c>
      <c r="J80" s="289">
        <v>120</v>
      </c>
      <c r="K80" s="301"/>
    </row>
    <row r="81" spans="2:11" s="1" customFormat="1" ht="15" customHeight="1">
      <c r="B81" s="312"/>
      <c r="C81" s="289" t="s">
        <v>3521</v>
      </c>
      <c r="D81" s="289"/>
      <c r="E81" s="289"/>
      <c r="F81" s="310" t="s">
        <v>3522</v>
      </c>
      <c r="G81" s="311"/>
      <c r="H81" s="289" t="s">
        <v>3523</v>
      </c>
      <c r="I81" s="289" t="s">
        <v>3518</v>
      </c>
      <c r="J81" s="289">
        <v>50</v>
      </c>
      <c r="K81" s="301"/>
    </row>
    <row r="82" spans="2:11" s="1" customFormat="1" ht="15" customHeight="1">
      <c r="B82" s="312"/>
      <c r="C82" s="289" t="s">
        <v>3524</v>
      </c>
      <c r="D82" s="289"/>
      <c r="E82" s="289"/>
      <c r="F82" s="310" t="s">
        <v>3516</v>
      </c>
      <c r="G82" s="311"/>
      <c r="H82" s="289" t="s">
        <v>3525</v>
      </c>
      <c r="I82" s="289" t="s">
        <v>3526</v>
      </c>
      <c r="J82" s="289"/>
      <c r="K82" s="301"/>
    </row>
    <row r="83" spans="2:11" s="1" customFormat="1" ht="15" customHeight="1">
      <c r="B83" s="312"/>
      <c r="C83" s="313" t="s">
        <v>3527</v>
      </c>
      <c r="D83" s="313"/>
      <c r="E83" s="313"/>
      <c r="F83" s="314" t="s">
        <v>3522</v>
      </c>
      <c r="G83" s="313"/>
      <c r="H83" s="313" t="s">
        <v>3528</v>
      </c>
      <c r="I83" s="313" t="s">
        <v>3518</v>
      </c>
      <c r="J83" s="313">
        <v>15</v>
      </c>
      <c r="K83" s="301"/>
    </row>
    <row r="84" spans="2:11" s="1" customFormat="1" ht="15" customHeight="1">
      <c r="B84" s="312"/>
      <c r="C84" s="313" t="s">
        <v>3529</v>
      </c>
      <c r="D84" s="313"/>
      <c r="E84" s="313"/>
      <c r="F84" s="314" t="s">
        <v>3522</v>
      </c>
      <c r="G84" s="313"/>
      <c r="H84" s="313" t="s">
        <v>3530</v>
      </c>
      <c r="I84" s="313" t="s">
        <v>3518</v>
      </c>
      <c r="J84" s="313">
        <v>15</v>
      </c>
      <c r="K84" s="301"/>
    </row>
    <row r="85" spans="2:11" s="1" customFormat="1" ht="15" customHeight="1">
      <c r="B85" s="312"/>
      <c r="C85" s="313" t="s">
        <v>3531</v>
      </c>
      <c r="D85" s="313"/>
      <c r="E85" s="313"/>
      <c r="F85" s="314" t="s">
        <v>3522</v>
      </c>
      <c r="G85" s="313"/>
      <c r="H85" s="313" t="s">
        <v>3532</v>
      </c>
      <c r="I85" s="313" t="s">
        <v>3518</v>
      </c>
      <c r="J85" s="313">
        <v>20</v>
      </c>
      <c r="K85" s="301"/>
    </row>
    <row r="86" spans="2:11" s="1" customFormat="1" ht="15" customHeight="1">
      <c r="B86" s="312"/>
      <c r="C86" s="313" t="s">
        <v>3533</v>
      </c>
      <c r="D86" s="313"/>
      <c r="E86" s="313"/>
      <c r="F86" s="314" t="s">
        <v>3522</v>
      </c>
      <c r="G86" s="313"/>
      <c r="H86" s="313" t="s">
        <v>3534</v>
      </c>
      <c r="I86" s="313" t="s">
        <v>3518</v>
      </c>
      <c r="J86" s="313">
        <v>20</v>
      </c>
      <c r="K86" s="301"/>
    </row>
    <row r="87" spans="2:11" s="1" customFormat="1" ht="15" customHeight="1">
      <c r="B87" s="312"/>
      <c r="C87" s="289" t="s">
        <v>3535</v>
      </c>
      <c r="D87" s="289"/>
      <c r="E87" s="289"/>
      <c r="F87" s="310" t="s">
        <v>3522</v>
      </c>
      <c r="G87" s="311"/>
      <c r="H87" s="289" t="s">
        <v>3536</v>
      </c>
      <c r="I87" s="289" t="s">
        <v>3518</v>
      </c>
      <c r="J87" s="289">
        <v>50</v>
      </c>
      <c r="K87" s="301"/>
    </row>
    <row r="88" spans="2:11" s="1" customFormat="1" ht="15" customHeight="1">
      <c r="B88" s="312"/>
      <c r="C88" s="289" t="s">
        <v>3537</v>
      </c>
      <c r="D88" s="289"/>
      <c r="E88" s="289"/>
      <c r="F88" s="310" t="s">
        <v>3522</v>
      </c>
      <c r="G88" s="311"/>
      <c r="H88" s="289" t="s">
        <v>3538</v>
      </c>
      <c r="I88" s="289" t="s">
        <v>3518</v>
      </c>
      <c r="J88" s="289">
        <v>20</v>
      </c>
      <c r="K88" s="301"/>
    </row>
    <row r="89" spans="2:11" s="1" customFormat="1" ht="15" customHeight="1">
      <c r="B89" s="312"/>
      <c r="C89" s="289" t="s">
        <v>3539</v>
      </c>
      <c r="D89" s="289"/>
      <c r="E89" s="289"/>
      <c r="F89" s="310" t="s">
        <v>3522</v>
      </c>
      <c r="G89" s="311"/>
      <c r="H89" s="289" t="s">
        <v>3540</v>
      </c>
      <c r="I89" s="289" t="s">
        <v>3518</v>
      </c>
      <c r="J89" s="289">
        <v>20</v>
      </c>
      <c r="K89" s="301"/>
    </row>
    <row r="90" spans="2:11" s="1" customFormat="1" ht="15" customHeight="1">
      <c r="B90" s="312"/>
      <c r="C90" s="289" t="s">
        <v>3541</v>
      </c>
      <c r="D90" s="289"/>
      <c r="E90" s="289"/>
      <c r="F90" s="310" t="s">
        <v>3522</v>
      </c>
      <c r="G90" s="311"/>
      <c r="H90" s="289" t="s">
        <v>3542</v>
      </c>
      <c r="I90" s="289" t="s">
        <v>3518</v>
      </c>
      <c r="J90" s="289">
        <v>50</v>
      </c>
      <c r="K90" s="301"/>
    </row>
    <row r="91" spans="2:11" s="1" customFormat="1" ht="15" customHeight="1">
      <c r="B91" s="312"/>
      <c r="C91" s="289" t="s">
        <v>3543</v>
      </c>
      <c r="D91" s="289"/>
      <c r="E91" s="289"/>
      <c r="F91" s="310" t="s">
        <v>3522</v>
      </c>
      <c r="G91" s="311"/>
      <c r="H91" s="289" t="s">
        <v>3543</v>
      </c>
      <c r="I91" s="289" t="s">
        <v>3518</v>
      </c>
      <c r="J91" s="289">
        <v>50</v>
      </c>
      <c r="K91" s="301"/>
    </row>
    <row r="92" spans="2:11" s="1" customFormat="1" ht="15" customHeight="1">
      <c r="B92" s="312"/>
      <c r="C92" s="289" t="s">
        <v>3544</v>
      </c>
      <c r="D92" s="289"/>
      <c r="E92" s="289"/>
      <c r="F92" s="310" t="s">
        <v>3522</v>
      </c>
      <c r="G92" s="311"/>
      <c r="H92" s="289" t="s">
        <v>3545</v>
      </c>
      <c r="I92" s="289" t="s">
        <v>3518</v>
      </c>
      <c r="J92" s="289">
        <v>255</v>
      </c>
      <c r="K92" s="301"/>
    </row>
    <row r="93" spans="2:11" s="1" customFormat="1" ht="15" customHeight="1">
      <c r="B93" s="312"/>
      <c r="C93" s="289" t="s">
        <v>3546</v>
      </c>
      <c r="D93" s="289"/>
      <c r="E93" s="289"/>
      <c r="F93" s="310" t="s">
        <v>3516</v>
      </c>
      <c r="G93" s="311"/>
      <c r="H93" s="289" t="s">
        <v>3547</v>
      </c>
      <c r="I93" s="289" t="s">
        <v>3548</v>
      </c>
      <c r="J93" s="289"/>
      <c r="K93" s="301"/>
    </row>
    <row r="94" spans="2:11" s="1" customFormat="1" ht="15" customHeight="1">
      <c r="B94" s="312"/>
      <c r="C94" s="289" t="s">
        <v>3549</v>
      </c>
      <c r="D94" s="289"/>
      <c r="E94" s="289"/>
      <c r="F94" s="310" t="s">
        <v>3516</v>
      </c>
      <c r="G94" s="311"/>
      <c r="H94" s="289" t="s">
        <v>3550</v>
      </c>
      <c r="I94" s="289" t="s">
        <v>3551</v>
      </c>
      <c r="J94" s="289"/>
      <c r="K94" s="301"/>
    </row>
    <row r="95" spans="2:11" s="1" customFormat="1" ht="15" customHeight="1">
      <c r="B95" s="312"/>
      <c r="C95" s="289" t="s">
        <v>3552</v>
      </c>
      <c r="D95" s="289"/>
      <c r="E95" s="289"/>
      <c r="F95" s="310" t="s">
        <v>3516</v>
      </c>
      <c r="G95" s="311"/>
      <c r="H95" s="289" t="s">
        <v>3552</v>
      </c>
      <c r="I95" s="289" t="s">
        <v>3551</v>
      </c>
      <c r="J95" s="289"/>
      <c r="K95" s="301"/>
    </row>
    <row r="96" spans="2:11" s="1" customFormat="1" ht="15" customHeight="1">
      <c r="B96" s="312"/>
      <c r="C96" s="289" t="s">
        <v>41</v>
      </c>
      <c r="D96" s="289"/>
      <c r="E96" s="289"/>
      <c r="F96" s="310" t="s">
        <v>3516</v>
      </c>
      <c r="G96" s="311"/>
      <c r="H96" s="289" t="s">
        <v>3553</v>
      </c>
      <c r="I96" s="289" t="s">
        <v>3551</v>
      </c>
      <c r="J96" s="289"/>
      <c r="K96" s="301"/>
    </row>
    <row r="97" spans="2:11" s="1" customFormat="1" ht="15" customHeight="1">
      <c r="B97" s="312"/>
      <c r="C97" s="289" t="s">
        <v>51</v>
      </c>
      <c r="D97" s="289"/>
      <c r="E97" s="289"/>
      <c r="F97" s="310" t="s">
        <v>3516</v>
      </c>
      <c r="G97" s="311"/>
      <c r="H97" s="289" t="s">
        <v>3554</v>
      </c>
      <c r="I97" s="289" t="s">
        <v>3551</v>
      </c>
      <c r="J97" s="289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409" t="s">
        <v>3555</v>
      </c>
      <c r="D102" s="409"/>
      <c r="E102" s="409"/>
      <c r="F102" s="409"/>
      <c r="G102" s="409"/>
      <c r="H102" s="409"/>
      <c r="I102" s="409"/>
      <c r="J102" s="409"/>
      <c r="K102" s="301"/>
    </row>
    <row r="103" spans="2:11" s="1" customFormat="1" ht="17.25" customHeight="1">
      <c r="B103" s="300"/>
      <c r="C103" s="302" t="s">
        <v>3510</v>
      </c>
      <c r="D103" s="302"/>
      <c r="E103" s="302"/>
      <c r="F103" s="302" t="s">
        <v>3511</v>
      </c>
      <c r="G103" s="303"/>
      <c r="H103" s="302" t="s">
        <v>57</v>
      </c>
      <c r="I103" s="302" t="s">
        <v>60</v>
      </c>
      <c r="J103" s="302" t="s">
        <v>3512</v>
      </c>
      <c r="K103" s="301"/>
    </row>
    <row r="104" spans="2:11" s="1" customFormat="1" ht="17.25" customHeight="1">
      <c r="B104" s="300"/>
      <c r="C104" s="304" t="s">
        <v>3513</v>
      </c>
      <c r="D104" s="304"/>
      <c r="E104" s="304"/>
      <c r="F104" s="305" t="s">
        <v>3514</v>
      </c>
      <c r="G104" s="306"/>
      <c r="H104" s="304"/>
      <c r="I104" s="304"/>
      <c r="J104" s="304" t="s">
        <v>3515</v>
      </c>
      <c r="K104" s="301"/>
    </row>
    <row r="105" spans="2:11" s="1" customFormat="1" ht="5.25" customHeight="1">
      <c r="B105" s="300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300"/>
      <c r="C106" s="289" t="s">
        <v>56</v>
      </c>
      <c r="D106" s="309"/>
      <c r="E106" s="309"/>
      <c r="F106" s="310" t="s">
        <v>3516</v>
      </c>
      <c r="G106" s="289"/>
      <c r="H106" s="289" t="s">
        <v>3556</v>
      </c>
      <c r="I106" s="289" t="s">
        <v>3518</v>
      </c>
      <c r="J106" s="289">
        <v>20</v>
      </c>
      <c r="K106" s="301"/>
    </row>
    <row r="107" spans="2:11" s="1" customFormat="1" ht="15" customHeight="1">
      <c r="B107" s="300"/>
      <c r="C107" s="289" t="s">
        <v>3519</v>
      </c>
      <c r="D107" s="289"/>
      <c r="E107" s="289"/>
      <c r="F107" s="310" t="s">
        <v>3516</v>
      </c>
      <c r="G107" s="289"/>
      <c r="H107" s="289" t="s">
        <v>3556</v>
      </c>
      <c r="I107" s="289" t="s">
        <v>3518</v>
      </c>
      <c r="J107" s="289">
        <v>120</v>
      </c>
      <c r="K107" s="301"/>
    </row>
    <row r="108" spans="2:11" s="1" customFormat="1" ht="15" customHeight="1">
      <c r="B108" s="312"/>
      <c r="C108" s="289" t="s">
        <v>3521</v>
      </c>
      <c r="D108" s="289"/>
      <c r="E108" s="289"/>
      <c r="F108" s="310" t="s">
        <v>3522</v>
      </c>
      <c r="G108" s="289"/>
      <c r="H108" s="289" t="s">
        <v>3556</v>
      </c>
      <c r="I108" s="289" t="s">
        <v>3518</v>
      </c>
      <c r="J108" s="289">
        <v>50</v>
      </c>
      <c r="K108" s="301"/>
    </row>
    <row r="109" spans="2:11" s="1" customFormat="1" ht="15" customHeight="1">
      <c r="B109" s="312"/>
      <c r="C109" s="289" t="s">
        <v>3524</v>
      </c>
      <c r="D109" s="289"/>
      <c r="E109" s="289"/>
      <c r="F109" s="310" t="s">
        <v>3516</v>
      </c>
      <c r="G109" s="289"/>
      <c r="H109" s="289" t="s">
        <v>3556</v>
      </c>
      <c r="I109" s="289" t="s">
        <v>3526</v>
      </c>
      <c r="J109" s="289"/>
      <c r="K109" s="301"/>
    </row>
    <row r="110" spans="2:11" s="1" customFormat="1" ht="15" customHeight="1">
      <c r="B110" s="312"/>
      <c r="C110" s="289" t="s">
        <v>3535</v>
      </c>
      <c r="D110" s="289"/>
      <c r="E110" s="289"/>
      <c r="F110" s="310" t="s">
        <v>3522</v>
      </c>
      <c r="G110" s="289"/>
      <c r="H110" s="289" t="s">
        <v>3556</v>
      </c>
      <c r="I110" s="289" t="s">
        <v>3518</v>
      </c>
      <c r="J110" s="289">
        <v>50</v>
      </c>
      <c r="K110" s="301"/>
    </row>
    <row r="111" spans="2:11" s="1" customFormat="1" ht="15" customHeight="1">
      <c r="B111" s="312"/>
      <c r="C111" s="289" t="s">
        <v>3543</v>
      </c>
      <c r="D111" s="289"/>
      <c r="E111" s="289"/>
      <c r="F111" s="310" t="s">
        <v>3522</v>
      </c>
      <c r="G111" s="289"/>
      <c r="H111" s="289" t="s">
        <v>3556</v>
      </c>
      <c r="I111" s="289" t="s">
        <v>3518</v>
      </c>
      <c r="J111" s="289">
        <v>50</v>
      </c>
      <c r="K111" s="301"/>
    </row>
    <row r="112" spans="2:11" s="1" customFormat="1" ht="15" customHeight="1">
      <c r="B112" s="312"/>
      <c r="C112" s="289" t="s">
        <v>3541</v>
      </c>
      <c r="D112" s="289"/>
      <c r="E112" s="289"/>
      <c r="F112" s="310" t="s">
        <v>3522</v>
      </c>
      <c r="G112" s="289"/>
      <c r="H112" s="289" t="s">
        <v>3556</v>
      </c>
      <c r="I112" s="289" t="s">
        <v>3518</v>
      </c>
      <c r="J112" s="289">
        <v>50</v>
      </c>
      <c r="K112" s="301"/>
    </row>
    <row r="113" spans="2:11" s="1" customFormat="1" ht="15" customHeight="1">
      <c r="B113" s="312"/>
      <c r="C113" s="289" t="s">
        <v>56</v>
      </c>
      <c r="D113" s="289"/>
      <c r="E113" s="289"/>
      <c r="F113" s="310" t="s">
        <v>3516</v>
      </c>
      <c r="G113" s="289"/>
      <c r="H113" s="289" t="s">
        <v>3557</v>
      </c>
      <c r="I113" s="289" t="s">
        <v>3518</v>
      </c>
      <c r="J113" s="289">
        <v>20</v>
      </c>
      <c r="K113" s="301"/>
    </row>
    <row r="114" spans="2:11" s="1" customFormat="1" ht="15" customHeight="1">
      <c r="B114" s="312"/>
      <c r="C114" s="289" t="s">
        <v>3558</v>
      </c>
      <c r="D114" s="289"/>
      <c r="E114" s="289"/>
      <c r="F114" s="310" t="s">
        <v>3516</v>
      </c>
      <c r="G114" s="289"/>
      <c r="H114" s="289" t="s">
        <v>3559</v>
      </c>
      <c r="I114" s="289" t="s">
        <v>3518</v>
      </c>
      <c r="J114" s="289">
        <v>120</v>
      </c>
      <c r="K114" s="301"/>
    </row>
    <row r="115" spans="2:11" s="1" customFormat="1" ht="15" customHeight="1">
      <c r="B115" s="312"/>
      <c r="C115" s="289" t="s">
        <v>41</v>
      </c>
      <c r="D115" s="289"/>
      <c r="E115" s="289"/>
      <c r="F115" s="310" t="s">
        <v>3516</v>
      </c>
      <c r="G115" s="289"/>
      <c r="H115" s="289" t="s">
        <v>3560</v>
      </c>
      <c r="I115" s="289" t="s">
        <v>3551</v>
      </c>
      <c r="J115" s="289"/>
      <c r="K115" s="301"/>
    </row>
    <row r="116" spans="2:11" s="1" customFormat="1" ht="15" customHeight="1">
      <c r="B116" s="312"/>
      <c r="C116" s="289" t="s">
        <v>51</v>
      </c>
      <c r="D116" s="289"/>
      <c r="E116" s="289"/>
      <c r="F116" s="310" t="s">
        <v>3516</v>
      </c>
      <c r="G116" s="289"/>
      <c r="H116" s="289" t="s">
        <v>3561</v>
      </c>
      <c r="I116" s="289" t="s">
        <v>3551</v>
      </c>
      <c r="J116" s="289"/>
      <c r="K116" s="301"/>
    </row>
    <row r="117" spans="2:11" s="1" customFormat="1" ht="15" customHeight="1">
      <c r="B117" s="312"/>
      <c r="C117" s="289" t="s">
        <v>60</v>
      </c>
      <c r="D117" s="289"/>
      <c r="E117" s="289"/>
      <c r="F117" s="310" t="s">
        <v>3516</v>
      </c>
      <c r="G117" s="289"/>
      <c r="H117" s="289" t="s">
        <v>3562</v>
      </c>
      <c r="I117" s="289" t="s">
        <v>3563</v>
      </c>
      <c r="J117" s="289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410" t="s">
        <v>3564</v>
      </c>
      <c r="D122" s="410"/>
      <c r="E122" s="410"/>
      <c r="F122" s="410"/>
      <c r="G122" s="410"/>
      <c r="H122" s="410"/>
      <c r="I122" s="410"/>
      <c r="J122" s="410"/>
      <c r="K122" s="329"/>
    </row>
    <row r="123" spans="2:11" s="1" customFormat="1" ht="17.25" customHeight="1">
      <c r="B123" s="330"/>
      <c r="C123" s="302" t="s">
        <v>3510</v>
      </c>
      <c r="D123" s="302"/>
      <c r="E123" s="302"/>
      <c r="F123" s="302" t="s">
        <v>3511</v>
      </c>
      <c r="G123" s="303"/>
      <c r="H123" s="302" t="s">
        <v>57</v>
      </c>
      <c r="I123" s="302" t="s">
        <v>60</v>
      </c>
      <c r="J123" s="302" t="s">
        <v>3512</v>
      </c>
      <c r="K123" s="331"/>
    </row>
    <row r="124" spans="2:11" s="1" customFormat="1" ht="17.25" customHeight="1">
      <c r="B124" s="330"/>
      <c r="C124" s="304" t="s">
        <v>3513</v>
      </c>
      <c r="D124" s="304"/>
      <c r="E124" s="304"/>
      <c r="F124" s="305" t="s">
        <v>3514</v>
      </c>
      <c r="G124" s="306"/>
      <c r="H124" s="304"/>
      <c r="I124" s="304"/>
      <c r="J124" s="304" t="s">
        <v>3515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9" t="s">
        <v>3519</v>
      </c>
      <c r="D126" s="309"/>
      <c r="E126" s="309"/>
      <c r="F126" s="310" t="s">
        <v>3516</v>
      </c>
      <c r="G126" s="289"/>
      <c r="H126" s="289" t="s">
        <v>3556</v>
      </c>
      <c r="I126" s="289" t="s">
        <v>3518</v>
      </c>
      <c r="J126" s="289">
        <v>120</v>
      </c>
      <c r="K126" s="335"/>
    </row>
    <row r="127" spans="2:11" s="1" customFormat="1" ht="15" customHeight="1">
      <c r="B127" s="332"/>
      <c r="C127" s="289" t="s">
        <v>3565</v>
      </c>
      <c r="D127" s="289"/>
      <c r="E127" s="289"/>
      <c r="F127" s="310" t="s">
        <v>3516</v>
      </c>
      <c r="G127" s="289"/>
      <c r="H127" s="289" t="s">
        <v>3566</v>
      </c>
      <c r="I127" s="289" t="s">
        <v>3518</v>
      </c>
      <c r="J127" s="289" t="s">
        <v>3567</v>
      </c>
      <c r="K127" s="335"/>
    </row>
    <row r="128" spans="2:11" s="1" customFormat="1" ht="15" customHeight="1">
      <c r="B128" s="332"/>
      <c r="C128" s="289" t="s">
        <v>3464</v>
      </c>
      <c r="D128" s="289"/>
      <c r="E128" s="289"/>
      <c r="F128" s="310" t="s">
        <v>3516</v>
      </c>
      <c r="G128" s="289"/>
      <c r="H128" s="289" t="s">
        <v>3568</v>
      </c>
      <c r="I128" s="289" t="s">
        <v>3518</v>
      </c>
      <c r="J128" s="289" t="s">
        <v>3567</v>
      </c>
      <c r="K128" s="335"/>
    </row>
    <row r="129" spans="2:11" s="1" customFormat="1" ht="15" customHeight="1">
      <c r="B129" s="332"/>
      <c r="C129" s="289" t="s">
        <v>3527</v>
      </c>
      <c r="D129" s="289"/>
      <c r="E129" s="289"/>
      <c r="F129" s="310" t="s">
        <v>3522</v>
      </c>
      <c r="G129" s="289"/>
      <c r="H129" s="289" t="s">
        <v>3528</v>
      </c>
      <c r="I129" s="289" t="s">
        <v>3518</v>
      </c>
      <c r="J129" s="289">
        <v>15</v>
      </c>
      <c r="K129" s="335"/>
    </row>
    <row r="130" spans="2:11" s="1" customFormat="1" ht="15" customHeight="1">
      <c r="B130" s="332"/>
      <c r="C130" s="313" t="s">
        <v>3529</v>
      </c>
      <c r="D130" s="313"/>
      <c r="E130" s="313"/>
      <c r="F130" s="314" t="s">
        <v>3522</v>
      </c>
      <c r="G130" s="313"/>
      <c r="H130" s="313" t="s">
        <v>3530</v>
      </c>
      <c r="I130" s="313" t="s">
        <v>3518</v>
      </c>
      <c r="J130" s="313">
        <v>15</v>
      </c>
      <c r="K130" s="335"/>
    </row>
    <row r="131" spans="2:11" s="1" customFormat="1" ht="15" customHeight="1">
      <c r="B131" s="332"/>
      <c r="C131" s="313" t="s">
        <v>3531</v>
      </c>
      <c r="D131" s="313"/>
      <c r="E131" s="313"/>
      <c r="F131" s="314" t="s">
        <v>3522</v>
      </c>
      <c r="G131" s="313"/>
      <c r="H131" s="313" t="s">
        <v>3532</v>
      </c>
      <c r="I131" s="313" t="s">
        <v>3518</v>
      </c>
      <c r="J131" s="313">
        <v>20</v>
      </c>
      <c r="K131" s="335"/>
    </row>
    <row r="132" spans="2:11" s="1" customFormat="1" ht="15" customHeight="1">
      <c r="B132" s="332"/>
      <c r="C132" s="313" t="s">
        <v>3533</v>
      </c>
      <c r="D132" s="313"/>
      <c r="E132" s="313"/>
      <c r="F132" s="314" t="s">
        <v>3522</v>
      </c>
      <c r="G132" s="313"/>
      <c r="H132" s="313" t="s">
        <v>3534</v>
      </c>
      <c r="I132" s="313" t="s">
        <v>3518</v>
      </c>
      <c r="J132" s="313">
        <v>20</v>
      </c>
      <c r="K132" s="335"/>
    </row>
    <row r="133" spans="2:11" s="1" customFormat="1" ht="15" customHeight="1">
      <c r="B133" s="332"/>
      <c r="C133" s="289" t="s">
        <v>3521</v>
      </c>
      <c r="D133" s="289"/>
      <c r="E133" s="289"/>
      <c r="F133" s="310" t="s">
        <v>3522</v>
      </c>
      <c r="G133" s="289"/>
      <c r="H133" s="289" t="s">
        <v>3556</v>
      </c>
      <c r="I133" s="289" t="s">
        <v>3518</v>
      </c>
      <c r="J133" s="289">
        <v>50</v>
      </c>
      <c r="K133" s="335"/>
    </row>
    <row r="134" spans="2:11" s="1" customFormat="1" ht="15" customHeight="1">
      <c r="B134" s="332"/>
      <c r="C134" s="289" t="s">
        <v>3535</v>
      </c>
      <c r="D134" s="289"/>
      <c r="E134" s="289"/>
      <c r="F134" s="310" t="s">
        <v>3522</v>
      </c>
      <c r="G134" s="289"/>
      <c r="H134" s="289" t="s">
        <v>3556</v>
      </c>
      <c r="I134" s="289" t="s">
        <v>3518</v>
      </c>
      <c r="J134" s="289">
        <v>50</v>
      </c>
      <c r="K134" s="335"/>
    </row>
    <row r="135" spans="2:11" s="1" customFormat="1" ht="15" customHeight="1">
      <c r="B135" s="332"/>
      <c r="C135" s="289" t="s">
        <v>3541</v>
      </c>
      <c r="D135" s="289"/>
      <c r="E135" s="289"/>
      <c r="F135" s="310" t="s">
        <v>3522</v>
      </c>
      <c r="G135" s="289"/>
      <c r="H135" s="289" t="s">
        <v>3556</v>
      </c>
      <c r="I135" s="289" t="s">
        <v>3518</v>
      </c>
      <c r="J135" s="289">
        <v>50</v>
      </c>
      <c r="K135" s="335"/>
    </row>
    <row r="136" spans="2:11" s="1" customFormat="1" ht="15" customHeight="1">
      <c r="B136" s="332"/>
      <c r="C136" s="289" t="s">
        <v>3543</v>
      </c>
      <c r="D136" s="289"/>
      <c r="E136" s="289"/>
      <c r="F136" s="310" t="s">
        <v>3522</v>
      </c>
      <c r="G136" s="289"/>
      <c r="H136" s="289" t="s">
        <v>3556</v>
      </c>
      <c r="I136" s="289" t="s">
        <v>3518</v>
      </c>
      <c r="J136" s="289">
        <v>50</v>
      </c>
      <c r="K136" s="335"/>
    </row>
    <row r="137" spans="2:11" s="1" customFormat="1" ht="15" customHeight="1">
      <c r="B137" s="332"/>
      <c r="C137" s="289" t="s">
        <v>3544</v>
      </c>
      <c r="D137" s="289"/>
      <c r="E137" s="289"/>
      <c r="F137" s="310" t="s">
        <v>3522</v>
      </c>
      <c r="G137" s="289"/>
      <c r="H137" s="289" t="s">
        <v>3569</v>
      </c>
      <c r="I137" s="289" t="s">
        <v>3518</v>
      </c>
      <c r="J137" s="289">
        <v>255</v>
      </c>
      <c r="K137" s="335"/>
    </row>
    <row r="138" spans="2:11" s="1" customFormat="1" ht="15" customHeight="1">
      <c r="B138" s="332"/>
      <c r="C138" s="289" t="s">
        <v>3546</v>
      </c>
      <c r="D138" s="289"/>
      <c r="E138" s="289"/>
      <c r="F138" s="310" t="s">
        <v>3516</v>
      </c>
      <c r="G138" s="289"/>
      <c r="H138" s="289" t="s">
        <v>3570</v>
      </c>
      <c r="I138" s="289" t="s">
        <v>3548</v>
      </c>
      <c r="J138" s="289"/>
      <c r="K138" s="335"/>
    </row>
    <row r="139" spans="2:11" s="1" customFormat="1" ht="15" customHeight="1">
      <c r="B139" s="332"/>
      <c r="C139" s="289" t="s">
        <v>3549</v>
      </c>
      <c r="D139" s="289"/>
      <c r="E139" s="289"/>
      <c r="F139" s="310" t="s">
        <v>3516</v>
      </c>
      <c r="G139" s="289"/>
      <c r="H139" s="289" t="s">
        <v>3571</v>
      </c>
      <c r="I139" s="289" t="s">
        <v>3551</v>
      </c>
      <c r="J139" s="289"/>
      <c r="K139" s="335"/>
    </row>
    <row r="140" spans="2:11" s="1" customFormat="1" ht="15" customHeight="1">
      <c r="B140" s="332"/>
      <c r="C140" s="289" t="s">
        <v>3552</v>
      </c>
      <c r="D140" s="289"/>
      <c r="E140" s="289"/>
      <c r="F140" s="310" t="s">
        <v>3516</v>
      </c>
      <c r="G140" s="289"/>
      <c r="H140" s="289" t="s">
        <v>3552</v>
      </c>
      <c r="I140" s="289" t="s">
        <v>3551</v>
      </c>
      <c r="J140" s="289"/>
      <c r="K140" s="335"/>
    </row>
    <row r="141" spans="2:11" s="1" customFormat="1" ht="15" customHeight="1">
      <c r="B141" s="332"/>
      <c r="C141" s="289" t="s">
        <v>41</v>
      </c>
      <c r="D141" s="289"/>
      <c r="E141" s="289"/>
      <c r="F141" s="310" t="s">
        <v>3516</v>
      </c>
      <c r="G141" s="289"/>
      <c r="H141" s="289" t="s">
        <v>3572</v>
      </c>
      <c r="I141" s="289" t="s">
        <v>3551</v>
      </c>
      <c r="J141" s="289"/>
      <c r="K141" s="335"/>
    </row>
    <row r="142" spans="2:11" s="1" customFormat="1" ht="15" customHeight="1">
      <c r="B142" s="332"/>
      <c r="C142" s="289" t="s">
        <v>3573</v>
      </c>
      <c r="D142" s="289"/>
      <c r="E142" s="289"/>
      <c r="F142" s="310" t="s">
        <v>3516</v>
      </c>
      <c r="G142" s="289"/>
      <c r="H142" s="289" t="s">
        <v>3574</v>
      </c>
      <c r="I142" s="289" t="s">
        <v>3551</v>
      </c>
      <c r="J142" s="289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409" t="s">
        <v>3575</v>
      </c>
      <c r="D147" s="409"/>
      <c r="E147" s="409"/>
      <c r="F147" s="409"/>
      <c r="G147" s="409"/>
      <c r="H147" s="409"/>
      <c r="I147" s="409"/>
      <c r="J147" s="409"/>
      <c r="K147" s="301"/>
    </row>
    <row r="148" spans="2:11" s="1" customFormat="1" ht="17.25" customHeight="1">
      <c r="B148" s="300"/>
      <c r="C148" s="302" t="s">
        <v>3510</v>
      </c>
      <c r="D148" s="302"/>
      <c r="E148" s="302"/>
      <c r="F148" s="302" t="s">
        <v>3511</v>
      </c>
      <c r="G148" s="303"/>
      <c r="H148" s="302" t="s">
        <v>57</v>
      </c>
      <c r="I148" s="302" t="s">
        <v>60</v>
      </c>
      <c r="J148" s="302" t="s">
        <v>3512</v>
      </c>
      <c r="K148" s="301"/>
    </row>
    <row r="149" spans="2:11" s="1" customFormat="1" ht="17.25" customHeight="1">
      <c r="B149" s="300"/>
      <c r="C149" s="304" t="s">
        <v>3513</v>
      </c>
      <c r="D149" s="304"/>
      <c r="E149" s="304"/>
      <c r="F149" s="305" t="s">
        <v>3514</v>
      </c>
      <c r="G149" s="306"/>
      <c r="H149" s="304"/>
      <c r="I149" s="304"/>
      <c r="J149" s="304" t="s">
        <v>3515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3519</v>
      </c>
      <c r="D151" s="289"/>
      <c r="E151" s="289"/>
      <c r="F151" s="340" t="s">
        <v>3516</v>
      </c>
      <c r="G151" s="289"/>
      <c r="H151" s="339" t="s">
        <v>3556</v>
      </c>
      <c r="I151" s="339" t="s">
        <v>3518</v>
      </c>
      <c r="J151" s="339">
        <v>120</v>
      </c>
      <c r="K151" s="335"/>
    </row>
    <row r="152" spans="2:11" s="1" customFormat="1" ht="15" customHeight="1">
      <c r="B152" s="312"/>
      <c r="C152" s="339" t="s">
        <v>3565</v>
      </c>
      <c r="D152" s="289"/>
      <c r="E152" s="289"/>
      <c r="F152" s="340" t="s">
        <v>3516</v>
      </c>
      <c r="G152" s="289"/>
      <c r="H152" s="339" t="s">
        <v>3576</v>
      </c>
      <c r="I152" s="339" t="s">
        <v>3518</v>
      </c>
      <c r="J152" s="339" t="s">
        <v>3567</v>
      </c>
      <c r="K152" s="335"/>
    </row>
    <row r="153" spans="2:11" s="1" customFormat="1" ht="15" customHeight="1">
      <c r="B153" s="312"/>
      <c r="C153" s="339" t="s">
        <v>3464</v>
      </c>
      <c r="D153" s="289"/>
      <c r="E153" s="289"/>
      <c r="F153" s="340" t="s">
        <v>3516</v>
      </c>
      <c r="G153" s="289"/>
      <c r="H153" s="339" t="s">
        <v>3577</v>
      </c>
      <c r="I153" s="339" t="s">
        <v>3518</v>
      </c>
      <c r="J153" s="339" t="s">
        <v>3567</v>
      </c>
      <c r="K153" s="335"/>
    </row>
    <row r="154" spans="2:11" s="1" customFormat="1" ht="15" customHeight="1">
      <c r="B154" s="312"/>
      <c r="C154" s="339" t="s">
        <v>3521</v>
      </c>
      <c r="D154" s="289"/>
      <c r="E154" s="289"/>
      <c r="F154" s="340" t="s">
        <v>3522</v>
      </c>
      <c r="G154" s="289"/>
      <c r="H154" s="339" t="s">
        <v>3556</v>
      </c>
      <c r="I154" s="339" t="s">
        <v>3518</v>
      </c>
      <c r="J154" s="339">
        <v>50</v>
      </c>
      <c r="K154" s="335"/>
    </row>
    <row r="155" spans="2:11" s="1" customFormat="1" ht="15" customHeight="1">
      <c r="B155" s="312"/>
      <c r="C155" s="339" t="s">
        <v>3524</v>
      </c>
      <c r="D155" s="289"/>
      <c r="E155" s="289"/>
      <c r="F155" s="340" t="s">
        <v>3516</v>
      </c>
      <c r="G155" s="289"/>
      <c r="H155" s="339" t="s">
        <v>3556</v>
      </c>
      <c r="I155" s="339" t="s">
        <v>3526</v>
      </c>
      <c r="J155" s="339"/>
      <c r="K155" s="335"/>
    </row>
    <row r="156" spans="2:11" s="1" customFormat="1" ht="15" customHeight="1">
      <c r="B156" s="312"/>
      <c r="C156" s="339" t="s">
        <v>3535</v>
      </c>
      <c r="D156" s="289"/>
      <c r="E156" s="289"/>
      <c r="F156" s="340" t="s">
        <v>3522</v>
      </c>
      <c r="G156" s="289"/>
      <c r="H156" s="339" t="s">
        <v>3556</v>
      </c>
      <c r="I156" s="339" t="s">
        <v>3518</v>
      </c>
      <c r="J156" s="339">
        <v>50</v>
      </c>
      <c r="K156" s="335"/>
    </row>
    <row r="157" spans="2:11" s="1" customFormat="1" ht="15" customHeight="1">
      <c r="B157" s="312"/>
      <c r="C157" s="339" t="s">
        <v>3543</v>
      </c>
      <c r="D157" s="289"/>
      <c r="E157" s="289"/>
      <c r="F157" s="340" t="s">
        <v>3522</v>
      </c>
      <c r="G157" s="289"/>
      <c r="H157" s="339" t="s">
        <v>3556</v>
      </c>
      <c r="I157" s="339" t="s">
        <v>3518</v>
      </c>
      <c r="J157" s="339">
        <v>50</v>
      </c>
      <c r="K157" s="335"/>
    </row>
    <row r="158" spans="2:11" s="1" customFormat="1" ht="15" customHeight="1">
      <c r="B158" s="312"/>
      <c r="C158" s="339" t="s">
        <v>3541</v>
      </c>
      <c r="D158" s="289"/>
      <c r="E158" s="289"/>
      <c r="F158" s="340" t="s">
        <v>3522</v>
      </c>
      <c r="G158" s="289"/>
      <c r="H158" s="339" t="s">
        <v>3556</v>
      </c>
      <c r="I158" s="339" t="s">
        <v>3518</v>
      </c>
      <c r="J158" s="339">
        <v>50</v>
      </c>
      <c r="K158" s="335"/>
    </row>
    <row r="159" spans="2:11" s="1" customFormat="1" ht="15" customHeight="1">
      <c r="B159" s="312"/>
      <c r="C159" s="339" t="s">
        <v>131</v>
      </c>
      <c r="D159" s="289"/>
      <c r="E159" s="289"/>
      <c r="F159" s="340" t="s">
        <v>3516</v>
      </c>
      <c r="G159" s="289"/>
      <c r="H159" s="339" t="s">
        <v>3578</v>
      </c>
      <c r="I159" s="339" t="s">
        <v>3518</v>
      </c>
      <c r="J159" s="339" t="s">
        <v>3579</v>
      </c>
      <c r="K159" s="335"/>
    </row>
    <row r="160" spans="2:11" s="1" customFormat="1" ht="15" customHeight="1">
      <c r="B160" s="312"/>
      <c r="C160" s="339" t="s">
        <v>3580</v>
      </c>
      <c r="D160" s="289"/>
      <c r="E160" s="289"/>
      <c r="F160" s="340" t="s">
        <v>3516</v>
      </c>
      <c r="G160" s="289"/>
      <c r="H160" s="339" t="s">
        <v>3581</v>
      </c>
      <c r="I160" s="339" t="s">
        <v>3551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8"/>
      <c r="C164" s="279"/>
      <c r="D164" s="279"/>
      <c r="E164" s="279"/>
      <c r="F164" s="279"/>
      <c r="G164" s="279"/>
      <c r="H164" s="279"/>
      <c r="I164" s="279"/>
      <c r="J164" s="279"/>
      <c r="K164" s="280"/>
    </row>
    <row r="165" spans="2:11" s="1" customFormat="1" ht="45" customHeight="1">
      <c r="B165" s="281"/>
      <c r="C165" s="410" t="s">
        <v>3582</v>
      </c>
      <c r="D165" s="410"/>
      <c r="E165" s="410"/>
      <c r="F165" s="410"/>
      <c r="G165" s="410"/>
      <c r="H165" s="410"/>
      <c r="I165" s="410"/>
      <c r="J165" s="410"/>
      <c r="K165" s="282"/>
    </row>
    <row r="166" spans="2:11" s="1" customFormat="1" ht="17.25" customHeight="1">
      <c r="B166" s="281"/>
      <c r="C166" s="302" t="s">
        <v>3510</v>
      </c>
      <c r="D166" s="302"/>
      <c r="E166" s="302"/>
      <c r="F166" s="302" t="s">
        <v>3511</v>
      </c>
      <c r="G166" s="344"/>
      <c r="H166" s="345" t="s">
        <v>57</v>
      </c>
      <c r="I166" s="345" t="s">
        <v>60</v>
      </c>
      <c r="J166" s="302" t="s">
        <v>3512</v>
      </c>
      <c r="K166" s="282"/>
    </row>
    <row r="167" spans="2:11" s="1" customFormat="1" ht="17.25" customHeight="1">
      <c r="B167" s="283"/>
      <c r="C167" s="304" t="s">
        <v>3513</v>
      </c>
      <c r="D167" s="304"/>
      <c r="E167" s="304"/>
      <c r="F167" s="305" t="s">
        <v>3514</v>
      </c>
      <c r="G167" s="346"/>
      <c r="H167" s="347"/>
      <c r="I167" s="347"/>
      <c r="J167" s="304" t="s">
        <v>3515</v>
      </c>
      <c r="K167" s="284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9" t="s">
        <v>3519</v>
      </c>
      <c r="D169" s="289"/>
      <c r="E169" s="289"/>
      <c r="F169" s="310" t="s">
        <v>3516</v>
      </c>
      <c r="G169" s="289"/>
      <c r="H169" s="289" t="s">
        <v>3556</v>
      </c>
      <c r="I169" s="289" t="s">
        <v>3518</v>
      </c>
      <c r="J169" s="289">
        <v>120</v>
      </c>
      <c r="K169" s="335"/>
    </row>
    <row r="170" spans="2:11" s="1" customFormat="1" ht="15" customHeight="1">
      <c r="B170" s="312"/>
      <c r="C170" s="289" t="s">
        <v>3565</v>
      </c>
      <c r="D170" s="289"/>
      <c r="E170" s="289"/>
      <c r="F170" s="310" t="s">
        <v>3516</v>
      </c>
      <c r="G170" s="289"/>
      <c r="H170" s="289" t="s">
        <v>3566</v>
      </c>
      <c r="I170" s="289" t="s">
        <v>3518</v>
      </c>
      <c r="J170" s="289" t="s">
        <v>3567</v>
      </c>
      <c r="K170" s="335"/>
    </row>
    <row r="171" spans="2:11" s="1" customFormat="1" ht="15" customHeight="1">
      <c r="B171" s="312"/>
      <c r="C171" s="289" t="s">
        <v>3464</v>
      </c>
      <c r="D171" s="289"/>
      <c r="E171" s="289"/>
      <c r="F171" s="310" t="s">
        <v>3516</v>
      </c>
      <c r="G171" s="289"/>
      <c r="H171" s="289" t="s">
        <v>3583</v>
      </c>
      <c r="I171" s="289" t="s">
        <v>3518</v>
      </c>
      <c r="J171" s="289" t="s">
        <v>3567</v>
      </c>
      <c r="K171" s="335"/>
    </row>
    <row r="172" spans="2:11" s="1" customFormat="1" ht="15" customHeight="1">
      <c r="B172" s="312"/>
      <c r="C172" s="289" t="s">
        <v>3521</v>
      </c>
      <c r="D172" s="289"/>
      <c r="E172" s="289"/>
      <c r="F172" s="310" t="s">
        <v>3522</v>
      </c>
      <c r="G172" s="289"/>
      <c r="H172" s="289" t="s">
        <v>3583</v>
      </c>
      <c r="I172" s="289" t="s">
        <v>3518</v>
      </c>
      <c r="J172" s="289">
        <v>50</v>
      </c>
      <c r="K172" s="335"/>
    </row>
    <row r="173" spans="2:11" s="1" customFormat="1" ht="15" customHeight="1">
      <c r="B173" s="312"/>
      <c r="C173" s="289" t="s">
        <v>3524</v>
      </c>
      <c r="D173" s="289"/>
      <c r="E173" s="289"/>
      <c r="F173" s="310" t="s">
        <v>3516</v>
      </c>
      <c r="G173" s="289"/>
      <c r="H173" s="289" t="s">
        <v>3583</v>
      </c>
      <c r="I173" s="289" t="s">
        <v>3526</v>
      </c>
      <c r="J173" s="289"/>
      <c r="K173" s="335"/>
    </row>
    <row r="174" spans="2:11" s="1" customFormat="1" ht="15" customHeight="1">
      <c r="B174" s="312"/>
      <c r="C174" s="289" t="s">
        <v>3535</v>
      </c>
      <c r="D174" s="289"/>
      <c r="E174" s="289"/>
      <c r="F174" s="310" t="s">
        <v>3522</v>
      </c>
      <c r="G174" s="289"/>
      <c r="H174" s="289" t="s">
        <v>3583</v>
      </c>
      <c r="I174" s="289" t="s">
        <v>3518</v>
      </c>
      <c r="J174" s="289">
        <v>50</v>
      </c>
      <c r="K174" s="335"/>
    </row>
    <row r="175" spans="2:11" s="1" customFormat="1" ht="15" customHeight="1">
      <c r="B175" s="312"/>
      <c r="C175" s="289" t="s">
        <v>3543</v>
      </c>
      <c r="D175" s="289"/>
      <c r="E175" s="289"/>
      <c r="F175" s="310" t="s">
        <v>3522</v>
      </c>
      <c r="G175" s="289"/>
      <c r="H175" s="289" t="s">
        <v>3583</v>
      </c>
      <c r="I175" s="289" t="s">
        <v>3518</v>
      </c>
      <c r="J175" s="289">
        <v>50</v>
      </c>
      <c r="K175" s="335"/>
    </row>
    <row r="176" spans="2:11" s="1" customFormat="1" ht="15" customHeight="1">
      <c r="B176" s="312"/>
      <c r="C176" s="289" t="s">
        <v>3541</v>
      </c>
      <c r="D176" s="289"/>
      <c r="E176" s="289"/>
      <c r="F176" s="310" t="s">
        <v>3522</v>
      </c>
      <c r="G176" s="289"/>
      <c r="H176" s="289" t="s">
        <v>3583</v>
      </c>
      <c r="I176" s="289" t="s">
        <v>3518</v>
      </c>
      <c r="J176" s="289">
        <v>50</v>
      </c>
      <c r="K176" s="335"/>
    </row>
    <row r="177" spans="2:11" s="1" customFormat="1" ht="15" customHeight="1">
      <c r="B177" s="312"/>
      <c r="C177" s="289" t="s">
        <v>157</v>
      </c>
      <c r="D177" s="289"/>
      <c r="E177" s="289"/>
      <c r="F177" s="310" t="s">
        <v>3516</v>
      </c>
      <c r="G177" s="289"/>
      <c r="H177" s="289" t="s">
        <v>3584</v>
      </c>
      <c r="I177" s="289" t="s">
        <v>3585</v>
      </c>
      <c r="J177" s="289"/>
      <c r="K177" s="335"/>
    </row>
    <row r="178" spans="2:11" s="1" customFormat="1" ht="15" customHeight="1">
      <c r="B178" s="312"/>
      <c r="C178" s="289" t="s">
        <v>60</v>
      </c>
      <c r="D178" s="289"/>
      <c r="E178" s="289"/>
      <c r="F178" s="310" t="s">
        <v>3516</v>
      </c>
      <c r="G178" s="289"/>
      <c r="H178" s="289" t="s">
        <v>3586</v>
      </c>
      <c r="I178" s="289" t="s">
        <v>3587</v>
      </c>
      <c r="J178" s="289">
        <v>1</v>
      </c>
      <c r="K178" s="335"/>
    </row>
    <row r="179" spans="2:11" s="1" customFormat="1" ht="15" customHeight="1">
      <c r="B179" s="312"/>
      <c r="C179" s="289" t="s">
        <v>56</v>
      </c>
      <c r="D179" s="289"/>
      <c r="E179" s="289"/>
      <c r="F179" s="310" t="s">
        <v>3516</v>
      </c>
      <c r="G179" s="289"/>
      <c r="H179" s="289" t="s">
        <v>3588</v>
      </c>
      <c r="I179" s="289" t="s">
        <v>3518</v>
      </c>
      <c r="J179" s="289">
        <v>20</v>
      </c>
      <c r="K179" s="335"/>
    </row>
    <row r="180" spans="2:11" s="1" customFormat="1" ht="15" customHeight="1">
      <c r="B180" s="312"/>
      <c r="C180" s="289" t="s">
        <v>57</v>
      </c>
      <c r="D180" s="289"/>
      <c r="E180" s="289"/>
      <c r="F180" s="310" t="s">
        <v>3516</v>
      </c>
      <c r="G180" s="289"/>
      <c r="H180" s="289" t="s">
        <v>3589</v>
      </c>
      <c r="I180" s="289" t="s">
        <v>3518</v>
      </c>
      <c r="J180" s="289">
        <v>255</v>
      </c>
      <c r="K180" s="335"/>
    </row>
    <row r="181" spans="2:11" s="1" customFormat="1" ht="15" customHeight="1">
      <c r="B181" s="312"/>
      <c r="C181" s="289" t="s">
        <v>158</v>
      </c>
      <c r="D181" s="289"/>
      <c r="E181" s="289"/>
      <c r="F181" s="310" t="s">
        <v>3516</v>
      </c>
      <c r="G181" s="289"/>
      <c r="H181" s="289" t="s">
        <v>3480</v>
      </c>
      <c r="I181" s="289" t="s">
        <v>3518</v>
      </c>
      <c r="J181" s="289">
        <v>10</v>
      </c>
      <c r="K181" s="335"/>
    </row>
    <row r="182" spans="2:11" s="1" customFormat="1" ht="15" customHeight="1">
      <c r="B182" s="312"/>
      <c r="C182" s="289" t="s">
        <v>159</v>
      </c>
      <c r="D182" s="289"/>
      <c r="E182" s="289"/>
      <c r="F182" s="310" t="s">
        <v>3516</v>
      </c>
      <c r="G182" s="289"/>
      <c r="H182" s="289" t="s">
        <v>3590</v>
      </c>
      <c r="I182" s="289" t="s">
        <v>3551</v>
      </c>
      <c r="J182" s="289"/>
      <c r="K182" s="335"/>
    </row>
    <row r="183" spans="2:11" s="1" customFormat="1" ht="15" customHeight="1">
      <c r="B183" s="312"/>
      <c r="C183" s="289" t="s">
        <v>3591</v>
      </c>
      <c r="D183" s="289"/>
      <c r="E183" s="289"/>
      <c r="F183" s="310" t="s">
        <v>3516</v>
      </c>
      <c r="G183" s="289"/>
      <c r="H183" s="289" t="s">
        <v>3592</v>
      </c>
      <c r="I183" s="289" t="s">
        <v>3551</v>
      </c>
      <c r="J183" s="289"/>
      <c r="K183" s="335"/>
    </row>
    <row r="184" spans="2:11" s="1" customFormat="1" ht="15" customHeight="1">
      <c r="B184" s="312"/>
      <c r="C184" s="289" t="s">
        <v>3580</v>
      </c>
      <c r="D184" s="289"/>
      <c r="E184" s="289"/>
      <c r="F184" s="310" t="s">
        <v>3516</v>
      </c>
      <c r="G184" s="289"/>
      <c r="H184" s="289" t="s">
        <v>3593</v>
      </c>
      <c r="I184" s="289" t="s">
        <v>3551</v>
      </c>
      <c r="J184" s="289"/>
      <c r="K184" s="335"/>
    </row>
    <row r="185" spans="2:11" s="1" customFormat="1" ht="15" customHeight="1">
      <c r="B185" s="312"/>
      <c r="C185" s="289" t="s">
        <v>161</v>
      </c>
      <c r="D185" s="289"/>
      <c r="E185" s="289"/>
      <c r="F185" s="310" t="s">
        <v>3522</v>
      </c>
      <c r="G185" s="289"/>
      <c r="H185" s="289" t="s">
        <v>3594</v>
      </c>
      <c r="I185" s="289" t="s">
        <v>3518</v>
      </c>
      <c r="J185" s="289">
        <v>50</v>
      </c>
      <c r="K185" s="335"/>
    </row>
    <row r="186" spans="2:11" s="1" customFormat="1" ht="15" customHeight="1">
      <c r="B186" s="312"/>
      <c r="C186" s="289" t="s">
        <v>3595</v>
      </c>
      <c r="D186" s="289"/>
      <c r="E186" s="289"/>
      <c r="F186" s="310" t="s">
        <v>3522</v>
      </c>
      <c r="G186" s="289"/>
      <c r="H186" s="289" t="s">
        <v>3596</v>
      </c>
      <c r="I186" s="289" t="s">
        <v>3597</v>
      </c>
      <c r="J186" s="289"/>
      <c r="K186" s="335"/>
    </row>
    <row r="187" spans="2:11" s="1" customFormat="1" ht="15" customHeight="1">
      <c r="B187" s="312"/>
      <c r="C187" s="289" t="s">
        <v>3598</v>
      </c>
      <c r="D187" s="289"/>
      <c r="E187" s="289"/>
      <c r="F187" s="310" t="s">
        <v>3522</v>
      </c>
      <c r="G187" s="289"/>
      <c r="H187" s="289" t="s">
        <v>3599</v>
      </c>
      <c r="I187" s="289" t="s">
        <v>3597</v>
      </c>
      <c r="J187" s="289"/>
      <c r="K187" s="335"/>
    </row>
    <row r="188" spans="2:11" s="1" customFormat="1" ht="15" customHeight="1">
      <c r="B188" s="312"/>
      <c r="C188" s="289" t="s">
        <v>3600</v>
      </c>
      <c r="D188" s="289"/>
      <c r="E188" s="289"/>
      <c r="F188" s="310" t="s">
        <v>3522</v>
      </c>
      <c r="G188" s="289"/>
      <c r="H188" s="289" t="s">
        <v>3601</v>
      </c>
      <c r="I188" s="289" t="s">
        <v>3597</v>
      </c>
      <c r="J188" s="289"/>
      <c r="K188" s="335"/>
    </row>
    <row r="189" spans="2:11" s="1" customFormat="1" ht="15" customHeight="1">
      <c r="B189" s="312"/>
      <c r="C189" s="348" t="s">
        <v>3602</v>
      </c>
      <c r="D189" s="289"/>
      <c r="E189" s="289"/>
      <c r="F189" s="310" t="s">
        <v>3522</v>
      </c>
      <c r="G189" s="289"/>
      <c r="H189" s="289" t="s">
        <v>3603</v>
      </c>
      <c r="I189" s="289" t="s">
        <v>3604</v>
      </c>
      <c r="J189" s="349" t="s">
        <v>3605</v>
      </c>
      <c r="K189" s="335"/>
    </row>
    <row r="190" spans="2:11" s="1" customFormat="1" ht="15" customHeight="1">
      <c r="B190" s="312"/>
      <c r="C190" s="348" t="s">
        <v>45</v>
      </c>
      <c r="D190" s="289"/>
      <c r="E190" s="289"/>
      <c r="F190" s="310" t="s">
        <v>3516</v>
      </c>
      <c r="G190" s="289"/>
      <c r="H190" s="286" t="s">
        <v>3606</v>
      </c>
      <c r="I190" s="289" t="s">
        <v>3607</v>
      </c>
      <c r="J190" s="289"/>
      <c r="K190" s="335"/>
    </row>
    <row r="191" spans="2:11" s="1" customFormat="1" ht="15" customHeight="1">
      <c r="B191" s="312"/>
      <c r="C191" s="348" t="s">
        <v>3608</v>
      </c>
      <c r="D191" s="289"/>
      <c r="E191" s="289"/>
      <c r="F191" s="310" t="s">
        <v>3516</v>
      </c>
      <c r="G191" s="289"/>
      <c r="H191" s="289" t="s">
        <v>3609</v>
      </c>
      <c r="I191" s="289" t="s">
        <v>3551</v>
      </c>
      <c r="J191" s="289"/>
      <c r="K191" s="335"/>
    </row>
    <row r="192" spans="2:11" s="1" customFormat="1" ht="15" customHeight="1">
      <c r="B192" s="312"/>
      <c r="C192" s="348" t="s">
        <v>3610</v>
      </c>
      <c r="D192" s="289"/>
      <c r="E192" s="289"/>
      <c r="F192" s="310" t="s">
        <v>3516</v>
      </c>
      <c r="G192" s="289"/>
      <c r="H192" s="289" t="s">
        <v>3611</v>
      </c>
      <c r="I192" s="289" t="s">
        <v>3551</v>
      </c>
      <c r="J192" s="289"/>
      <c r="K192" s="335"/>
    </row>
    <row r="193" spans="2:11" s="1" customFormat="1" ht="15" customHeight="1">
      <c r="B193" s="312"/>
      <c r="C193" s="348" t="s">
        <v>3612</v>
      </c>
      <c r="D193" s="289"/>
      <c r="E193" s="289"/>
      <c r="F193" s="310" t="s">
        <v>3522</v>
      </c>
      <c r="G193" s="289"/>
      <c r="H193" s="289" t="s">
        <v>3613</v>
      </c>
      <c r="I193" s="289" t="s">
        <v>3551</v>
      </c>
      <c r="J193" s="289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</row>
    <row r="198" spans="2:11" s="1" customFormat="1" ht="13.5">
      <c r="B198" s="278"/>
      <c r="C198" s="279"/>
      <c r="D198" s="279"/>
      <c r="E198" s="279"/>
      <c r="F198" s="279"/>
      <c r="G198" s="279"/>
      <c r="H198" s="279"/>
      <c r="I198" s="279"/>
      <c r="J198" s="279"/>
      <c r="K198" s="280"/>
    </row>
    <row r="199" spans="2:11" s="1" customFormat="1" ht="21">
      <c r="B199" s="281"/>
      <c r="C199" s="410" t="s">
        <v>3614</v>
      </c>
      <c r="D199" s="410"/>
      <c r="E199" s="410"/>
      <c r="F199" s="410"/>
      <c r="G199" s="410"/>
      <c r="H199" s="410"/>
      <c r="I199" s="410"/>
      <c r="J199" s="410"/>
      <c r="K199" s="282"/>
    </row>
    <row r="200" spans="2:11" s="1" customFormat="1" ht="25.5" customHeight="1">
      <c r="B200" s="281"/>
      <c r="C200" s="351" t="s">
        <v>3615</v>
      </c>
      <c r="D200" s="351"/>
      <c r="E200" s="351"/>
      <c r="F200" s="351" t="s">
        <v>3616</v>
      </c>
      <c r="G200" s="352"/>
      <c r="H200" s="411" t="s">
        <v>3617</v>
      </c>
      <c r="I200" s="411"/>
      <c r="J200" s="411"/>
      <c r="K200" s="282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9" t="s">
        <v>3607</v>
      </c>
      <c r="D202" s="289"/>
      <c r="E202" s="289"/>
      <c r="F202" s="310" t="s">
        <v>46</v>
      </c>
      <c r="G202" s="289"/>
      <c r="H202" s="412" t="s">
        <v>3618</v>
      </c>
      <c r="I202" s="412"/>
      <c r="J202" s="412"/>
      <c r="K202" s="335"/>
    </row>
    <row r="203" spans="2:11" s="1" customFormat="1" ht="15" customHeight="1">
      <c r="B203" s="312"/>
      <c r="C203" s="289"/>
      <c r="D203" s="289"/>
      <c r="E203" s="289"/>
      <c r="F203" s="310" t="s">
        <v>47</v>
      </c>
      <c r="G203" s="289"/>
      <c r="H203" s="412" t="s">
        <v>3619</v>
      </c>
      <c r="I203" s="412"/>
      <c r="J203" s="412"/>
      <c r="K203" s="335"/>
    </row>
    <row r="204" spans="2:11" s="1" customFormat="1" ht="15" customHeight="1">
      <c r="B204" s="312"/>
      <c r="C204" s="289"/>
      <c r="D204" s="289"/>
      <c r="E204" s="289"/>
      <c r="F204" s="310" t="s">
        <v>50</v>
      </c>
      <c r="G204" s="289"/>
      <c r="H204" s="412" t="s">
        <v>3620</v>
      </c>
      <c r="I204" s="412"/>
      <c r="J204" s="412"/>
      <c r="K204" s="335"/>
    </row>
    <row r="205" spans="2:11" s="1" customFormat="1" ht="15" customHeight="1">
      <c r="B205" s="312"/>
      <c r="C205" s="289"/>
      <c r="D205" s="289"/>
      <c r="E205" s="289"/>
      <c r="F205" s="310" t="s">
        <v>48</v>
      </c>
      <c r="G205" s="289"/>
      <c r="H205" s="412" t="s">
        <v>3621</v>
      </c>
      <c r="I205" s="412"/>
      <c r="J205" s="412"/>
      <c r="K205" s="335"/>
    </row>
    <row r="206" spans="2:11" s="1" customFormat="1" ht="15" customHeight="1">
      <c r="B206" s="312"/>
      <c r="C206" s="289"/>
      <c r="D206" s="289"/>
      <c r="E206" s="289"/>
      <c r="F206" s="310" t="s">
        <v>49</v>
      </c>
      <c r="G206" s="289"/>
      <c r="H206" s="412" t="s">
        <v>3622</v>
      </c>
      <c r="I206" s="412"/>
      <c r="J206" s="412"/>
      <c r="K206" s="335"/>
    </row>
    <row r="207" spans="2:11" s="1" customFormat="1" ht="15" customHeight="1">
      <c r="B207" s="312"/>
      <c r="C207" s="289"/>
      <c r="D207" s="289"/>
      <c r="E207" s="289"/>
      <c r="F207" s="310"/>
      <c r="G207" s="289"/>
      <c r="H207" s="289"/>
      <c r="I207" s="289"/>
      <c r="J207" s="289"/>
      <c r="K207" s="335"/>
    </row>
    <row r="208" spans="2:11" s="1" customFormat="1" ht="15" customHeight="1">
      <c r="B208" s="312"/>
      <c r="C208" s="289" t="s">
        <v>3563</v>
      </c>
      <c r="D208" s="289"/>
      <c r="E208" s="289"/>
      <c r="F208" s="310" t="s">
        <v>82</v>
      </c>
      <c r="G208" s="289"/>
      <c r="H208" s="412" t="s">
        <v>3623</v>
      </c>
      <c r="I208" s="412"/>
      <c r="J208" s="412"/>
      <c r="K208" s="335"/>
    </row>
    <row r="209" spans="2:11" s="1" customFormat="1" ht="15" customHeight="1">
      <c r="B209" s="312"/>
      <c r="C209" s="289"/>
      <c r="D209" s="289"/>
      <c r="E209" s="289"/>
      <c r="F209" s="310" t="s">
        <v>3461</v>
      </c>
      <c r="G209" s="289"/>
      <c r="H209" s="412" t="s">
        <v>3462</v>
      </c>
      <c r="I209" s="412"/>
      <c r="J209" s="412"/>
      <c r="K209" s="335"/>
    </row>
    <row r="210" spans="2:11" s="1" customFormat="1" ht="15" customHeight="1">
      <c r="B210" s="312"/>
      <c r="C210" s="289"/>
      <c r="D210" s="289"/>
      <c r="E210" s="289"/>
      <c r="F210" s="310" t="s">
        <v>3459</v>
      </c>
      <c r="G210" s="289"/>
      <c r="H210" s="412" t="s">
        <v>3624</v>
      </c>
      <c r="I210" s="412"/>
      <c r="J210" s="412"/>
      <c r="K210" s="335"/>
    </row>
    <row r="211" spans="2:11" s="1" customFormat="1" ht="15" customHeight="1">
      <c r="B211" s="353"/>
      <c r="C211" s="289"/>
      <c r="D211" s="289"/>
      <c r="E211" s="289"/>
      <c r="F211" s="310" t="s">
        <v>124</v>
      </c>
      <c r="G211" s="348"/>
      <c r="H211" s="413" t="s">
        <v>125</v>
      </c>
      <c r="I211" s="413"/>
      <c r="J211" s="413"/>
      <c r="K211" s="354"/>
    </row>
    <row r="212" spans="2:11" s="1" customFormat="1" ht="15" customHeight="1">
      <c r="B212" s="353"/>
      <c r="C212" s="289"/>
      <c r="D212" s="289"/>
      <c r="E212" s="289"/>
      <c r="F212" s="310" t="s">
        <v>3463</v>
      </c>
      <c r="G212" s="348"/>
      <c r="H212" s="413" t="s">
        <v>2364</v>
      </c>
      <c r="I212" s="413"/>
      <c r="J212" s="413"/>
      <c r="K212" s="354"/>
    </row>
    <row r="213" spans="2:11" s="1" customFormat="1" ht="15" customHeight="1">
      <c r="B213" s="353"/>
      <c r="C213" s="289"/>
      <c r="D213" s="289"/>
      <c r="E213" s="289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9" t="s">
        <v>3587</v>
      </c>
      <c r="D214" s="289"/>
      <c r="E214" s="289"/>
      <c r="F214" s="310">
        <v>1</v>
      </c>
      <c r="G214" s="348"/>
      <c r="H214" s="413" t="s">
        <v>3625</v>
      </c>
      <c r="I214" s="413"/>
      <c r="J214" s="413"/>
      <c r="K214" s="354"/>
    </row>
    <row r="215" spans="2:11" s="1" customFormat="1" ht="15" customHeight="1">
      <c r="B215" s="353"/>
      <c r="C215" s="289"/>
      <c r="D215" s="289"/>
      <c r="E215" s="289"/>
      <c r="F215" s="310">
        <v>2</v>
      </c>
      <c r="G215" s="348"/>
      <c r="H215" s="413" t="s">
        <v>3626</v>
      </c>
      <c r="I215" s="413"/>
      <c r="J215" s="413"/>
      <c r="K215" s="354"/>
    </row>
    <row r="216" spans="2:11" s="1" customFormat="1" ht="15" customHeight="1">
      <c r="B216" s="353"/>
      <c r="C216" s="289"/>
      <c r="D216" s="289"/>
      <c r="E216" s="289"/>
      <c r="F216" s="310">
        <v>3</v>
      </c>
      <c r="G216" s="348"/>
      <c r="H216" s="413" t="s">
        <v>3627</v>
      </c>
      <c r="I216" s="413"/>
      <c r="J216" s="413"/>
      <c r="K216" s="354"/>
    </row>
    <row r="217" spans="2:11" s="1" customFormat="1" ht="15" customHeight="1">
      <c r="B217" s="353"/>
      <c r="C217" s="289"/>
      <c r="D217" s="289"/>
      <c r="E217" s="289"/>
      <c r="F217" s="310">
        <v>4</v>
      </c>
      <c r="G217" s="348"/>
      <c r="H217" s="413" t="s">
        <v>3628</v>
      </c>
      <c r="I217" s="413"/>
      <c r="J217" s="413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84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129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44285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ROUND(J101,2)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ROUND((SUM(BE101:BE1485)),2)</f>
        <v>0</v>
      </c>
      <c r="G33" s="36"/>
      <c r="H33" s="36"/>
      <c r="I33" s="120">
        <v>0.21</v>
      </c>
      <c r="J33" s="119">
        <f>ROUND(((SUM(BE101:BE1485))*I33),2)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ROUND((SUM(BF101:BF1485)),2)</f>
        <v>0</v>
      </c>
      <c r="G34" s="36"/>
      <c r="H34" s="36"/>
      <c r="I34" s="120">
        <v>0.15</v>
      </c>
      <c r="J34" s="119">
        <f>ROUND(((SUM(BF101:BF1485))*I34),2)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ROUND((SUM(BG101:BG1485)),2)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ROUND((SUM(BH101:BH1485)),2)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ROUND((SUM(BI101:BI1485)),2)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01 - Novostavba RD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44285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J101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J102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J103</f>
        <v>0</v>
      </c>
      <c r="K61" s="143"/>
      <c r="L61" s="147"/>
    </row>
    <row r="62" spans="2:12" s="10" customFormat="1" ht="19.9" customHeight="1">
      <c r="B62" s="142"/>
      <c r="C62" s="143"/>
      <c r="D62" s="144" t="s">
        <v>136</v>
      </c>
      <c r="E62" s="145"/>
      <c r="F62" s="145"/>
      <c r="G62" s="145"/>
      <c r="H62" s="145"/>
      <c r="I62" s="145"/>
      <c r="J62" s="146">
        <f>J146</f>
        <v>0</v>
      </c>
      <c r="K62" s="143"/>
      <c r="L62" s="147"/>
    </row>
    <row r="63" spans="2:12" s="10" customFormat="1" ht="19.9" customHeight="1">
      <c r="B63" s="142"/>
      <c r="C63" s="143"/>
      <c r="D63" s="144" t="s">
        <v>137</v>
      </c>
      <c r="E63" s="145"/>
      <c r="F63" s="145"/>
      <c r="G63" s="145"/>
      <c r="H63" s="145"/>
      <c r="I63" s="145"/>
      <c r="J63" s="146">
        <f>J217</f>
        <v>0</v>
      </c>
      <c r="K63" s="143"/>
      <c r="L63" s="147"/>
    </row>
    <row r="64" spans="2:12" s="10" customFormat="1" ht="19.9" customHeight="1">
      <c r="B64" s="142"/>
      <c r="C64" s="143"/>
      <c r="D64" s="144" t="s">
        <v>138</v>
      </c>
      <c r="E64" s="145"/>
      <c r="F64" s="145"/>
      <c r="G64" s="145"/>
      <c r="H64" s="145"/>
      <c r="I64" s="145"/>
      <c r="J64" s="146">
        <f>J363</f>
        <v>0</v>
      </c>
      <c r="K64" s="143"/>
      <c r="L64" s="147"/>
    </row>
    <row r="65" spans="2:12" s="10" customFormat="1" ht="19.9" customHeight="1">
      <c r="B65" s="142"/>
      <c r="C65" s="143"/>
      <c r="D65" s="144" t="s">
        <v>139</v>
      </c>
      <c r="E65" s="145"/>
      <c r="F65" s="145"/>
      <c r="G65" s="145"/>
      <c r="H65" s="145"/>
      <c r="I65" s="145"/>
      <c r="J65" s="146">
        <f>J460</f>
        <v>0</v>
      </c>
      <c r="K65" s="143"/>
      <c r="L65" s="147"/>
    </row>
    <row r="66" spans="2:12" s="10" customFormat="1" ht="19.9" customHeight="1">
      <c r="B66" s="142"/>
      <c r="C66" s="143"/>
      <c r="D66" s="144" t="s">
        <v>140</v>
      </c>
      <c r="E66" s="145"/>
      <c r="F66" s="145"/>
      <c r="G66" s="145"/>
      <c r="H66" s="145"/>
      <c r="I66" s="145"/>
      <c r="J66" s="146">
        <f>J722</f>
        <v>0</v>
      </c>
      <c r="K66" s="143"/>
      <c r="L66" s="147"/>
    </row>
    <row r="67" spans="2:12" s="10" customFormat="1" ht="19.9" customHeight="1">
      <c r="B67" s="142"/>
      <c r="C67" s="143"/>
      <c r="D67" s="144" t="s">
        <v>141</v>
      </c>
      <c r="E67" s="145"/>
      <c r="F67" s="145"/>
      <c r="G67" s="145"/>
      <c r="H67" s="145"/>
      <c r="I67" s="145"/>
      <c r="J67" s="146">
        <f>J755</f>
        <v>0</v>
      </c>
      <c r="K67" s="143"/>
      <c r="L67" s="147"/>
    </row>
    <row r="68" spans="2:12" s="9" customFormat="1" ht="24.95" customHeight="1">
      <c r="B68" s="136"/>
      <c r="C68" s="137"/>
      <c r="D68" s="138" t="s">
        <v>142</v>
      </c>
      <c r="E68" s="139"/>
      <c r="F68" s="139"/>
      <c r="G68" s="139"/>
      <c r="H68" s="139"/>
      <c r="I68" s="139"/>
      <c r="J68" s="140">
        <f>J757</f>
        <v>0</v>
      </c>
      <c r="K68" s="137"/>
      <c r="L68" s="141"/>
    </row>
    <row r="69" spans="2:12" s="10" customFormat="1" ht="19.9" customHeight="1">
      <c r="B69" s="142"/>
      <c r="C69" s="143"/>
      <c r="D69" s="144" t="s">
        <v>143</v>
      </c>
      <c r="E69" s="145"/>
      <c r="F69" s="145"/>
      <c r="G69" s="145"/>
      <c r="H69" s="145"/>
      <c r="I69" s="145"/>
      <c r="J69" s="146">
        <f>J758</f>
        <v>0</v>
      </c>
      <c r="K69" s="143"/>
      <c r="L69" s="147"/>
    </row>
    <row r="70" spans="2:12" s="10" customFormat="1" ht="19.9" customHeight="1">
      <c r="B70" s="142"/>
      <c r="C70" s="143"/>
      <c r="D70" s="144" t="s">
        <v>144</v>
      </c>
      <c r="E70" s="145"/>
      <c r="F70" s="145"/>
      <c r="G70" s="145"/>
      <c r="H70" s="145"/>
      <c r="I70" s="145"/>
      <c r="J70" s="146">
        <f>J812</f>
        <v>0</v>
      </c>
      <c r="K70" s="143"/>
      <c r="L70" s="147"/>
    </row>
    <row r="71" spans="2:12" s="10" customFormat="1" ht="19.9" customHeight="1">
      <c r="B71" s="142"/>
      <c r="C71" s="143"/>
      <c r="D71" s="144" t="s">
        <v>145</v>
      </c>
      <c r="E71" s="145"/>
      <c r="F71" s="145"/>
      <c r="G71" s="145"/>
      <c r="H71" s="145"/>
      <c r="I71" s="145"/>
      <c r="J71" s="146">
        <f>J847</f>
        <v>0</v>
      </c>
      <c r="K71" s="143"/>
      <c r="L71" s="147"/>
    </row>
    <row r="72" spans="2:12" s="10" customFormat="1" ht="19.9" customHeight="1">
      <c r="B72" s="142"/>
      <c r="C72" s="143"/>
      <c r="D72" s="144" t="s">
        <v>146</v>
      </c>
      <c r="E72" s="145"/>
      <c r="F72" s="145"/>
      <c r="G72" s="145"/>
      <c r="H72" s="145"/>
      <c r="I72" s="145"/>
      <c r="J72" s="146">
        <f>J943</f>
        <v>0</v>
      </c>
      <c r="K72" s="143"/>
      <c r="L72" s="147"/>
    </row>
    <row r="73" spans="2:12" s="10" customFormat="1" ht="19.9" customHeight="1">
      <c r="B73" s="142"/>
      <c r="C73" s="143"/>
      <c r="D73" s="144" t="s">
        <v>147</v>
      </c>
      <c r="E73" s="145"/>
      <c r="F73" s="145"/>
      <c r="G73" s="145"/>
      <c r="H73" s="145"/>
      <c r="I73" s="145"/>
      <c r="J73" s="146">
        <f>J1012</f>
        <v>0</v>
      </c>
      <c r="K73" s="143"/>
      <c r="L73" s="147"/>
    </row>
    <row r="74" spans="2:12" s="10" customFormat="1" ht="19.9" customHeight="1">
      <c r="B74" s="142"/>
      <c r="C74" s="143"/>
      <c r="D74" s="144" t="s">
        <v>148</v>
      </c>
      <c r="E74" s="145"/>
      <c r="F74" s="145"/>
      <c r="G74" s="145"/>
      <c r="H74" s="145"/>
      <c r="I74" s="145"/>
      <c r="J74" s="146">
        <f>J1023</f>
        <v>0</v>
      </c>
      <c r="K74" s="143"/>
      <c r="L74" s="147"/>
    </row>
    <row r="75" spans="2:12" s="10" customFormat="1" ht="19.9" customHeight="1">
      <c r="B75" s="142"/>
      <c r="C75" s="143"/>
      <c r="D75" s="144" t="s">
        <v>149</v>
      </c>
      <c r="E75" s="145"/>
      <c r="F75" s="145"/>
      <c r="G75" s="145"/>
      <c r="H75" s="145"/>
      <c r="I75" s="145"/>
      <c r="J75" s="146">
        <f>J1114</f>
        <v>0</v>
      </c>
      <c r="K75" s="143"/>
      <c r="L75" s="147"/>
    </row>
    <row r="76" spans="2:12" s="10" customFormat="1" ht="19.9" customHeight="1">
      <c r="B76" s="142"/>
      <c r="C76" s="143"/>
      <c r="D76" s="144" t="s">
        <v>150</v>
      </c>
      <c r="E76" s="145"/>
      <c r="F76" s="145"/>
      <c r="G76" s="145"/>
      <c r="H76" s="145"/>
      <c r="I76" s="145"/>
      <c r="J76" s="146">
        <f>J1143</f>
        <v>0</v>
      </c>
      <c r="K76" s="143"/>
      <c r="L76" s="147"/>
    </row>
    <row r="77" spans="2:12" s="10" customFormat="1" ht="19.9" customHeight="1">
      <c r="B77" s="142"/>
      <c r="C77" s="143"/>
      <c r="D77" s="144" t="s">
        <v>151</v>
      </c>
      <c r="E77" s="145"/>
      <c r="F77" s="145"/>
      <c r="G77" s="145"/>
      <c r="H77" s="145"/>
      <c r="I77" s="145"/>
      <c r="J77" s="146">
        <f>J1259</f>
        <v>0</v>
      </c>
      <c r="K77" s="143"/>
      <c r="L77" s="147"/>
    </row>
    <row r="78" spans="2:12" s="10" customFormat="1" ht="19.9" customHeight="1">
      <c r="B78" s="142"/>
      <c r="C78" s="143"/>
      <c r="D78" s="144" t="s">
        <v>152</v>
      </c>
      <c r="E78" s="145"/>
      <c r="F78" s="145"/>
      <c r="G78" s="145"/>
      <c r="H78" s="145"/>
      <c r="I78" s="145"/>
      <c r="J78" s="146">
        <f>J1325</f>
        <v>0</v>
      </c>
      <c r="K78" s="143"/>
      <c r="L78" s="147"/>
    </row>
    <row r="79" spans="2:12" s="10" customFormat="1" ht="19.9" customHeight="1">
      <c r="B79" s="142"/>
      <c r="C79" s="143"/>
      <c r="D79" s="144" t="s">
        <v>153</v>
      </c>
      <c r="E79" s="145"/>
      <c r="F79" s="145"/>
      <c r="G79" s="145"/>
      <c r="H79" s="145"/>
      <c r="I79" s="145"/>
      <c r="J79" s="146">
        <f>J1353</f>
        <v>0</v>
      </c>
      <c r="K79" s="143"/>
      <c r="L79" s="147"/>
    </row>
    <row r="80" spans="2:12" s="10" customFormat="1" ht="19.9" customHeight="1">
      <c r="B80" s="142"/>
      <c r="C80" s="143"/>
      <c r="D80" s="144" t="s">
        <v>154</v>
      </c>
      <c r="E80" s="145"/>
      <c r="F80" s="145"/>
      <c r="G80" s="145"/>
      <c r="H80" s="145"/>
      <c r="I80" s="145"/>
      <c r="J80" s="146">
        <f>J1406</f>
        <v>0</v>
      </c>
      <c r="K80" s="143"/>
      <c r="L80" s="147"/>
    </row>
    <row r="81" spans="2:12" s="10" customFormat="1" ht="19.9" customHeight="1">
      <c r="B81" s="142"/>
      <c r="C81" s="143"/>
      <c r="D81" s="144" t="s">
        <v>155</v>
      </c>
      <c r="E81" s="145"/>
      <c r="F81" s="145"/>
      <c r="G81" s="145"/>
      <c r="H81" s="145"/>
      <c r="I81" s="145"/>
      <c r="J81" s="146">
        <f>J1457</f>
        <v>0</v>
      </c>
      <c r="K81" s="143"/>
      <c r="L81" s="147"/>
    </row>
    <row r="82" spans="1:31" s="2" customFormat="1" ht="21.7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7" spans="1:31" s="2" customFormat="1" ht="6.95" customHeight="1">
      <c r="A87" s="36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4.95" customHeight="1">
      <c r="A88" s="36"/>
      <c r="B88" s="37"/>
      <c r="C88" s="25" t="s">
        <v>156</v>
      </c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16</v>
      </c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405" t="str">
        <f>E7</f>
        <v>Domov ve Věži - Komunitní bydlení II</v>
      </c>
      <c r="F91" s="406"/>
      <c r="G91" s="406"/>
      <c r="H91" s="406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128</v>
      </c>
      <c r="D92" s="38"/>
      <c r="E92" s="38"/>
      <c r="F92" s="38"/>
      <c r="G92" s="38"/>
      <c r="H92" s="38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62" t="str">
        <f>E9</f>
        <v>SO 01 - Novostavba RD</v>
      </c>
      <c r="F93" s="407"/>
      <c r="G93" s="407"/>
      <c r="H93" s="407"/>
      <c r="I93" s="38"/>
      <c r="J93" s="38"/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1" t="s">
        <v>21</v>
      </c>
      <c r="D95" s="38"/>
      <c r="E95" s="38"/>
      <c r="F95" s="29" t="str">
        <f>F12</f>
        <v>Obec Věž</v>
      </c>
      <c r="G95" s="38"/>
      <c r="H95" s="38"/>
      <c r="I95" s="31" t="s">
        <v>23</v>
      </c>
      <c r="J95" s="61">
        <f>IF(J12="","",J12)</f>
        <v>44285</v>
      </c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40.15" customHeight="1">
      <c r="A97" s="36"/>
      <c r="B97" s="37"/>
      <c r="C97" s="31" t="s">
        <v>24</v>
      </c>
      <c r="D97" s="38"/>
      <c r="E97" s="38"/>
      <c r="F97" s="29" t="str">
        <f>E15</f>
        <v xml:space="preserve">Kraj Vysočina, Žižkova 1882/57, 587 33 Jihlava </v>
      </c>
      <c r="G97" s="38"/>
      <c r="H97" s="38"/>
      <c r="I97" s="31" t="s">
        <v>32</v>
      </c>
      <c r="J97" s="34" t="str">
        <f>E21</f>
        <v>INVENTE s.r.o., Žerotínova 483/1, 370 04 Č. Buděj.</v>
      </c>
      <c r="K97" s="38"/>
      <c r="L97" s="10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5.2" customHeight="1">
      <c r="A98" s="36"/>
      <c r="B98" s="37"/>
      <c r="C98" s="31" t="s">
        <v>30</v>
      </c>
      <c r="D98" s="38"/>
      <c r="E98" s="38"/>
      <c r="F98" s="29" t="str">
        <f>IF(E18="","",E18)</f>
        <v>Vyplň údaj</v>
      </c>
      <c r="G98" s="38"/>
      <c r="H98" s="38"/>
      <c r="I98" s="31" t="s">
        <v>37</v>
      </c>
      <c r="J98" s="34" t="str">
        <f>E24</f>
        <v xml:space="preserve"> </v>
      </c>
      <c r="K98" s="38"/>
      <c r="L98" s="10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0.3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08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11" customFormat="1" ht="29.25" customHeight="1">
      <c r="A100" s="148"/>
      <c r="B100" s="149"/>
      <c r="C100" s="150" t="s">
        <v>157</v>
      </c>
      <c r="D100" s="151" t="s">
        <v>60</v>
      </c>
      <c r="E100" s="151" t="s">
        <v>56</v>
      </c>
      <c r="F100" s="151" t="s">
        <v>57</v>
      </c>
      <c r="G100" s="151" t="s">
        <v>158</v>
      </c>
      <c r="H100" s="151" t="s">
        <v>159</v>
      </c>
      <c r="I100" s="151" t="s">
        <v>160</v>
      </c>
      <c r="J100" s="151" t="s">
        <v>132</v>
      </c>
      <c r="K100" s="152" t="s">
        <v>161</v>
      </c>
      <c r="L100" s="153"/>
      <c r="M100" s="70" t="s">
        <v>19</v>
      </c>
      <c r="N100" s="71" t="s">
        <v>45</v>
      </c>
      <c r="O100" s="71" t="s">
        <v>162</v>
      </c>
      <c r="P100" s="71" t="s">
        <v>163</v>
      </c>
      <c r="Q100" s="71" t="s">
        <v>164</v>
      </c>
      <c r="R100" s="71" t="s">
        <v>165</v>
      </c>
      <c r="S100" s="71" t="s">
        <v>166</v>
      </c>
      <c r="T100" s="72" t="s">
        <v>167</v>
      </c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</row>
    <row r="101" spans="1:63" s="2" customFormat="1" ht="22.9" customHeight="1">
      <c r="A101" s="36"/>
      <c r="B101" s="37"/>
      <c r="C101" s="77" t="s">
        <v>168</v>
      </c>
      <c r="D101" s="38"/>
      <c r="E101" s="38"/>
      <c r="F101" s="38"/>
      <c r="G101" s="38"/>
      <c r="H101" s="38"/>
      <c r="I101" s="38"/>
      <c r="J101" s="154">
        <f>BK101</f>
        <v>0</v>
      </c>
      <c r="K101" s="38"/>
      <c r="L101" s="41"/>
      <c r="M101" s="73"/>
      <c r="N101" s="155"/>
      <c r="O101" s="74"/>
      <c r="P101" s="156">
        <f>P102+P757</f>
        <v>0</v>
      </c>
      <c r="Q101" s="74"/>
      <c r="R101" s="156">
        <f>R102+R757</f>
        <v>1185.0704132600001</v>
      </c>
      <c r="S101" s="74"/>
      <c r="T101" s="157">
        <f>T102+T757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74</v>
      </c>
      <c r="AU101" s="19" t="s">
        <v>133</v>
      </c>
      <c r="BK101" s="158">
        <f>BK102+BK757</f>
        <v>0</v>
      </c>
    </row>
    <row r="102" spans="2:63" s="12" customFormat="1" ht="25.9" customHeight="1">
      <c r="B102" s="159"/>
      <c r="C102" s="160"/>
      <c r="D102" s="161" t="s">
        <v>74</v>
      </c>
      <c r="E102" s="162" t="s">
        <v>169</v>
      </c>
      <c r="F102" s="162" t="s">
        <v>170</v>
      </c>
      <c r="G102" s="160"/>
      <c r="H102" s="160"/>
      <c r="I102" s="163"/>
      <c r="J102" s="164">
        <f>BK102</f>
        <v>0</v>
      </c>
      <c r="K102" s="160"/>
      <c r="L102" s="165"/>
      <c r="M102" s="166"/>
      <c r="N102" s="167"/>
      <c r="O102" s="167"/>
      <c r="P102" s="168">
        <f>P103+P146+P217+P363+P460+P722+P755</f>
        <v>0</v>
      </c>
      <c r="Q102" s="167"/>
      <c r="R102" s="168">
        <f>R103+R146+R217+R363+R460+R722+R755</f>
        <v>1126.97535999</v>
      </c>
      <c r="S102" s="167"/>
      <c r="T102" s="169">
        <f>T103+T146+T217+T363+T460+T722+T755</f>
        <v>0</v>
      </c>
      <c r="AR102" s="170" t="s">
        <v>83</v>
      </c>
      <c r="AT102" s="171" t="s">
        <v>74</v>
      </c>
      <c r="AU102" s="171" t="s">
        <v>75</v>
      </c>
      <c r="AY102" s="170" t="s">
        <v>171</v>
      </c>
      <c r="BK102" s="172">
        <f>BK103+BK146+BK217+BK363+BK460+BK722+BK755</f>
        <v>0</v>
      </c>
    </row>
    <row r="103" spans="2:63" s="12" customFormat="1" ht="22.9" customHeight="1">
      <c r="B103" s="159"/>
      <c r="C103" s="160"/>
      <c r="D103" s="161" t="s">
        <v>74</v>
      </c>
      <c r="E103" s="173" t="s">
        <v>83</v>
      </c>
      <c r="F103" s="173" t="s">
        <v>172</v>
      </c>
      <c r="G103" s="160"/>
      <c r="H103" s="160"/>
      <c r="I103" s="163"/>
      <c r="J103" s="174">
        <f>BK103</f>
        <v>0</v>
      </c>
      <c r="K103" s="160"/>
      <c r="L103" s="165"/>
      <c r="M103" s="166"/>
      <c r="N103" s="167"/>
      <c r="O103" s="167"/>
      <c r="P103" s="168">
        <f>SUM(P104:P145)</f>
        <v>0</v>
      </c>
      <c r="Q103" s="167"/>
      <c r="R103" s="168">
        <f>SUM(R104:R145)</f>
        <v>0</v>
      </c>
      <c r="S103" s="167"/>
      <c r="T103" s="169">
        <f>SUM(T104:T145)</f>
        <v>0</v>
      </c>
      <c r="AR103" s="170" t="s">
        <v>83</v>
      </c>
      <c r="AT103" s="171" t="s">
        <v>74</v>
      </c>
      <c r="AU103" s="171" t="s">
        <v>83</v>
      </c>
      <c r="AY103" s="170" t="s">
        <v>171</v>
      </c>
      <c r="BK103" s="172">
        <f>SUM(BK104:BK145)</f>
        <v>0</v>
      </c>
    </row>
    <row r="104" spans="1:65" s="2" customFormat="1" ht="16.5" customHeight="1">
      <c r="A104" s="36"/>
      <c r="B104" s="37"/>
      <c r="C104" s="175" t="s">
        <v>83</v>
      </c>
      <c r="D104" s="175" t="s">
        <v>173</v>
      </c>
      <c r="E104" s="176" t="s">
        <v>174</v>
      </c>
      <c r="F104" s="177" t="s">
        <v>175</v>
      </c>
      <c r="G104" s="178" t="s">
        <v>176</v>
      </c>
      <c r="H104" s="179">
        <v>413.347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180</v>
      </c>
    </row>
    <row r="105" spans="2:51" s="13" customFormat="1" ht="11.25">
      <c r="B105" s="188"/>
      <c r="C105" s="189"/>
      <c r="D105" s="190" t="s">
        <v>181</v>
      </c>
      <c r="E105" s="191" t="s">
        <v>19</v>
      </c>
      <c r="F105" s="192" t="s">
        <v>182</v>
      </c>
      <c r="G105" s="189"/>
      <c r="H105" s="191" t="s">
        <v>19</v>
      </c>
      <c r="I105" s="193"/>
      <c r="J105" s="189"/>
      <c r="K105" s="189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181</v>
      </c>
      <c r="AU105" s="198" t="s">
        <v>179</v>
      </c>
      <c r="AV105" s="13" t="s">
        <v>83</v>
      </c>
      <c r="AW105" s="13" t="s">
        <v>36</v>
      </c>
      <c r="AX105" s="13" t="s">
        <v>75</v>
      </c>
      <c r="AY105" s="198" t="s">
        <v>171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183</v>
      </c>
      <c r="G106" s="200"/>
      <c r="H106" s="203">
        <v>413.347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75</v>
      </c>
      <c r="AY106" s="209" t="s">
        <v>171</v>
      </c>
    </row>
    <row r="107" spans="2:51" s="15" customFormat="1" ht="11.25">
      <c r="B107" s="210"/>
      <c r="C107" s="211"/>
      <c r="D107" s="190" t="s">
        <v>181</v>
      </c>
      <c r="E107" s="212" t="s">
        <v>19</v>
      </c>
      <c r="F107" s="213" t="s">
        <v>184</v>
      </c>
      <c r="G107" s="211"/>
      <c r="H107" s="214">
        <v>413.347</v>
      </c>
      <c r="I107" s="215"/>
      <c r="J107" s="211"/>
      <c r="K107" s="211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181</v>
      </c>
      <c r="AU107" s="220" t="s">
        <v>179</v>
      </c>
      <c r="AV107" s="15" t="s">
        <v>178</v>
      </c>
      <c r="AW107" s="15" t="s">
        <v>36</v>
      </c>
      <c r="AX107" s="15" t="s">
        <v>83</v>
      </c>
      <c r="AY107" s="220" t="s">
        <v>171</v>
      </c>
    </row>
    <row r="108" spans="1:65" s="2" customFormat="1" ht="21.75" customHeight="1">
      <c r="A108" s="36"/>
      <c r="B108" s="37"/>
      <c r="C108" s="175" t="s">
        <v>179</v>
      </c>
      <c r="D108" s="175" t="s">
        <v>173</v>
      </c>
      <c r="E108" s="176" t="s">
        <v>185</v>
      </c>
      <c r="F108" s="177" t="s">
        <v>186</v>
      </c>
      <c r="G108" s="178" t="s">
        <v>187</v>
      </c>
      <c r="H108" s="179">
        <v>42.538</v>
      </c>
      <c r="I108" s="180"/>
      <c r="J108" s="181">
        <f>ROUND(I108*H108,2)</f>
        <v>0</v>
      </c>
      <c r="K108" s="177" t="s">
        <v>177</v>
      </c>
      <c r="L108" s="41"/>
      <c r="M108" s="182" t="s">
        <v>19</v>
      </c>
      <c r="N108" s="183" t="s">
        <v>47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188</v>
      </c>
    </row>
    <row r="109" spans="2:51" s="13" customFormat="1" ht="11.25">
      <c r="B109" s="188"/>
      <c r="C109" s="189"/>
      <c r="D109" s="190" t="s">
        <v>181</v>
      </c>
      <c r="E109" s="191" t="s">
        <v>19</v>
      </c>
      <c r="F109" s="192" t="s">
        <v>182</v>
      </c>
      <c r="G109" s="189"/>
      <c r="H109" s="191" t="s">
        <v>19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181</v>
      </c>
      <c r="AU109" s="198" t="s">
        <v>179</v>
      </c>
      <c r="AV109" s="13" t="s">
        <v>83</v>
      </c>
      <c r="AW109" s="13" t="s">
        <v>36</v>
      </c>
      <c r="AX109" s="13" t="s">
        <v>75</v>
      </c>
      <c r="AY109" s="198" t="s">
        <v>171</v>
      </c>
    </row>
    <row r="110" spans="2:51" s="14" customFormat="1" ht="11.25">
      <c r="B110" s="199"/>
      <c r="C110" s="200"/>
      <c r="D110" s="190" t="s">
        <v>181</v>
      </c>
      <c r="E110" s="201" t="s">
        <v>19</v>
      </c>
      <c r="F110" s="202" t="s">
        <v>189</v>
      </c>
      <c r="G110" s="200"/>
      <c r="H110" s="203">
        <v>17.222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181</v>
      </c>
      <c r="AU110" s="209" t="s">
        <v>179</v>
      </c>
      <c r="AV110" s="14" t="s">
        <v>179</v>
      </c>
      <c r="AW110" s="14" t="s">
        <v>36</v>
      </c>
      <c r="AX110" s="14" t="s">
        <v>75</v>
      </c>
      <c r="AY110" s="209" t="s">
        <v>171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190</v>
      </c>
      <c r="G111" s="200"/>
      <c r="H111" s="203">
        <v>7.761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4" customFormat="1" ht="11.25">
      <c r="B112" s="199"/>
      <c r="C112" s="200"/>
      <c r="D112" s="190" t="s">
        <v>181</v>
      </c>
      <c r="E112" s="201" t="s">
        <v>19</v>
      </c>
      <c r="F112" s="202" t="s">
        <v>191</v>
      </c>
      <c r="G112" s="200"/>
      <c r="H112" s="203">
        <v>0.246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181</v>
      </c>
      <c r="AU112" s="209" t="s">
        <v>179</v>
      </c>
      <c r="AV112" s="14" t="s">
        <v>179</v>
      </c>
      <c r="AW112" s="14" t="s">
        <v>36</v>
      </c>
      <c r="AX112" s="14" t="s">
        <v>75</v>
      </c>
      <c r="AY112" s="209" t="s">
        <v>171</v>
      </c>
    </row>
    <row r="113" spans="2:51" s="14" customFormat="1" ht="11.25">
      <c r="B113" s="199"/>
      <c r="C113" s="200"/>
      <c r="D113" s="190" t="s">
        <v>181</v>
      </c>
      <c r="E113" s="201" t="s">
        <v>19</v>
      </c>
      <c r="F113" s="202" t="s">
        <v>192</v>
      </c>
      <c r="G113" s="200"/>
      <c r="H113" s="203">
        <v>17.309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181</v>
      </c>
      <c r="AU113" s="209" t="s">
        <v>179</v>
      </c>
      <c r="AV113" s="14" t="s">
        <v>179</v>
      </c>
      <c r="AW113" s="14" t="s">
        <v>36</v>
      </c>
      <c r="AX113" s="14" t="s">
        <v>75</v>
      </c>
      <c r="AY113" s="209" t="s">
        <v>171</v>
      </c>
    </row>
    <row r="114" spans="2:51" s="15" customFormat="1" ht="11.25">
      <c r="B114" s="210"/>
      <c r="C114" s="211"/>
      <c r="D114" s="190" t="s">
        <v>181</v>
      </c>
      <c r="E114" s="212" t="s">
        <v>19</v>
      </c>
      <c r="F114" s="213" t="s">
        <v>184</v>
      </c>
      <c r="G114" s="211"/>
      <c r="H114" s="214">
        <v>42.538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181</v>
      </c>
      <c r="AU114" s="220" t="s">
        <v>179</v>
      </c>
      <c r="AV114" s="15" t="s">
        <v>178</v>
      </c>
      <c r="AW114" s="15" t="s">
        <v>36</v>
      </c>
      <c r="AX114" s="15" t="s">
        <v>83</v>
      </c>
      <c r="AY114" s="220" t="s">
        <v>171</v>
      </c>
    </row>
    <row r="115" spans="1:65" s="2" customFormat="1" ht="24">
      <c r="A115" s="36"/>
      <c r="B115" s="37"/>
      <c r="C115" s="175" t="s">
        <v>193</v>
      </c>
      <c r="D115" s="175" t="s">
        <v>173</v>
      </c>
      <c r="E115" s="176" t="s">
        <v>194</v>
      </c>
      <c r="F115" s="177" t="s">
        <v>195</v>
      </c>
      <c r="G115" s="178" t="s">
        <v>187</v>
      </c>
      <c r="H115" s="179">
        <v>168.82</v>
      </c>
      <c r="I115" s="180"/>
      <c r="J115" s="181">
        <f>ROUND(I115*H115,2)</f>
        <v>0</v>
      </c>
      <c r="K115" s="177" t="s">
        <v>177</v>
      </c>
      <c r="L115" s="41"/>
      <c r="M115" s="182" t="s">
        <v>19</v>
      </c>
      <c r="N115" s="183" t="s">
        <v>47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178</v>
      </c>
      <c r="AT115" s="186" t="s">
        <v>173</v>
      </c>
      <c r="AU115" s="186" t="s">
        <v>179</v>
      </c>
      <c r="AY115" s="19" t="s">
        <v>171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179</v>
      </c>
      <c r="BK115" s="187">
        <f>ROUND(I115*H115,2)</f>
        <v>0</v>
      </c>
      <c r="BL115" s="19" t="s">
        <v>178</v>
      </c>
      <c r="BM115" s="186" t="s">
        <v>196</v>
      </c>
    </row>
    <row r="116" spans="2:51" s="13" customFormat="1" ht="11.25">
      <c r="B116" s="188"/>
      <c r="C116" s="189"/>
      <c r="D116" s="190" t="s">
        <v>181</v>
      </c>
      <c r="E116" s="191" t="s">
        <v>19</v>
      </c>
      <c r="F116" s="192" t="s">
        <v>182</v>
      </c>
      <c r="G116" s="189"/>
      <c r="H116" s="191" t="s">
        <v>19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181</v>
      </c>
      <c r="AU116" s="198" t="s">
        <v>179</v>
      </c>
      <c r="AV116" s="13" t="s">
        <v>83</v>
      </c>
      <c r="AW116" s="13" t="s">
        <v>36</v>
      </c>
      <c r="AX116" s="13" t="s">
        <v>75</v>
      </c>
      <c r="AY116" s="198" t="s">
        <v>171</v>
      </c>
    </row>
    <row r="117" spans="2:51" s="14" customFormat="1" ht="22.5">
      <c r="B117" s="199"/>
      <c r="C117" s="200"/>
      <c r="D117" s="190" t="s">
        <v>181</v>
      </c>
      <c r="E117" s="201" t="s">
        <v>19</v>
      </c>
      <c r="F117" s="202" t="s">
        <v>197</v>
      </c>
      <c r="G117" s="200"/>
      <c r="H117" s="203">
        <v>145.659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181</v>
      </c>
      <c r="AU117" s="209" t="s">
        <v>179</v>
      </c>
      <c r="AV117" s="14" t="s">
        <v>179</v>
      </c>
      <c r="AW117" s="14" t="s">
        <v>36</v>
      </c>
      <c r="AX117" s="14" t="s">
        <v>75</v>
      </c>
      <c r="AY117" s="209" t="s">
        <v>171</v>
      </c>
    </row>
    <row r="118" spans="2:51" s="14" customFormat="1" ht="11.25">
      <c r="B118" s="199"/>
      <c r="C118" s="200"/>
      <c r="D118" s="190" t="s">
        <v>181</v>
      </c>
      <c r="E118" s="201" t="s">
        <v>19</v>
      </c>
      <c r="F118" s="202" t="s">
        <v>198</v>
      </c>
      <c r="G118" s="200"/>
      <c r="H118" s="203">
        <v>8.468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181</v>
      </c>
      <c r="AU118" s="209" t="s">
        <v>179</v>
      </c>
      <c r="AV118" s="14" t="s">
        <v>179</v>
      </c>
      <c r="AW118" s="14" t="s">
        <v>36</v>
      </c>
      <c r="AX118" s="14" t="s">
        <v>75</v>
      </c>
      <c r="AY118" s="209" t="s">
        <v>171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199</v>
      </c>
      <c r="G119" s="200"/>
      <c r="H119" s="203">
        <v>9.276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4" customFormat="1" ht="11.25">
      <c r="B120" s="199"/>
      <c r="C120" s="200"/>
      <c r="D120" s="190" t="s">
        <v>181</v>
      </c>
      <c r="E120" s="201" t="s">
        <v>19</v>
      </c>
      <c r="F120" s="202" t="s">
        <v>200</v>
      </c>
      <c r="G120" s="200"/>
      <c r="H120" s="203">
        <v>4.108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181</v>
      </c>
      <c r="AU120" s="209" t="s">
        <v>179</v>
      </c>
      <c r="AV120" s="14" t="s">
        <v>179</v>
      </c>
      <c r="AW120" s="14" t="s">
        <v>36</v>
      </c>
      <c r="AX120" s="14" t="s">
        <v>75</v>
      </c>
      <c r="AY120" s="209" t="s">
        <v>171</v>
      </c>
    </row>
    <row r="121" spans="2:51" s="14" customFormat="1" ht="11.25">
      <c r="B121" s="199"/>
      <c r="C121" s="200"/>
      <c r="D121" s="190" t="s">
        <v>181</v>
      </c>
      <c r="E121" s="201" t="s">
        <v>19</v>
      </c>
      <c r="F121" s="202" t="s">
        <v>201</v>
      </c>
      <c r="G121" s="200"/>
      <c r="H121" s="203">
        <v>1.309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181</v>
      </c>
      <c r="AU121" s="209" t="s">
        <v>179</v>
      </c>
      <c r="AV121" s="14" t="s">
        <v>179</v>
      </c>
      <c r="AW121" s="14" t="s">
        <v>36</v>
      </c>
      <c r="AX121" s="14" t="s">
        <v>75</v>
      </c>
      <c r="AY121" s="209" t="s">
        <v>171</v>
      </c>
    </row>
    <row r="122" spans="2:51" s="15" customFormat="1" ht="11.25">
      <c r="B122" s="210"/>
      <c r="C122" s="211"/>
      <c r="D122" s="190" t="s">
        <v>181</v>
      </c>
      <c r="E122" s="212" t="s">
        <v>19</v>
      </c>
      <c r="F122" s="213" t="s">
        <v>184</v>
      </c>
      <c r="G122" s="211"/>
      <c r="H122" s="214">
        <v>168.82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181</v>
      </c>
      <c r="AU122" s="220" t="s">
        <v>179</v>
      </c>
      <c r="AV122" s="15" t="s">
        <v>178</v>
      </c>
      <c r="AW122" s="15" t="s">
        <v>36</v>
      </c>
      <c r="AX122" s="15" t="s">
        <v>83</v>
      </c>
      <c r="AY122" s="220" t="s">
        <v>171</v>
      </c>
    </row>
    <row r="123" spans="1:65" s="2" customFormat="1" ht="36">
      <c r="A123" s="36"/>
      <c r="B123" s="37"/>
      <c r="C123" s="175" t="s">
        <v>178</v>
      </c>
      <c r="D123" s="175" t="s">
        <v>173</v>
      </c>
      <c r="E123" s="176" t="s">
        <v>202</v>
      </c>
      <c r="F123" s="177" t="s">
        <v>203</v>
      </c>
      <c r="G123" s="178" t="s">
        <v>187</v>
      </c>
      <c r="H123" s="179">
        <v>211.358</v>
      </c>
      <c r="I123" s="180"/>
      <c r="J123" s="181">
        <f>ROUND(I123*H123,2)</f>
        <v>0</v>
      </c>
      <c r="K123" s="177" t="s">
        <v>177</v>
      </c>
      <c r="L123" s="41"/>
      <c r="M123" s="182" t="s">
        <v>19</v>
      </c>
      <c r="N123" s="183" t="s">
        <v>47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178</v>
      </c>
      <c r="AT123" s="186" t="s">
        <v>173</v>
      </c>
      <c r="AU123" s="186" t="s">
        <v>179</v>
      </c>
      <c r="AY123" s="19" t="s">
        <v>171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179</v>
      </c>
      <c r="BK123" s="187">
        <f>ROUND(I123*H123,2)</f>
        <v>0</v>
      </c>
      <c r="BL123" s="19" t="s">
        <v>178</v>
      </c>
      <c r="BM123" s="186" t="s">
        <v>204</v>
      </c>
    </row>
    <row r="124" spans="2:51" s="14" customFormat="1" ht="11.25">
      <c r="B124" s="199"/>
      <c r="C124" s="200"/>
      <c r="D124" s="190" t="s">
        <v>181</v>
      </c>
      <c r="E124" s="201" t="s">
        <v>19</v>
      </c>
      <c r="F124" s="202" t="s">
        <v>205</v>
      </c>
      <c r="G124" s="200"/>
      <c r="H124" s="203">
        <v>211.358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181</v>
      </c>
      <c r="AU124" s="209" t="s">
        <v>179</v>
      </c>
      <c r="AV124" s="14" t="s">
        <v>179</v>
      </c>
      <c r="AW124" s="14" t="s">
        <v>36</v>
      </c>
      <c r="AX124" s="14" t="s">
        <v>75</v>
      </c>
      <c r="AY124" s="209" t="s">
        <v>171</v>
      </c>
    </row>
    <row r="125" spans="2:51" s="15" customFormat="1" ht="11.25">
      <c r="B125" s="210"/>
      <c r="C125" s="211"/>
      <c r="D125" s="190" t="s">
        <v>181</v>
      </c>
      <c r="E125" s="212" t="s">
        <v>19</v>
      </c>
      <c r="F125" s="213" t="s">
        <v>184</v>
      </c>
      <c r="G125" s="211"/>
      <c r="H125" s="214">
        <v>211.358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181</v>
      </c>
      <c r="AU125" s="220" t="s">
        <v>179</v>
      </c>
      <c r="AV125" s="15" t="s">
        <v>178</v>
      </c>
      <c r="AW125" s="15" t="s">
        <v>36</v>
      </c>
      <c r="AX125" s="15" t="s">
        <v>83</v>
      </c>
      <c r="AY125" s="220" t="s">
        <v>171</v>
      </c>
    </row>
    <row r="126" spans="1:65" s="2" customFormat="1" ht="36">
      <c r="A126" s="36"/>
      <c r="B126" s="37"/>
      <c r="C126" s="175" t="s">
        <v>206</v>
      </c>
      <c r="D126" s="175" t="s">
        <v>173</v>
      </c>
      <c r="E126" s="176" t="s">
        <v>207</v>
      </c>
      <c r="F126" s="177" t="s">
        <v>208</v>
      </c>
      <c r="G126" s="178" t="s">
        <v>187</v>
      </c>
      <c r="H126" s="179">
        <v>211.358</v>
      </c>
      <c r="I126" s="180"/>
      <c r="J126" s="181">
        <f>ROUND(I126*H126,2)</f>
        <v>0</v>
      </c>
      <c r="K126" s="177" t="s">
        <v>177</v>
      </c>
      <c r="L126" s="41"/>
      <c r="M126" s="182" t="s">
        <v>19</v>
      </c>
      <c r="N126" s="183" t="s">
        <v>47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179</v>
      </c>
      <c r="AY126" s="19" t="s">
        <v>171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179</v>
      </c>
      <c r="BK126" s="187">
        <f>ROUND(I126*H126,2)</f>
        <v>0</v>
      </c>
      <c r="BL126" s="19" t="s">
        <v>178</v>
      </c>
      <c r="BM126" s="186" t="s">
        <v>209</v>
      </c>
    </row>
    <row r="127" spans="2:51" s="14" customFormat="1" ht="11.25">
      <c r="B127" s="199"/>
      <c r="C127" s="200"/>
      <c r="D127" s="190" t="s">
        <v>181</v>
      </c>
      <c r="E127" s="201" t="s">
        <v>19</v>
      </c>
      <c r="F127" s="202" t="s">
        <v>205</v>
      </c>
      <c r="G127" s="200"/>
      <c r="H127" s="203">
        <v>211.358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181</v>
      </c>
      <c r="AU127" s="209" t="s">
        <v>179</v>
      </c>
      <c r="AV127" s="14" t="s">
        <v>179</v>
      </c>
      <c r="AW127" s="14" t="s">
        <v>36</v>
      </c>
      <c r="AX127" s="14" t="s">
        <v>75</v>
      </c>
      <c r="AY127" s="209" t="s">
        <v>171</v>
      </c>
    </row>
    <row r="128" spans="2:51" s="15" customFormat="1" ht="11.25">
      <c r="B128" s="210"/>
      <c r="C128" s="211"/>
      <c r="D128" s="190" t="s">
        <v>181</v>
      </c>
      <c r="E128" s="212" t="s">
        <v>19</v>
      </c>
      <c r="F128" s="213" t="s">
        <v>184</v>
      </c>
      <c r="G128" s="211"/>
      <c r="H128" s="214">
        <v>211.358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181</v>
      </c>
      <c r="AU128" s="220" t="s">
        <v>179</v>
      </c>
      <c r="AV128" s="15" t="s">
        <v>178</v>
      </c>
      <c r="AW128" s="15" t="s">
        <v>36</v>
      </c>
      <c r="AX128" s="15" t="s">
        <v>83</v>
      </c>
      <c r="AY128" s="220" t="s">
        <v>171</v>
      </c>
    </row>
    <row r="129" spans="1:65" s="2" customFormat="1" ht="36">
      <c r="A129" s="36"/>
      <c r="B129" s="37"/>
      <c r="C129" s="175" t="s">
        <v>210</v>
      </c>
      <c r="D129" s="175" t="s">
        <v>173</v>
      </c>
      <c r="E129" s="176" t="s">
        <v>211</v>
      </c>
      <c r="F129" s="177" t="s">
        <v>212</v>
      </c>
      <c r="G129" s="178" t="s">
        <v>187</v>
      </c>
      <c r="H129" s="179">
        <v>1056.79</v>
      </c>
      <c r="I129" s="180"/>
      <c r="J129" s="181">
        <f>ROUND(I129*H129,2)</f>
        <v>0</v>
      </c>
      <c r="K129" s="177" t="s">
        <v>177</v>
      </c>
      <c r="L129" s="41"/>
      <c r="M129" s="182" t="s">
        <v>19</v>
      </c>
      <c r="N129" s="183" t="s">
        <v>47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178</v>
      </c>
      <c r="AT129" s="186" t="s">
        <v>173</v>
      </c>
      <c r="AU129" s="186" t="s">
        <v>179</v>
      </c>
      <c r="AY129" s="19" t="s">
        <v>171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179</v>
      </c>
      <c r="BK129" s="187">
        <f>ROUND(I129*H129,2)</f>
        <v>0</v>
      </c>
      <c r="BL129" s="19" t="s">
        <v>178</v>
      </c>
      <c r="BM129" s="186" t="s">
        <v>213</v>
      </c>
    </row>
    <row r="130" spans="2:51" s="14" customFormat="1" ht="11.25">
      <c r="B130" s="199"/>
      <c r="C130" s="200"/>
      <c r="D130" s="190" t="s">
        <v>181</v>
      </c>
      <c r="E130" s="200"/>
      <c r="F130" s="202" t="s">
        <v>214</v>
      </c>
      <c r="G130" s="200"/>
      <c r="H130" s="203">
        <v>1056.79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181</v>
      </c>
      <c r="AU130" s="209" t="s">
        <v>179</v>
      </c>
      <c r="AV130" s="14" t="s">
        <v>179</v>
      </c>
      <c r="AW130" s="14" t="s">
        <v>4</v>
      </c>
      <c r="AX130" s="14" t="s">
        <v>83</v>
      </c>
      <c r="AY130" s="209" t="s">
        <v>171</v>
      </c>
    </row>
    <row r="131" spans="1:65" s="2" customFormat="1" ht="24">
      <c r="A131" s="36"/>
      <c r="B131" s="37"/>
      <c r="C131" s="175" t="s">
        <v>215</v>
      </c>
      <c r="D131" s="175" t="s">
        <v>173</v>
      </c>
      <c r="E131" s="176" t="s">
        <v>216</v>
      </c>
      <c r="F131" s="177" t="s">
        <v>217</v>
      </c>
      <c r="G131" s="178" t="s">
        <v>187</v>
      </c>
      <c r="H131" s="179">
        <v>211.358</v>
      </c>
      <c r="I131" s="180"/>
      <c r="J131" s="181">
        <f>ROUND(I131*H131,2)</f>
        <v>0</v>
      </c>
      <c r="K131" s="177" t="s">
        <v>177</v>
      </c>
      <c r="L131" s="41"/>
      <c r="M131" s="182" t="s">
        <v>19</v>
      </c>
      <c r="N131" s="183" t="s">
        <v>47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179</v>
      </c>
      <c r="AY131" s="19" t="s">
        <v>171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179</v>
      </c>
      <c r="BK131" s="187">
        <f>ROUND(I131*H131,2)</f>
        <v>0</v>
      </c>
      <c r="BL131" s="19" t="s">
        <v>178</v>
      </c>
      <c r="BM131" s="186" t="s">
        <v>218</v>
      </c>
    </row>
    <row r="132" spans="1:65" s="2" customFormat="1" ht="24">
      <c r="A132" s="36"/>
      <c r="B132" s="37"/>
      <c r="C132" s="175" t="s">
        <v>219</v>
      </c>
      <c r="D132" s="175" t="s">
        <v>173</v>
      </c>
      <c r="E132" s="176" t="s">
        <v>220</v>
      </c>
      <c r="F132" s="177" t="s">
        <v>221</v>
      </c>
      <c r="G132" s="178" t="s">
        <v>222</v>
      </c>
      <c r="H132" s="179">
        <v>359.309</v>
      </c>
      <c r="I132" s="180"/>
      <c r="J132" s="181">
        <f>ROUND(I132*H132,2)</f>
        <v>0</v>
      </c>
      <c r="K132" s="177" t="s">
        <v>177</v>
      </c>
      <c r="L132" s="41"/>
      <c r="M132" s="182" t="s">
        <v>19</v>
      </c>
      <c r="N132" s="183" t="s">
        <v>47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178</v>
      </c>
      <c r="AT132" s="186" t="s">
        <v>173</v>
      </c>
      <c r="AU132" s="186" t="s">
        <v>179</v>
      </c>
      <c r="AY132" s="19" t="s">
        <v>171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179</v>
      </c>
      <c r="BK132" s="187">
        <f>ROUND(I132*H132,2)</f>
        <v>0</v>
      </c>
      <c r="BL132" s="19" t="s">
        <v>178</v>
      </c>
      <c r="BM132" s="186" t="s">
        <v>223</v>
      </c>
    </row>
    <row r="133" spans="2:51" s="14" customFormat="1" ht="11.25">
      <c r="B133" s="199"/>
      <c r="C133" s="200"/>
      <c r="D133" s="190" t="s">
        <v>181</v>
      </c>
      <c r="E133" s="201" t="s">
        <v>19</v>
      </c>
      <c r="F133" s="202" t="s">
        <v>224</v>
      </c>
      <c r="G133" s="200"/>
      <c r="H133" s="203">
        <v>211.358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181</v>
      </c>
      <c r="AU133" s="209" t="s">
        <v>179</v>
      </c>
      <c r="AV133" s="14" t="s">
        <v>179</v>
      </c>
      <c r="AW133" s="14" t="s">
        <v>36</v>
      </c>
      <c r="AX133" s="14" t="s">
        <v>83</v>
      </c>
      <c r="AY133" s="209" t="s">
        <v>171</v>
      </c>
    </row>
    <row r="134" spans="2:51" s="14" customFormat="1" ht="11.25">
      <c r="B134" s="199"/>
      <c r="C134" s="200"/>
      <c r="D134" s="190" t="s">
        <v>181</v>
      </c>
      <c r="E134" s="200"/>
      <c r="F134" s="202" t="s">
        <v>225</v>
      </c>
      <c r="G134" s="200"/>
      <c r="H134" s="203">
        <v>359.309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181</v>
      </c>
      <c r="AU134" s="209" t="s">
        <v>179</v>
      </c>
      <c r="AV134" s="14" t="s">
        <v>179</v>
      </c>
      <c r="AW134" s="14" t="s">
        <v>4</v>
      </c>
      <c r="AX134" s="14" t="s">
        <v>83</v>
      </c>
      <c r="AY134" s="209" t="s">
        <v>171</v>
      </c>
    </row>
    <row r="135" spans="1:65" s="2" customFormat="1" ht="24">
      <c r="A135" s="36"/>
      <c r="B135" s="37"/>
      <c r="C135" s="175" t="s">
        <v>226</v>
      </c>
      <c r="D135" s="175" t="s">
        <v>173</v>
      </c>
      <c r="E135" s="176" t="s">
        <v>227</v>
      </c>
      <c r="F135" s="177" t="s">
        <v>228</v>
      </c>
      <c r="G135" s="178" t="s">
        <v>187</v>
      </c>
      <c r="H135" s="179">
        <v>211.358</v>
      </c>
      <c r="I135" s="180"/>
      <c r="J135" s="181">
        <f>ROUND(I135*H135,2)</f>
        <v>0</v>
      </c>
      <c r="K135" s="177" t="s">
        <v>177</v>
      </c>
      <c r="L135" s="41"/>
      <c r="M135" s="182" t="s">
        <v>19</v>
      </c>
      <c r="N135" s="183" t="s">
        <v>47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178</v>
      </c>
      <c r="AT135" s="186" t="s">
        <v>173</v>
      </c>
      <c r="AU135" s="186" t="s">
        <v>179</v>
      </c>
      <c r="AY135" s="19" t="s">
        <v>171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179</v>
      </c>
      <c r="BK135" s="187">
        <f>ROUND(I135*H135,2)</f>
        <v>0</v>
      </c>
      <c r="BL135" s="19" t="s">
        <v>178</v>
      </c>
      <c r="BM135" s="186" t="s">
        <v>229</v>
      </c>
    </row>
    <row r="136" spans="2:51" s="14" customFormat="1" ht="11.25">
      <c r="B136" s="199"/>
      <c r="C136" s="200"/>
      <c r="D136" s="190" t="s">
        <v>181</v>
      </c>
      <c r="E136" s="201" t="s">
        <v>19</v>
      </c>
      <c r="F136" s="202" t="s">
        <v>205</v>
      </c>
      <c r="G136" s="200"/>
      <c r="H136" s="203">
        <v>211.358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181</v>
      </c>
      <c r="AU136" s="209" t="s">
        <v>179</v>
      </c>
      <c r="AV136" s="14" t="s">
        <v>179</v>
      </c>
      <c r="AW136" s="14" t="s">
        <v>36</v>
      </c>
      <c r="AX136" s="14" t="s">
        <v>75</v>
      </c>
      <c r="AY136" s="209" t="s">
        <v>171</v>
      </c>
    </row>
    <row r="137" spans="2:51" s="15" customFormat="1" ht="11.25">
      <c r="B137" s="210"/>
      <c r="C137" s="211"/>
      <c r="D137" s="190" t="s">
        <v>181</v>
      </c>
      <c r="E137" s="212" t="s">
        <v>19</v>
      </c>
      <c r="F137" s="213" t="s">
        <v>184</v>
      </c>
      <c r="G137" s="211"/>
      <c r="H137" s="214">
        <v>211.358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181</v>
      </c>
      <c r="AU137" s="220" t="s">
        <v>179</v>
      </c>
      <c r="AV137" s="15" t="s">
        <v>178</v>
      </c>
      <c r="AW137" s="15" t="s">
        <v>36</v>
      </c>
      <c r="AX137" s="15" t="s">
        <v>83</v>
      </c>
      <c r="AY137" s="220" t="s">
        <v>171</v>
      </c>
    </row>
    <row r="138" spans="1:65" s="2" customFormat="1" ht="24">
      <c r="A138" s="36"/>
      <c r="B138" s="37"/>
      <c r="C138" s="175" t="s">
        <v>230</v>
      </c>
      <c r="D138" s="175" t="s">
        <v>173</v>
      </c>
      <c r="E138" s="176" t="s">
        <v>231</v>
      </c>
      <c r="F138" s="177" t="s">
        <v>232</v>
      </c>
      <c r="G138" s="178" t="s">
        <v>176</v>
      </c>
      <c r="H138" s="179">
        <v>200</v>
      </c>
      <c r="I138" s="180"/>
      <c r="J138" s="181">
        <f>ROUND(I138*H138,2)</f>
        <v>0</v>
      </c>
      <c r="K138" s="177" t="s">
        <v>177</v>
      </c>
      <c r="L138" s="41"/>
      <c r="M138" s="182" t="s">
        <v>19</v>
      </c>
      <c r="N138" s="183" t="s">
        <v>47</v>
      </c>
      <c r="O138" s="66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179</v>
      </c>
      <c r="AY138" s="19" t="s">
        <v>171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179</v>
      </c>
      <c r="BK138" s="187">
        <f>ROUND(I138*H138,2)</f>
        <v>0</v>
      </c>
      <c r="BL138" s="19" t="s">
        <v>178</v>
      </c>
      <c r="BM138" s="186" t="s">
        <v>233</v>
      </c>
    </row>
    <row r="139" spans="2:51" s="13" customFormat="1" ht="11.25">
      <c r="B139" s="188"/>
      <c r="C139" s="189"/>
      <c r="D139" s="190" t="s">
        <v>181</v>
      </c>
      <c r="E139" s="191" t="s">
        <v>19</v>
      </c>
      <c r="F139" s="192" t="s">
        <v>234</v>
      </c>
      <c r="G139" s="189"/>
      <c r="H139" s="191" t="s">
        <v>19</v>
      </c>
      <c r="I139" s="193"/>
      <c r="J139" s="189"/>
      <c r="K139" s="189"/>
      <c r="L139" s="194"/>
      <c r="M139" s="195"/>
      <c r="N139" s="196"/>
      <c r="O139" s="196"/>
      <c r="P139" s="196"/>
      <c r="Q139" s="196"/>
      <c r="R139" s="196"/>
      <c r="S139" s="196"/>
      <c r="T139" s="197"/>
      <c r="AT139" s="198" t="s">
        <v>181</v>
      </c>
      <c r="AU139" s="198" t="s">
        <v>179</v>
      </c>
      <c r="AV139" s="13" t="s">
        <v>83</v>
      </c>
      <c r="AW139" s="13" t="s">
        <v>36</v>
      </c>
      <c r="AX139" s="13" t="s">
        <v>75</v>
      </c>
      <c r="AY139" s="198" t="s">
        <v>171</v>
      </c>
    </row>
    <row r="140" spans="2:51" s="14" customFormat="1" ht="11.25">
      <c r="B140" s="199"/>
      <c r="C140" s="200"/>
      <c r="D140" s="190" t="s">
        <v>181</v>
      </c>
      <c r="E140" s="201" t="s">
        <v>19</v>
      </c>
      <c r="F140" s="202" t="s">
        <v>235</v>
      </c>
      <c r="G140" s="200"/>
      <c r="H140" s="203">
        <v>200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181</v>
      </c>
      <c r="AU140" s="209" t="s">
        <v>179</v>
      </c>
      <c r="AV140" s="14" t="s">
        <v>179</v>
      </c>
      <c r="AW140" s="14" t="s">
        <v>36</v>
      </c>
      <c r="AX140" s="14" t="s">
        <v>75</v>
      </c>
      <c r="AY140" s="209" t="s">
        <v>171</v>
      </c>
    </row>
    <row r="141" spans="2:51" s="15" customFormat="1" ht="11.25">
      <c r="B141" s="210"/>
      <c r="C141" s="211"/>
      <c r="D141" s="190" t="s">
        <v>181</v>
      </c>
      <c r="E141" s="212" t="s">
        <v>19</v>
      </c>
      <c r="F141" s="213" t="s">
        <v>184</v>
      </c>
      <c r="G141" s="211"/>
      <c r="H141" s="214">
        <v>200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181</v>
      </c>
      <c r="AU141" s="220" t="s">
        <v>179</v>
      </c>
      <c r="AV141" s="15" t="s">
        <v>178</v>
      </c>
      <c r="AW141" s="15" t="s">
        <v>36</v>
      </c>
      <c r="AX141" s="15" t="s">
        <v>83</v>
      </c>
      <c r="AY141" s="220" t="s">
        <v>171</v>
      </c>
    </row>
    <row r="142" spans="1:65" s="2" customFormat="1" ht="21.75" customHeight="1">
      <c r="A142" s="36"/>
      <c r="B142" s="37"/>
      <c r="C142" s="175" t="s">
        <v>236</v>
      </c>
      <c r="D142" s="175" t="s">
        <v>173</v>
      </c>
      <c r="E142" s="176" t="s">
        <v>237</v>
      </c>
      <c r="F142" s="177" t="s">
        <v>238</v>
      </c>
      <c r="G142" s="178" t="s">
        <v>176</v>
      </c>
      <c r="H142" s="179">
        <v>375.781</v>
      </c>
      <c r="I142" s="180"/>
      <c r="J142" s="181">
        <f>ROUND(I142*H142,2)</f>
        <v>0</v>
      </c>
      <c r="K142" s="177" t="s">
        <v>177</v>
      </c>
      <c r="L142" s="41"/>
      <c r="M142" s="182" t="s">
        <v>19</v>
      </c>
      <c r="N142" s="183" t="s">
        <v>47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178</v>
      </c>
      <c r="AT142" s="186" t="s">
        <v>173</v>
      </c>
      <c r="AU142" s="186" t="s">
        <v>179</v>
      </c>
      <c r="AY142" s="19" t="s">
        <v>171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179</v>
      </c>
      <c r="BK142" s="187">
        <f>ROUND(I142*H142,2)</f>
        <v>0</v>
      </c>
      <c r="BL142" s="19" t="s">
        <v>178</v>
      </c>
      <c r="BM142" s="186" t="s">
        <v>239</v>
      </c>
    </row>
    <row r="143" spans="2:51" s="13" customFormat="1" ht="11.25">
      <c r="B143" s="188"/>
      <c r="C143" s="189"/>
      <c r="D143" s="190" t="s">
        <v>181</v>
      </c>
      <c r="E143" s="191" t="s">
        <v>19</v>
      </c>
      <c r="F143" s="192" t="s">
        <v>182</v>
      </c>
      <c r="G143" s="189"/>
      <c r="H143" s="191" t="s">
        <v>19</v>
      </c>
      <c r="I143" s="193"/>
      <c r="J143" s="189"/>
      <c r="K143" s="189"/>
      <c r="L143" s="194"/>
      <c r="M143" s="195"/>
      <c r="N143" s="196"/>
      <c r="O143" s="196"/>
      <c r="P143" s="196"/>
      <c r="Q143" s="196"/>
      <c r="R143" s="196"/>
      <c r="S143" s="196"/>
      <c r="T143" s="197"/>
      <c r="AT143" s="198" t="s">
        <v>181</v>
      </c>
      <c r="AU143" s="198" t="s">
        <v>179</v>
      </c>
      <c r="AV143" s="13" t="s">
        <v>83</v>
      </c>
      <c r="AW143" s="13" t="s">
        <v>36</v>
      </c>
      <c r="AX143" s="13" t="s">
        <v>75</v>
      </c>
      <c r="AY143" s="198" t="s">
        <v>171</v>
      </c>
    </row>
    <row r="144" spans="2:51" s="14" customFormat="1" ht="11.25">
      <c r="B144" s="199"/>
      <c r="C144" s="200"/>
      <c r="D144" s="190" t="s">
        <v>181</v>
      </c>
      <c r="E144" s="201" t="s">
        <v>19</v>
      </c>
      <c r="F144" s="202" t="s">
        <v>240</v>
      </c>
      <c r="G144" s="200"/>
      <c r="H144" s="203">
        <v>375.781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181</v>
      </c>
      <c r="AU144" s="209" t="s">
        <v>179</v>
      </c>
      <c r="AV144" s="14" t="s">
        <v>179</v>
      </c>
      <c r="AW144" s="14" t="s">
        <v>36</v>
      </c>
      <c r="AX144" s="14" t="s">
        <v>75</v>
      </c>
      <c r="AY144" s="209" t="s">
        <v>171</v>
      </c>
    </row>
    <row r="145" spans="2:51" s="15" customFormat="1" ht="11.25">
      <c r="B145" s="210"/>
      <c r="C145" s="211"/>
      <c r="D145" s="190" t="s">
        <v>181</v>
      </c>
      <c r="E145" s="212" t="s">
        <v>19</v>
      </c>
      <c r="F145" s="213" t="s">
        <v>184</v>
      </c>
      <c r="G145" s="211"/>
      <c r="H145" s="214">
        <v>375.781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181</v>
      </c>
      <c r="AU145" s="220" t="s">
        <v>179</v>
      </c>
      <c r="AV145" s="15" t="s">
        <v>178</v>
      </c>
      <c r="AW145" s="15" t="s">
        <v>36</v>
      </c>
      <c r="AX145" s="15" t="s">
        <v>83</v>
      </c>
      <c r="AY145" s="220" t="s">
        <v>171</v>
      </c>
    </row>
    <row r="146" spans="2:63" s="12" customFormat="1" ht="22.9" customHeight="1">
      <c r="B146" s="159"/>
      <c r="C146" s="160"/>
      <c r="D146" s="161" t="s">
        <v>74</v>
      </c>
      <c r="E146" s="173" t="s">
        <v>179</v>
      </c>
      <c r="F146" s="173" t="s">
        <v>241</v>
      </c>
      <c r="G146" s="160"/>
      <c r="H146" s="160"/>
      <c r="I146" s="163"/>
      <c r="J146" s="174">
        <f>BK146</f>
        <v>0</v>
      </c>
      <c r="K146" s="160"/>
      <c r="L146" s="165"/>
      <c r="M146" s="166"/>
      <c r="N146" s="167"/>
      <c r="O146" s="167"/>
      <c r="P146" s="168">
        <f>SUM(P147:P216)</f>
        <v>0</v>
      </c>
      <c r="Q146" s="167"/>
      <c r="R146" s="168">
        <f>SUM(R147:R216)</f>
        <v>559.78235939</v>
      </c>
      <c r="S146" s="167"/>
      <c r="T146" s="169">
        <f>SUM(T147:T216)</f>
        <v>0</v>
      </c>
      <c r="AR146" s="170" t="s">
        <v>83</v>
      </c>
      <c r="AT146" s="171" t="s">
        <v>74</v>
      </c>
      <c r="AU146" s="171" t="s">
        <v>83</v>
      </c>
      <c r="AY146" s="170" t="s">
        <v>171</v>
      </c>
      <c r="BK146" s="172">
        <f>SUM(BK147:BK216)</f>
        <v>0</v>
      </c>
    </row>
    <row r="147" spans="1:65" s="2" customFormat="1" ht="24">
      <c r="A147" s="36"/>
      <c r="B147" s="37"/>
      <c r="C147" s="175" t="s">
        <v>242</v>
      </c>
      <c r="D147" s="175" t="s">
        <v>173</v>
      </c>
      <c r="E147" s="176" t="s">
        <v>243</v>
      </c>
      <c r="F147" s="177" t="s">
        <v>244</v>
      </c>
      <c r="G147" s="178" t="s">
        <v>176</v>
      </c>
      <c r="H147" s="179">
        <v>216.306</v>
      </c>
      <c r="I147" s="180"/>
      <c r="J147" s="181">
        <f>ROUND(I147*H147,2)</f>
        <v>0</v>
      </c>
      <c r="K147" s="177" t="s">
        <v>177</v>
      </c>
      <c r="L147" s="41"/>
      <c r="M147" s="182" t="s">
        <v>19</v>
      </c>
      <c r="N147" s="183" t="s">
        <v>47</v>
      </c>
      <c r="O147" s="66"/>
      <c r="P147" s="184">
        <f>O147*H147</f>
        <v>0</v>
      </c>
      <c r="Q147" s="184">
        <v>0.00017</v>
      </c>
      <c r="R147" s="184">
        <f>Q147*H147</f>
        <v>0.03677202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178</v>
      </c>
      <c r="AT147" s="186" t="s">
        <v>173</v>
      </c>
      <c r="AU147" s="186" t="s">
        <v>179</v>
      </c>
      <c r="AY147" s="19" t="s">
        <v>171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179</v>
      </c>
      <c r="BK147" s="187">
        <f>ROUND(I147*H147,2)</f>
        <v>0</v>
      </c>
      <c r="BL147" s="19" t="s">
        <v>178</v>
      </c>
      <c r="BM147" s="186" t="s">
        <v>245</v>
      </c>
    </row>
    <row r="148" spans="2:51" s="13" customFormat="1" ht="11.25">
      <c r="B148" s="188"/>
      <c r="C148" s="189"/>
      <c r="D148" s="190" t="s">
        <v>181</v>
      </c>
      <c r="E148" s="191" t="s">
        <v>19</v>
      </c>
      <c r="F148" s="192" t="s">
        <v>182</v>
      </c>
      <c r="G148" s="189"/>
      <c r="H148" s="191" t="s">
        <v>19</v>
      </c>
      <c r="I148" s="193"/>
      <c r="J148" s="189"/>
      <c r="K148" s="189"/>
      <c r="L148" s="194"/>
      <c r="M148" s="195"/>
      <c r="N148" s="196"/>
      <c r="O148" s="196"/>
      <c r="P148" s="196"/>
      <c r="Q148" s="196"/>
      <c r="R148" s="196"/>
      <c r="S148" s="196"/>
      <c r="T148" s="197"/>
      <c r="AT148" s="198" t="s">
        <v>181</v>
      </c>
      <c r="AU148" s="198" t="s">
        <v>179</v>
      </c>
      <c r="AV148" s="13" t="s">
        <v>83</v>
      </c>
      <c r="AW148" s="13" t="s">
        <v>36</v>
      </c>
      <c r="AX148" s="13" t="s">
        <v>75</v>
      </c>
      <c r="AY148" s="198" t="s">
        <v>171</v>
      </c>
    </row>
    <row r="149" spans="2:51" s="14" customFormat="1" ht="22.5">
      <c r="B149" s="199"/>
      <c r="C149" s="200"/>
      <c r="D149" s="190" t="s">
        <v>181</v>
      </c>
      <c r="E149" s="201" t="s">
        <v>19</v>
      </c>
      <c r="F149" s="202" t="s">
        <v>246</v>
      </c>
      <c r="G149" s="200"/>
      <c r="H149" s="203">
        <v>216.306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181</v>
      </c>
      <c r="AU149" s="209" t="s">
        <v>179</v>
      </c>
      <c r="AV149" s="14" t="s">
        <v>179</v>
      </c>
      <c r="AW149" s="14" t="s">
        <v>36</v>
      </c>
      <c r="AX149" s="14" t="s">
        <v>75</v>
      </c>
      <c r="AY149" s="209" t="s">
        <v>171</v>
      </c>
    </row>
    <row r="150" spans="2:51" s="15" customFormat="1" ht="11.25">
      <c r="B150" s="210"/>
      <c r="C150" s="211"/>
      <c r="D150" s="190" t="s">
        <v>181</v>
      </c>
      <c r="E150" s="212" t="s">
        <v>19</v>
      </c>
      <c r="F150" s="213" t="s">
        <v>184</v>
      </c>
      <c r="G150" s="211"/>
      <c r="H150" s="214">
        <v>216.306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181</v>
      </c>
      <c r="AU150" s="220" t="s">
        <v>179</v>
      </c>
      <c r="AV150" s="15" t="s">
        <v>178</v>
      </c>
      <c r="AW150" s="15" t="s">
        <v>36</v>
      </c>
      <c r="AX150" s="15" t="s">
        <v>83</v>
      </c>
      <c r="AY150" s="220" t="s">
        <v>171</v>
      </c>
    </row>
    <row r="151" spans="1:65" s="2" customFormat="1" ht="16.5" customHeight="1">
      <c r="A151" s="36"/>
      <c r="B151" s="37"/>
      <c r="C151" s="221" t="s">
        <v>247</v>
      </c>
      <c r="D151" s="221" t="s">
        <v>248</v>
      </c>
      <c r="E151" s="222" t="s">
        <v>249</v>
      </c>
      <c r="F151" s="223" t="s">
        <v>250</v>
      </c>
      <c r="G151" s="224" t="s">
        <v>176</v>
      </c>
      <c r="H151" s="225">
        <v>237.937</v>
      </c>
      <c r="I151" s="226"/>
      <c r="J151" s="227">
        <f>ROUND(I151*H151,2)</f>
        <v>0</v>
      </c>
      <c r="K151" s="223" t="s">
        <v>177</v>
      </c>
      <c r="L151" s="228"/>
      <c r="M151" s="229" t="s">
        <v>19</v>
      </c>
      <c r="N151" s="230" t="s">
        <v>47</v>
      </c>
      <c r="O151" s="66"/>
      <c r="P151" s="184">
        <f>O151*H151</f>
        <v>0</v>
      </c>
      <c r="Q151" s="184">
        <v>0.0003</v>
      </c>
      <c r="R151" s="184">
        <f>Q151*H151</f>
        <v>0.0713811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219</v>
      </c>
      <c r="AT151" s="186" t="s">
        <v>248</v>
      </c>
      <c r="AU151" s="186" t="s">
        <v>179</v>
      </c>
      <c r="AY151" s="19" t="s">
        <v>171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179</v>
      </c>
      <c r="BK151" s="187">
        <f>ROUND(I151*H151,2)</f>
        <v>0</v>
      </c>
      <c r="BL151" s="19" t="s">
        <v>178</v>
      </c>
      <c r="BM151" s="186" t="s">
        <v>251</v>
      </c>
    </row>
    <row r="152" spans="2:51" s="14" customFormat="1" ht="11.25">
      <c r="B152" s="199"/>
      <c r="C152" s="200"/>
      <c r="D152" s="190" t="s">
        <v>181</v>
      </c>
      <c r="E152" s="200"/>
      <c r="F152" s="202" t="s">
        <v>252</v>
      </c>
      <c r="G152" s="200"/>
      <c r="H152" s="203">
        <v>237.937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181</v>
      </c>
      <c r="AU152" s="209" t="s">
        <v>179</v>
      </c>
      <c r="AV152" s="14" t="s">
        <v>179</v>
      </c>
      <c r="AW152" s="14" t="s">
        <v>4</v>
      </c>
      <c r="AX152" s="14" t="s">
        <v>83</v>
      </c>
      <c r="AY152" s="209" t="s">
        <v>171</v>
      </c>
    </row>
    <row r="153" spans="1:65" s="2" customFormat="1" ht="36">
      <c r="A153" s="36"/>
      <c r="B153" s="37"/>
      <c r="C153" s="175" t="s">
        <v>253</v>
      </c>
      <c r="D153" s="175" t="s">
        <v>173</v>
      </c>
      <c r="E153" s="176" t="s">
        <v>254</v>
      </c>
      <c r="F153" s="177" t="s">
        <v>255</v>
      </c>
      <c r="G153" s="178" t="s">
        <v>256</v>
      </c>
      <c r="H153" s="179">
        <v>216.306</v>
      </c>
      <c r="I153" s="180"/>
      <c r="J153" s="181">
        <f>ROUND(I153*H153,2)</f>
        <v>0</v>
      </c>
      <c r="K153" s="177" t="s">
        <v>177</v>
      </c>
      <c r="L153" s="41"/>
      <c r="M153" s="182" t="s">
        <v>19</v>
      </c>
      <c r="N153" s="183" t="s">
        <v>47</v>
      </c>
      <c r="O153" s="66"/>
      <c r="P153" s="184">
        <f>O153*H153</f>
        <v>0</v>
      </c>
      <c r="Q153" s="184">
        <v>0.2044</v>
      </c>
      <c r="R153" s="184">
        <f>Q153*H153</f>
        <v>44.2129464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178</v>
      </c>
      <c r="AT153" s="186" t="s">
        <v>173</v>
      </c>
      <c r="AU153" s="186" t="s">
        <v>179</v>
      </c>
      <c r="AY153" s="19" t="s">
        <v>171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179</v>
      </c>
      <c r="BK153" s="187">
        <f>ROUND(I153*H153,2)</f>
        <v>0</v>
      </c>
      <c r="BL153" s="19" t="s">
        <v>178</v>
      </c>
      <c r="BM153" s="186" t="s">
        <v>257</v>
      </c>
    </row>
    <row r="154" spans="2:51" s="13" customFormat="1" ht="11.25">
      <c r="B154" s="188"/>
      <c r="C154" s="189"/>
      <c r="D154" s="190" t="s">
        <v>181</v>
      </c>
      <c r="E154" s="191" t="s">
        <v>19</v>
      </c>
      <c r="F154" s="192" t="s">
        <v>182</v>
      </c>
      <c r="G154" s="189"/>
      <c r="H154" s="191" t="s">
        <v>19</v>
      </c>
      <c r="I154" s="193"/>
      <c r="J154" s="189"/>
      <c r="K154" s="189"/>
      <c r="L154" s="194"/>
      <c r="M154" s="195"/>
      <c r="N154" s="196"/>
      <c r="O154" s="196"/>
      <c r="P154" s="196"/>
      <c r="Q154" s="196"/>
      <c r="R154" s="196"/>
      <c r="S154" s="196"/>
      <c r="T154" s="197"/>
      <c r="AT154" s="198" t="s">
        <v>181</v>
      </c>
      <c r="AU154" s="198" t="s">
        <v>179</v>
      </c>
      <c r="AV154" s="13" t="s">
        <v>83</v>
      </c>
      <c r="AW154" s="13" t="s">
        <v>36</v>
      </c>
      <c r="AX154" s="13" t="s">
        <v>75</v>
      </c>
      <c r="AY154" s="198" t="s">
        <v>171</v>
      </c>
    </row>
    <row r="155" spans="2:51" s="14" customFormat="1" ht="22.5">
      <c r="B155" s="199"/>
      <c r="C155" s="200"/>
      <c r="D155" s="190" t="s">
        <v>181</v>
      </c>
      <c r="E155" s="201" t="s">
        <v>19</v>
      </c>
      <c r="F155" s="202" t="s">
        <v>246</v>
      </c>
      <c r="G155" s="200"/>
      <c r="H155" s="203">
        <v>216.306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181</v>
      </c>
      <c r="AU155" s="209" t="s">
        <v>179</v>
      </c>
      <c r="AV155" s="14" t="s">
        <v>179</v>
      </c>
      <c r="AW155" s="14" t="s">
        <v>36</v>
      </c>
      <c r="AX155" s="14" t="s">
        <v>75</v>
      </c>
      <c r="AY155" s="209" t="s">
        <v>171</v>
      </c>
    </row>
    <row r="156" spans="2:51" s="15" customFormat="1" ht="11.25">
      <c r="B156" s="210"/>
      <c r="C156" s="211"/>
      <c r="D156" s="190" t="s">
        <v>181</v>
      </c>
      <c r="E156" s="212" t="s">
        <v>19</v>
      </c>
      <c r="F156" s="213" t="s">
        <v>184</v>
      </c>
      <c r="G156" s="211"/>
      <c r="H156" s="214">
        <v>216.306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181</v>
      </c>
      <c r="AU156" s="220" t="s">
        <v>179</v>
      </c>
      <c r="AV156" s="15" t="s">
        <v>178</v>
      </c>
      <c r="AW156" s="15" t="s">
        <v>36</v>
      </c>
      <c r="AX156" s="15" t="s">
        <v>83</v>
      </c>
      <c r="AY156" s="220" t="s">
        <v>171</v>
      </c>
    </row>
    <row r="157" spans="1:65" s="2" customFormat="1" ht="36">
      <c r="A157" s="36"/>
      <c r="B157" s="37"/>
      <c r="C157" s="175" t="s">
        <v>8</v>
      </c>
      <c r="D157" s="175" t="s">
        <v>173</v>
      </c>
      <c r="E157" s="176" t="s">
        <v>258</v>
      </c>
      <c r="F157" s="177" t="s">
        <v>259</v>
      </c>
      <c r="G157" s="178" t="s">
        <v>256</v>
      </c>
      <c r="H157" s="179">
        <v>126.995</v>
      </c>
      <c r="I157" s="180"/>
      <c r="J157" s="181">
        <f>ROUND(I157*H157,2)</f>
        <v>0</v>
      </c>
      <c r="K157" s="177" t="s">
        <v>177</v>
      </c>
      <c r="L157" s="41"/>
      <c r="M157" s="182" t="s">
        <v>19</v>
      </c>
      <c r="N157" s="183" t="s">
        <v>47</v>
      </c>
      <c r="O157" s="66"/>
      <c r="P157" s="184">
        <f>O157*H157</f>
        <v>0</v>
      </c>
      <c r="Q157" s="184">
        <v>0.17993</v>
      </c>
      <c r="R157" s="184">
        <f>Q157*H157</f>
        <v>22.85021035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178</v>
      </c>
      <c r="AT157" s="186" t="s">
        <v>173</v>
      </c>
      <c r="AU157" s="186" t="s">
        <v>179</v>
      </c>
      <c r="AY157" s="19" t="s">
        <v>171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179</v>
      </c>
      <c r="BK157" s="187">
        <f>ROUND(I157*H157,2)</f>
        <v>0</v>
      </c>
      <c r="BL157" s="19" t="s">
        <v>178</v>
      </c>
      <c r="BM157" s="186" t="s">
        <v>260</v>
      </c>
    </row>
    <row r="158" spans="1:65" s="2" customFormat="1" ht="36">
      <c r="A158" s="36"/>
      <c r="B158" s="37"/>
      <c r="C158" s="175" t="s">
        <v>261</v>
      </c>
      <c r="D158" s="175" t="s">
        <v>173</v>
      </c>
      <c r="E158" s="176" t="s">
        <v>262</v>
      </c>
      <c r="F158" s="177" t="s">
        <v>263</v>
      </c>
      <c r="G158" s="178" t="s">
        <v>256</v>
      </c>
      <c r="H158" s="179">
        <v>4.602</v>
      </c>
      <c r="I158" s="180"/>
      <c r="J158" s="181">
        <f>ROUND(I158*H158,2)</f>
        <v>0</v>
      </c>
      <c r="K158" s="177" t="s">
        <v>177</v>
      </c>
      <c r="L158" s="41"/>
      <c r="M158" s="182" t="s">
        <v>19</v>
      </c>
      <c r="N158" s="183" t="s">
        <v>47</v>
      </c>
      <c r="O158" s="66"/>
      <c r="P158" s="184">
        <f>O158*H158</f>
        <v>0</v>
      </c>
      <c r="Q158" s="184">
        <v>0.20449</v>
      </c>
      <c r="R158" s="184">
        <f>Q158*H158</f>
        <v>0.9410629800000001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178</v>
      </c>
      <c r="AT158" s="186" t="s">
        <v>173</v>
      </c>
      <c r="AU158" s="186" t="s">
        <v>179</v>
      </c>
      <c r="AY158" s="19" t="s">
        <v>171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179</v>
      </c>
      <c r="BK158" s="187">
        <f>ROUND(I158*H158,2)</f>
        <v>0</v>
      </c>
      <c r="BL158" s="19" t="s">
        <v>178</v>
      </c>
      <c r="BM158" s="186" t="s">
        <v>264</v>
      </c>
    </row>
    <row r="159" spans="1:65" s="2" customFormat="1" ht="36">
      <c r="A159" s="36"/>
      <c r="B159" s="37"/>
      <c r="C159" s="175" t="s">
        <v>265</v>
      </c>
      <c r="D159" s="175" t="s">
        <v>173</v>
      </c>
      <c r="E159" s="176" t="s">
        <v>266</v>
      </c>
      <c r="F159" s="177" t="s">
        <v>267</v>
      </c>
      <c r="G159" s="178" t="s">
        <v>256</v>
      </c>
      <c r="H159" s="179">
        <v>15.818</v>
      </c>
      <c r="I159" s="180"/>
      <c r="J159" s="181">
        <f>ROUND(I159*H159,2)</f>
        <v>0</v>
      </c>
      <c r="K159" s="177" t="s">
        <v>177</v>
      </c>
      <c r="L159" s="41"/>
      <c r="M159" s="182" t="s">
        <v>19</v>
      </c>
      <c r="N159" s="183" t="s">
        <v>47</v>
      </c>
      <c r="O159" s="66"/>
      <c r="P159" s="184">
        <f>O159*H159</f>
        <v>0</v>
      </c>
      <c r="Q159" s="184">
        <v>0.23798</v>
      </c>
      <c r="R159" s="184">
        <f>Q159*H159</f>
        <v>3.7643676399999997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178</v>
      </c>
      <c r="AT159" s="186" t="s">
        <v>173</v>
      </c>
      <c r="AU159" s="186" t="s">
        <v>179</v>
      </c>
      <c r="AY159" s="19" t="s">
        <v>171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179</v>
      </c>
      <c r="BK159" s="187">
        <f>ROUND(I159*H159,2)</f>
        <v>0</v>
      </c>
      <c r="BL159" s="19" t="s">
        <v>178</v>
      </c>
      <c r="BM159" s="186" t="s">
        <v>268</v>
      </c>
    </row>
    <row r="160" spans="1:65" s="2" customFormat="1" ht="24">
      <c r="A160" s="36"/>
      <c r="B160" s="37"/>
      <c r="C160" s="175" t="s">
        <v>269</v>
      </c>
      <c r="D160" s="175" t="s">
        <v>173</v>
      </c>
      <c r="E160" s="176" t="s">
        <v>270</v>
      </c>
      <c r="F160" s="177" t="s">
        <v>271</v>
      </c>
      <c r="G160" s="178" t="s">
        <v>176</v>
      </c>
      <c r="H160" s="179">
        <v>297.609</v>
      </c>
      <c r="I160" s="180"/>
      <c r="J160" s="181">
        <f>ROUND(I160*H160,2)</f>
        <v>0</v>
      </c>
      <c r="K160" s="177" t="s">
        <v>177</v>
      </c>
      <c r="L160" s="41"/>
      <c r="M160" s="182" t="s">
        <v>19</v>
      </c>
      <c r="N160" s="183" t="s">
        <v>47</v>
      </c>
      <c r="O160" s="66"/>
      <c r="P160" s="184">
        <f>O160*H160</f>
        <v>0</v>
      </c>
      <c r="Q160" s="184">
        <v>0.0001</v>
      </c>
      <c r="R160" s="184">
        <f>Q160*H160</f>
        <v>0.0297609</v>
      </c>
      <c r="S160" s="184">
        <v>0</v>
      </c>
      <c r="T160" s="18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178</v>
      </c>
      <c r="AT160" s="186" t="s">
        <v>173</v>
      </c>
      <c r="AU160" s="186" t="s">
        <v>179</v>
      </c>
      <c r="AY160" s="19" t="s">
        <v>171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9" t="s">
        <v>179</v>
      </c>
      <c r="BK160" s="187">
        <f>ROUND(I160*H160,2)</f>
        <v>0</v>
      </c>
      <c r="BL160" s="19" t="s">
        <v>178</v>
      </c>
      <c r="BM160" s="186" t="s">
        <v>272</v>
      </c>
    </row>
    <row r="161" spans="2:51" s="13" customFormat="1" ht="11.25">
      <c r="B161" s="188"/>
      <c r="C161" s="189"/>
      <c r="D161" s="190" t="s">
        <v>181</v>
      </c>
      <c r="E161" s="191" t="s">
        <v>19</v>
      </c>
      <c r="F161" s="192" t="s">
        <v>182</v>
      </c>
      <c r="G161" s="189"/>
      <c r="H161" s="191" t="s">
        <v>19</v>
      </c>
      <c r="I161" s="193"/>
      <c r="J161" s="189"/>
      <c r="K161" s="189"/>
      <c r="L161" s="194"/>
      <c r="M161" s="195"/>
      <c r="N161" s="196"/>
      <c r="O161" s="196"/>
      <c r="P161" s="196"/>
      <c r="Q161" s="196"/>
      <c r="R161" s="196"/>
      <c r="S161" s="196"/>
      <c r="T161" s="197"/>
      <c r="AT161" s="198" t="s">
        <v>181</v>
      </c>
      <c r="AU161" s="198" t="s">
        <v>179</v>
      </c>
      <c r="AV161" s="13" t="s">
        <v>83</v>
      </c>
      <c r="AW161" s="13" t="s">
        <v>36</v>
      </c>
      <c r="AX161" s="13" t="s">
        <v>75</v>
      </c>
      <c r="AY161" s="198" t="s">
        <v>171</v>
      </c>
    </row>
    <row r="162" spans="2:51" s="14" customFormat="1" ht="11.25">
      <c r="B162" s="199"/>
      <c r="C162" s="200"/>
      <c r="D162" s="190" t="s">
        <v>181</v>
      </c>
      <c r="E162" s="201" t="s">
        <v>19</v>
      </c>
      <c r="F162" s="202" t="s">
        <v>273</v>
      </c>
      <c r="G162" s="200"/>
      <c r="H162" s="203">
        <v>297.609</v>
      </c>
      <c r="I162" s="204"/>
      <c r="J162" s="200"/>
      <c r="K162" s="200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181</v>
      </c>
      <c r="AU162" s="209" t="s">
        <v>179</v>
      </c>
      <c r="AV162" s="14" t="s">
        <v>179</v>
      </c>
      <c r="AW162" s="14" t="s">
        <v>36</v>
      </c>
      <c r="AX162" s="14" t="s">
        <v>75</v>
      </c>
      <c r="AY162" s="209" t="s">
        <v>171</v>
      </c>
    </row>
    <row r="163" spans="2:51" s="15" customFormat="1" ht="11.25">
      <c r="B163" s="210"/>
      <c r="C163" s="211"/>
      <c r="D163" s="190" t="s">
        <v>181</v>
      </c>
      <c r="E163" s="212" t="s">
        <v>19</v>
      </c>
      <c r="F163" s="213" t="s">
        <v>184</v>
      </c>
      <c r="G163" s="211"/>
      <c r="H163" s="214">
        <v>297.609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181</v>
      </c>
      <c r="AU163" s="220" t="s">
        <v>179</v>
      </c>
      <c r="AV163" s="15" t="s">
        <v>178</v>
      </c>
      <c r="AW163" s="15" t="s">
        <v>36</v>
      </c>
      <c r="AX163" s="15" t="s">
        <v>83</v>
      </c>
      <c r="AY163" s="220" t="s">
        <v>171</v>
      </c>
    </row>
    <row r="164" spans="1:65" s="2" customFormat="1" ht="16.5" customHeight="1">
      <c r="A164" s="36"/>
      <c r="B164" s="37"/>
      <c r="C164" s="221" t="s">
        <v>274</v>
      </c>
      <c r="D164" s="221" t="s">
        <v>248</v>
      </c>
      <c r="E164" s="222" t="s">
        <v>249</v>
      </c>
      <c r="F164" s="223" t="s">
        <v>250</v>
      </c>
      <c r="G164" s="224" t="s">
        <v>176</v>
      </c>
      <c r="H164" s="225">
        <v>327.37</v>
      </c>
      <c r="I164" s="226"/>
      <c r="J164" s="227">
        <f>ROUND(I164*H164,2)</f>
        <v>0</v>
      </c>
      <c r="K164" s="223" t="s">
        <v>177</v>
      </c>
      <c r="L164" s="228"/>
      <c r="M164" s="229" t="s">
        <v>19</v>
      </c>
      <c r="N164" s="230" t="s">
        <v>47</v>
      </c>
      <c r="O164" s="66"/>
      <c r="P164" s="184">
        <f>O164*H164</f>
        <v>0</v>
      </c>
      <c r="Q164" s="184">
        <v>0.0003</v>
      </c>
      <c r="R164" s="184">
        <f>Q164*H164</f>
        <v>0.09821099999999999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219</v>
      </c>
      <c r="AT164" s="186" t="s">
        <v>248</v>
      </c>
      <c r="AU164" s="186" t="s">
        <v>179</v>
      </c>
      <c r="AY164" s="19" t="s">
        <v>171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179</v>
      </c>
      <c r="BK164" s="187">
        <f>ROUND(I164*H164,2)</f>
        <v>0</v>
      </c>
      <c r="BL164" s="19" t="s">
        <v>178</v>
      </c>
      <c r="BM164" s="186" t="s">
        <v>275</v>
      </c>
    </row>
    <row r="165" spans="2:51" s="14" customFormat="1" ht="11.25">
      <c r="B165" s="199"/>
      <c r="C165" s="200"/>
      <c r="D165" s="190" t="s">
        <v>181</v>
      </c>
      <c r="E165" s="200"/>
      <c r="F165" s="202" t="s">
        <v>276</v>
      </c>
      <c r="G165" s="200"/>
      <c r="H165" s="203">
        <v>327.37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181</v>
      </c>
      <c r="AU165" s="209" t="s">
        <v>179</v>
      </c>
      <c r="AV165" s="14" t="s">
        <v>179</v>
      </c>
      <c r="AW165" s="14" t="s">
        <v>4</v>
      </c>
      <c r="AX165" s="14" t="s">
        <v>83</v>
      </c>
      <c r="AY165" s="209" t="s">
        <v>171</v>
      </c>
    </row>
    <row r="166" spans="1:65" s="2" customFormat="1" ht="21.75" customHeight="1">
      <c r="A166" s="36"/>
      <c r="B166" s="37"/>
      <c r="C166" s="175" t="s">
        <v>277</v>
      </c>
      <c r="D166" s="175" t="s">
        <v>173</v>
      </c>
      <c r="E166" s="176" t="s">
        <v>278</v>
      </c>
      <c r="F166" s="177" t="s">
        <v>279</v>
      </c>
      <c r="G166" s="178" t="s">
        <v>187</v>
      </c>
      <c r="H166" s="179">
        <v>74.402</v>
      </c>
      <c r="I166" s="180"/>
      <c r="J166" s="181">
        <f>ROUND(I166*H166,2)</f>
        <v>0</v>
      </c>
      <c r="K166" s="177" t="s">
        <v>177</v>
      </c>
      <c r="L166" s="41"/>
      <c r="M166" s="182" t="s">
        <v>19</v>
      </c>
      <c r="N166" s="183" t="s">
        <v>47</v>
      </c>
      <c r="O166" s="66"/>
      <c r="P166" s="184">
        <f>O166*H166</f>
        <v>0</v>
      </c>
      <c r="Q166" s="184">
        <v>2.16</v>
      </c>
      <c r="R166" s="184">
        <f>Q166*H166</f>
        <v>160.70832000000001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178</v>
      </c>
      <c r="AT166" s="186" t="s">
        <v>173</v>
      </c>
      <c r="AU166" s="186" t="s">
        <v>179</v>
      </c>
      <c r="AY166" s="19" t="s">
        <v>171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179</v>
      </c>
      <c r="BK166" s="187">
        <f>ROUND(I166*H166,2)</f>
        <v>0</v>
      </c>
      <c r="BL166" s="19" t="s">
        <v>178</v>
      </c>
      <c r="BM166" s="186" t="s">
        <v>280</v>
      </c>
    </row>
    <row r="167" spans="2:51" s="13" customFormat="1" ht="11.25">
      <c r="B167" s="188"/>
      <c r="C167" s="189"/>
      <c r="D167" s="190" t="s">
        <v>181</v>
      </c>
      <c r="E167" s="191" t="s">
        <v>19</v>
      </c>
      <c r="F167" s="192" t="s">
        <v>182</v>
      </c>
      <c r="G167" s="189"/>
      <c r="H167" s="191" t="s">
        <v>19</v>
      </c>
      <c r="I167" s="193"/>
      <c r="J167" s="189"/>
      <c r="K167" s="189"/>
      <c r="L167" s="194"/>
      <c r="M167" s="195"/>
      <c r="N167" s="196"/>
      <c r="O167" s="196"/>
      <c r="P167" s="196"/>
      <c r="Q167" s="196"/>
      <c r="R167" s="196"/>
      <c r="S167" s="196"/>
      <c r="T167" s="197"/>
      <c r="AT167" s="198" t="s">
        <v>181</v>
      </c>
      <c r="AU167" s="198" t="s">
        <v>179</v>
      </c>
      <c r="AV167" s="13" t="s">
        <v>83</v>
      </c>
      <c r="AW167" s="13" t="s">
        <v>36</v>
      </c>
      <c r="AX167" s="13" t="s">
        <v>75</v>
      </c>
      <c r="AY167" s="198" t="s">
        <v>171</v>
      </c>
    </row>
    <row r="168" spans="2:51" s="14" customFormat="1" ht="11.25">
      <c r="B168" s="199"/>
      <c r="C168" s="200"/>
      <c r="D168" s="190" t="s">
        <v>181</v>
      </c>
      <c r="E168" s="201" t="s">
        <v>19</v>
      </c>
      <c r="F168" s="202" t="s">
        <v>281</v>
      </c>
      <c r="G168" s="200"/>
      <c r="H168" s="203">
        <v>74.402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181</v>
      </c>
      <c r="AU168" s="209" t="s">
        <v>179</v>
      </c>
      <c r="AV168" s="14" t="s">
        <v>179</v>
      </c>
      <c r="AW168" s="14" t="s">
        <v>36</v>
      </c>
      <c r="AX168" s="14" t="s">
        <v>75</v>
      </c>
      <c r="AY168" s="209" t="s">
        <v>171</v>
      </c>
    </row>
    <row r="169" spans="2:51" s="15" customFormat="1" ht="11.25">
      <c r="B169" s="210"/>
      <c r="C169" s="211"/>
      <c r="D169" s="190" t="s">
        <v>181</v>
      </c>
      <c r="E169" s="212" t="s">
        <v>19</v>
      </c>
      <c r="F169" s="213" t="s">
        <v>184</v>
      </c>
      <c r="G169" s="211"/>
      <c r="H169" s="214">
        <v>74.402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181</v>
      </c>
      <c r="AU169" s="220" t="s">
        <v>179</v>
      </c>
      <c r="AV169" s="15" t="s">
        <v>178</v>
      </c>
      <c r="AW169" s="15" t="s">
        <v>36</v>
      </c>
      <c r="AX169" s="15" t="s">
        <v>83</v>
      </c>
      <c r="AY169" s="220" t="s">
        <v>171</v>
      </c>
    </row>
    <row r="170" spans="1:65" s="2" customFormat="1" ht="33" customHeight="1">
      <c r="A170" s="36"/>
      <c r="B170" s="37"/>
      <c r="C170" s="175" t="s">
        <v>7</v>
      </c>
      <c r="D170" s="175" t="s">
        <v>173</v>
      </c>
      <c r="E170" s="176" t="s">
        <v>282</v>
      </c>
      <c r="F170" s="177" t="s">
        <v>283</v>
      </c>
      <c r="G170" s="178" t="s">
        <v>284</v>
      </c>
      <c r="H170" s="179">
        <v>10</v>
      </c>
      <c r="I170" s="180"/>
      <c r="J170" s="181">
        <f>ROUND(I170*H170,2)</f>
        <v>0</v>
      </c>
      <c r="K170" s="177" t="s">
        <v>177</v>
      </c>
      <c r="L170" s="41"/>
      <c r="M170" s="182" t="s">
        <v>19</v>
      </c>
      <c r="N170" s="183" t="s">
        <v>47</v>
      </c>
      <c r="O170" s="66"/>
      <c r="P170" s="184">
        <f>O170*H170</f>
        <v>0</v>
      </c>
      <c r="Q170" s="184">
        <v>0.00308</v>
      </c>
      <c r="R170" s="184">
        <f>Q170*H170</f>
        <v>0.030799999999999998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178</v>
      </c>
      <c r="AT170" s="186" t="s">
        <v>173</v>
      </c>
      <c r="AU170" s="186" t="s">
        <v>179</v>
      </c>
      <c r="AY170" s="19" t="s">
        <v>171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179</v>
      </c>
      <c r="BK170" s="187">
        <f>ROUND(I170*H170,2)</f>
        <v>0</v>
      </c>
      <c r="BL170" s="19" t="s">
        <v>178</v>
      </c>
      <c r="BM170" s="186" t="s">
        <v>285</v>
      </c>
    </row>
    <row r="171" spans="2:51" s="14" customFormat="1" ht="11.25">
      <c r="B171" s="199"/>
      <c r="C171" s="200"/>
      <c r="D171" s="190" t="s">
        <v>181</v>
      </c>
      <c r="E171" s="201" t="s">
        <v>19</v>
      </c>
      <c r="F171" s="202" t="s">
        <v>230</v>
      </c>
      <c r="G171" s="200"/>
      <c r="H171" s="203">
        <v>10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181</v>
      </c>
      <c r="AU171" s="209" t="s">
        <v>179</v>
      </c>
      <c r="AV171" s="14" t="s">
        <v>179</v>
      </c>
      <c r="AW171" s="14" t="s">
        <v>36</v>
      </c>
      <c r="AX171" s="14" t="s">
        <v>83</v>
      </c>
      <c r="AY171" s="209" t="s">
        <v>171</v>
      </c>
    </row>
    <row r="172" spans="1:65" s="2" customFormat="1" ht="21.75" customHeight="1">
      <c r="A172" s="36"/>
      <c r="B172" s="37"/>
      <c r="C172" s="175" t="s">
        <v>286</v>
      </c>
      <c r="D172" s="175" t="s">
        <v>173</v>
      </c>
      <c r="E172" s="176" t="s">
        <v>287</v>
      </c>
      <c r="F172" s="177" t="s">
        <v>288</v>
      </c>
      <c r="G172" s="178" t="s">
        <v>187</v>
      </c>
      <c r="H172" s="179">
        <v>53.235</v>
      </c>
      <c r="I172" s="180"/>
      <c r="J172" s="181">
        <f>ROUND(I172*H172,2)</f>
        <v>0</v>
      </c>
      <c r="K172" s="177" t="s">
        <v>177</v>
      </c>
      <c r="L172" s="41"/>
      <c r="M172" s="182" t="s">
        <v>19</v>
      </c>
      <c r="N172" s="183" t="s">
        <v>47</v>
      </c>
      <c r="O172" s="66"/>
      <c r="P172" s="184">
        <f>O172*H172</f>
        <v>0</v>
      </c>
      <c r="Q172" s="184">
        <v>2.45329</v>
      </c>
      <c r="R172" s="184">
        <f>Q172*H172</f>
        <v>130.60089315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178</v>
      </c>
      <c r="AT172" s="186" t="s">
        <v>173</v>
      </c>
      <c r="AU172" s="186" t="s">
        <v>179</v>
      </c>
      <c r="AY172" s="19" t="s">
        <v>171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179</v>
      </c>
      <c r="BK172" s="187">
        <f>ROUND(I172*H172,2)</f>
        <v>0</v>
      </c>
      <c r="BL172" s="19" t="s">
        <v>178</v>
      </c>
      <c r="BM172" s="186" t="s">
        <v>289</v>
      </c>
    </row>
    <row r="173" spans="2:51" s="13" customFormat="1" ht="11.25">
      <c r="B173" s="188"/>
      <c r="C173" s="189"/>
      <c r="D173" s="190" t="s">
        <v>181</v>
      </c>
      <c r="E173" s="191" t="s">
        <v>19</v>
      </c>
      <c r="F173" s="192" t="s">
        <v>182</v>
      </c>
      <c r="G173" s="189"/>
      <c r="H173" s="191" t="s">
        <v>19</v>
      </c>
      <c r="I173" s="193"/>
      <c r="J173" s="189"/>
      <c r="K173" s="189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181</v>
      </c>
      <c r="AU173" s="198" t="s">
        <v>179</v>
      </c>
      <c r="AV173" s="13" t="s">
        <v>83</v>
      </c>
      <c r="AW173" s="13" t="s">
        <v>36</v>
      </c>
      <c r="AX173" s="13" t="s">
        <v>75</v>
      </c>
      <c r="AY173" s="198" t="s">
        <v>171</v>
      </c>
    </row>
    <row r="174" spans="2:51" s="14" customFormat="1" ht="11.25">
      <c r="B174" s="199"/>
      <c r="C174" s="200"/>
      <c r="D174" s="190" t="s">
        <v>181</v>
      </c>
      <c r="E174" s="201" t="s">
        <v>19</v>
      </c>
      <c r="F174" s="202" t="s">
        <v>290</v>
      </c>
      <c r="G174" s="200"/>
      <c r="H174" s="203">
        <v>53.235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181</v>
      </c>
      <c r="AU174" s="209" t="s">
        <v>179</v>
      </c>
      <c r="AV174" s="14" t="s">
        <v>179</v>
      </c>
      <c r="AW174" s="14" t="s">
        <v>36</v>
      </c>
      <c r="AX174" s="14" t="s">
        <v>75</v>
      </c>
      <c r="AY174" s="209" t="s">
        <v>171</v>
      </c>
    </row>
    <row r="175" spans="2:51" s="15" customFormat="1" ht="11.25">
      <c r="B175" s="210"/>
      <c r="C175" s="211"/>
      <c r="D175" s="190" t="s">
        <v>181</v>
      </c>
      <c r="E175" s="212" t="s">
        <v>19</v>
      </c>
      <c r="F175" s="213" t="s">
        <v>184</v>
      </c>
      <c r="G175" s="211"/>
      <c r="H175" s="214">
        <v>53.235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181</v>
      </c>
      <c r="AU175" s="220" t="s">
        <v>179</v>
      </c>
      <c r="AV175" s="15" t="s">
        <v>178</v>
      </c>
      <c r="AW175" s="15" t="s">
        <v>36</v>
      </c>
      <c r="AX175" s="15" t="s">
        <v>83</v>
      </c>
      <c r="AY175" s="220" t="s">
        <v>171</v>
      </c>
    </row>
    <row r="176" spans="1:65" s="2" customFormat="1" ht="16.5" customHeight="1">
      <c r="A176" s="36"/>
      <c r="B176" s="37"/>
      <c r="C176" s="175" t="s">
        <v>291</v>
      </c>
      <c r="D176" s="175" t="s">
        <v>173</v>
      </c>
      <c r="E176" s="176" t="s">
        <v>292</v>
      </c>
      <c r="F176" s="177" t="s">
        <v>293</v>
      </c>
      <c r="G176" s="178" t="s">
        <v>176</v>
      </c>
      <c r="H176" s="179">
        <v>52.984</v>
      </c>
      <c r="I176" s="180"/>
      <c r="J176" s="181">
        <f>ROUND(I176*H176,2)</f>
        <v>0</v>
      </c>
      <c r="K176" s="177" t="s">
        <v>177</v>
      </c>
      <c r="L176" s="41"/>
      <c r="M176" s="182" t="s">
        <v>19</v>
      </c>
      <c r="N176" s="183" t="s">
        <v>47</v>
      </c>
      <c r="O176" s="66"/>
      <c r="P176" s="184">
        <f>O176*H176</f>
        <v>0</v>
      </c>
      <c r="Q176" s="184">
        <v>0.00247</v>
      </c>
      <c r="R176" s="184">
        <f>Q176*H176</f>
        <v>0.13087048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178</v>
      </c>
      <c r="AT176" s="186" t="s">
        <v>173</v>
      </c>
      <c r="AU176" s="186" t="s">
        <v>179</v>
      </c>
      <c r="AY176" s="19" t="s">
        <v>171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179</v>
      </c>
      <c r="BK176" s="187">
        <f>ROUND(I176*H176,2)</f>
        <v>0</v>
      </c>
      <c r="BL176" s="19" t="s">
        <v>178</v>
      </c>
      <c r="BM176" s="186" t="s">
        <v>294</v>
      </c>
    </row>
    <row r="177" spans="2:51" s="13" customFormat="1" ht="11.25">
      <c r="B177" s="188"/>
      <c r="C177" s="189"/>
      <c r="D177" s="190" t="s">
        <v>181</v>
      </c>
      <c r="E177" s="191" t="s">
        <v>19</v>
      </c>
      <c r="F177" s="192" t="s">
        <v>182</v>
      </c>
      <c r="G177" s="189"/>
      <c r="H177" s="191" t="s">
        <v>19</v>
      </c>
      <c r="I177" s="193"/>
      <c r="J177" s="189"/>
      <c r="K177" s="189"/>
      <c r="L177" s="194"/>
      <c r="M177" s="195"/>
      <c r="N177" s="196"/>
      <c r="O177" s="196"/>
      <c r="P177" s="196"/>
      <c r="Q177" s="196"/>
      <c r="R177" s="196"/>
      <c r="S177" s="196"/>
      <c r="T177" s="197"/>
      <c r="AT177" s="198" t="s">
        <v>181</v>
      </c>
      <c r="AU177" s="198" t="s">
        <v>179</v>
      </c>
      <c r="AV177" s="13" t="s">
        <v>83</v>
      </c>
      <c r="AW177" s="13" t="s">
        <v>36</v>
      </c>
      <c r="AX177" s="13" t="s">
        <v>75</v>
      </c>
      <c r="AY177" s="198" t="s">
        <v>171</v>
      </c>
    </row>
    <row r="178" spans="2:51" s="14" customFormat="1" ht="22.5">
      <c r="B178" s="199"/>
      <c r="C178" s="200"/>
      <c r="D178" s="190" t="s">
        <v>181</v>
      </c>
      <c r="E178" s="201" t="s">
        <v>19</v>
      </c>
      <c r="F178" s="202" t="s">
        <v>295</v>
      </c>
      <c r="G178" s="200"/>
      <c r="H178" s="203">
        <v>52.984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181</v>
      </c>
      <c r="AU178" s="209" t="s">
        <v>179</v>
      </c>
      <c r="AV178" s="14" t="s">
        <v>179</v>
      </c>
      <c r="AW178" s="14" t="s">
        <v>36</v>
      </c>
      <c r="AX178" s="14" t="s">
        <v>75</v>
      </c>
      <c r="AY178" s="209" t="s">
        <v>171</v>
      </c>
    </row>
    <row r="179" spans="2:51" s="15" customFormat="1" ht="11.25">
      <c r="B179" s="210"/>
      <c r="C179" s="211"/>
      <c r="D179" s="190" t="s">
        <v>181</v>
      </c>
      <c r="E179" s="212" t="s">
        <v>19</v>
      </c>
      <c r="F179" s="213" t="s">
        <v>184</v>
      </c>
      <c r="G179" s="211"/>
      <c r="H179" s="214">
        <v>52.984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181</v>
      </c>
      <c r="AU179" s="220" t="s">
        <v>179</v>
      </c>
      <c r="AV179" s="15" t="s">
        <v>178</v>
      </c>
      <c r="AW179" s="15" t="s">
        <v>36</v>
      </c>
      <c r="AX179" s="15" t="s">
        <v>83</v>
      </c>
      <c r="AY179" s="220" t="s">
        <v>171</v>
      </c>
    </row>
    <row r="180" spans="1:65" s="2" customFormat="1" ht="16.5" customHeight="1">
      <c r="A180" s="36"/>
      <c r="B180" s="37"/>
      <c r="C180" s="175" t="s">
        <v>296</v>
      </c>
      <c r="D180" s="175" t="s">
        <v>173</v>
      </c>
      <c r="E180" s="176" t="s">
        <v>297</v>
      </c>
      <c r="F180" s="177" t="s">
        <v>298</v>
      </c>
      <c r="G180" s="178" t="s">
        <v>176</v>
      </c>
      <c r="H180" s="179">
        <v>52.984</v>
      </c>
      <c r="I180" s="180"/>
      <c r="J180" s="181">
        <f>ROUND(I180*H180,2)</f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178</v>
      </c>
      <c r="AT180" s="186" t="s">
        <v>173</v>
      </c>
      <c r="AU180" s="186" t="s">
        <v>179</v>
      </c>
      <c r="AY180" s="19" t="s">
        <v>171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179</v>
      </c>
      <c r="BK180" s="187">
        <f>ROUND(I180*H180,2)</f>
        <v>0</v>
      </c>
      <c r="BL180" s="19" t="s">
        <v>178</v>
      </c>
      <c r="BM180" s="186" t="s">
        <v>299</v>
      </c>
    </row>
    <row r="181" spans="1:65" s="2" customFormat="1" ht="16.5" customHeight="1">
      <c r="A181" s="36"/>
      <c r="B181" s="37"/>
      <c r="C181" s="175" t="s">
        <v>300</v>
      </c>
      <c r="D181" s="175" t="s">
        <v>173</v>
      </c>
      <c r="E181" s="176" t="s">
        <v>301</v>
      </c>
      <c r="F181" s="177" t="s">
        <v>302</v>
      </c>
      <c r="G181" s="178" t="s">
        <v>222</v>
      </c>
      <c r="H181" s="179">
        <v>3.314</v>
      </c>
      <c r="I181" s="180"/>
      <c r="J181" s="181">
        <f>ROUND(I181*H181,2)</f>
        <v>0</v>
      </c>
      <c r="K181" s="177" t="s">
        <v>177</v>
      </c>
      <c r="L181" s="41"/>
      <c r="M181" s="182" t="s">
        <v>19</v>
      </c>
      <c r="N181" s="183" t="s">
        <v>47</v>
      </c>
      <c r="O181" s="66"/>
      <c r="P181" s="184">
        <f>O181*H181</f>
        <v>0</v>
      </c>
      <c r="Q181" s="184">
        <v>1.06277</v>
      </c>
      <c r="R181" s="184">
        <f>Q181*H181</f>
        <v>3.52201978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178</v>
      </c>
      <c r="AT181" s="186" t="s">
        <v>173</v>
      </c>
      <c r="AU181" s="186" t="s">
        <v>179</v>
      </c>
      <c r="AY181" s="19" t="s">
        <v>171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179</v>
      </c>
      <c r="BK181" s="187">
        <f>ROUND(I181*H181,2)</f>
        <v>0</v>
      </c>
      <c r="BL181" s="19" t="s">
        <v>178</v>
      </c>
      <c r="BM181" s="186" t="s">
        <v>303</v>
      </c>
    </row>
    <row r="182" spans="2:51" s="13" customFormat="1" ht="11.25">
      <c r="B182" s="188"/>
      <c r="C182" s="189"/>
      <c r="D182" s="190" t="s">
        <v>181</v>
      </c>
      <c r="E182" s="191" t="s">
        <v>19</v>
      </c>
      <c r="F182" s="192" t="s">
        <v>182</v>
      </c>
      <c r="G182" s="189"/>
      <c r="H182" s="191" t="s">
        <v>19</v>
      </c>
      <c r="I182" s="193"/>
      <c r="J182" s="189"/>
      <c r="K182" s="189"/>
      <c r="L182" s="194"/>
      <c r="M182" s="195"/>
      <c r="N182" s="196"/>
      <c r="O182" s="196"/>
      <c r="P182" s="196"/>
      <c r="Q182" s="196"/>
      <c r="R182" s="196"/>
      <c r="S182" s="196"/>
      <c r="T182" s="197"/>
      <c r="AT182" s="198" t="s">
        <v>181</v>
      </c>
      <c r="AU182" s="198" t="s">
        <v>179</v>
      </c>
      <c r="AV182" s="13" t="s">
        <v>83</v>
      </c>
      <c r="AW182" s="13" t="s">
        <v>36</v>
      </c>
      <c r="AX182" s="13" t="s">
        <v>75</v>
      </c>
      <c r="AY182" s="198" t="s">
        <v>171</v>
      </c>
    </row>
    <row r="183" spans="2:51" s="14" customFormat="1" ht="11.25">
      <c r="B183" s="199"/>
      <c r="C183" s="200"/>
      <c r="D183" s="190" t="s">
        <v>181</v>
      </c>
      <c r="E183" s="201" t="s">
        <v>19</v>
      </c>
      <c r="F183" s="202" t="s">
        <v>304</v>
      </c>
      <c r="G183" s="200"/>
      <c r="H183" s="203">
        <v>3.314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181</v>
      </c>
      <c r="AU183" s="209" t="s">
        <v>179</v>
      </c>
      <c r="AV183" s="14" t="s">
        <v>179</v>
      </c>
      <c r="AW183" s="14" t="s">
        <v>36</v>
      </c>
      <c r="AX183" s="14" t="s">
        <v>75</v>
      </c>
      <c r="AY183" s="209" t="s">
        <v>171</v>
      </c>
    </row>
    <row r="184" spans="2:51" s="15" customFormat="1" ht="11.25">
      <c r="B184" s="210"/>
      <c r="C184" s="211"/>
      <c r="D184" s="190" t="s">
        <v>181</v>
      </c>
      <c r="E184" s="212" t="s">
        <v>19</v>
      </c>
      <c r="F184" s="213" t="s">
        <v>184</v>
      </c>
      <c r="G184" s="211"/>
      <c r="H184" s="214">
        <v>3.314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181</v>
      </c>
      <c r="AU184" s="220" t="s">
        <v>179</v>
      </c>
      <c r="AV184" s="15" t="s">
        <v>178</v>
      </c>
      <c r="AW184" s="15" t="s">
        <v>36</v>
      </c>
      <c r="AX184" s="15" t="s">
        <v>83</v>
      </c>
      <c r="AY184" s="220" t="s">
        <v>171</v>
      </c>
    </row>
    <row r="185" spans="1:65" s="2" customFormat="1" ht="16.5" customHeight="1">
      <c r="A185" s="36"/>
      <c r="B185" s="37"/>
      <c r="C185" s="175" t="s">
        <v>305</v>
      </c>
      <c r="D185" s="175" t="s">
        <v>173</v>
      </c>
      <c r="E185" s="176" t="s">
        <v>306</v>
      </c>
      <c r="F185" s="177" t="s">
        <v>307</v>
      </c>
      <c r="G185" s="178" t="s">
        <v>187</v>
      </c>
      <c r="H185" s="179">
        <v>57.564</v>
      </c>
      <c r="I185" s="180"/>
      <c r="J185" s="181">
        <f>ROUND(I185*H185,2)</f>
        <v>0</v>
      </c>
      <c r="K185" s="177" t="s">
        <v>177</v>
      </c>
      <c r="L185" s="41"/>
      <c r="M185" s="182" t="s">
        <v>19</v>
      </c>
      <c r="N185" s="183" t="s">
        <v>47</v>
      </c>
      <c r="O185" s="66"/>
      <c r="P185" s="184">
        <f>O185*H185</f>
        <v>0</v>
      </c>
      <c r="Q185" s="184">
        <v>2.25634</v>
      </c>
      <c r="R185" s="184">
        <f>Q185*H185</f>
        <v>129.88395576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178</v>
      </c>
      <c r="AT185" s="186" t="s">
        <v>173</v>
      </c>
      <c r="AU185" s="186" t="s">
        <v>179</v>
      </c>
      <c r="AY185" s="19" t="s">
        <v>171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179</v>
      </c>
      <c r="BK185" s="187">
        <f>ROUND(I185*H185,2)</f>
        <v>0</v>
      </c>
      <c r="BL185" s="19" t="s">
        <v>178</v>
      </c>
      <c r="BM185" s="186" t="s">
        <v>308</v>
      </c>
    </row>
    <row r="186" spans="2:51" s="13" customFormat="1" ht="11.25">
      <c r="B186" s="188"/>
      <c r="C186" s="189"/>
      <c r="D186" s="190" t="s">
        <v>181</v>
      </c>
      <c r="E186" s="191" t="s">
        <v>19</v>
      </c>
      <c r="F186" s="192" t="s">
        <v>182</v>
      </c>
      <c r="G186" s="189"/>
      <c r="H186" s="191" t="s">
        <v>19</v>
      </c>
      <c r="I186" s="193"/>
      <c r="J186" s="189"/>
      <c r="K186" s="189"/>
      <c r="L186" s="194"/>
      <c r="M186" s="195"/>
      <c r="N186" s="196"/>
      <c r="O186" s="196"/>
      <c r="P186" s="196"/>
      <c r="Q186" s="196"/>
      <c r="R186" s="196"/>
      <c r="S186" s="196"/>
      <c r="T186" s="197"/>
      <c r="AT186" s="198" t="s">
        <v>181</v>
      </c>
      <c r="AU186" s="198" t="s">
        <v>179</v>
      </c>
      <c r="AV186" s="13" t="s">
        <v>83</v>
      </c>
      <c r="AW186" s="13" t="s">
        <v>36</v>
      </c>
      <c r="AX186" s="13" t="s">
        <v>75</v>
      </c>
      <c r="AY186" s="198" t="s">
        <v>171</v>
      </c>
    </row>
    <row r="187" spans="2:51" s="14" customFormat="1" ht="22.5">
      <c r="B187" s="199"/>
      <c r="C187" s="200"/>
      <c r="D187" s="190" t="s">
        <v>181</v>
      </c>
      <c r="E187" s="201" t="s">
        <v>19</v>
      </c>
      <c r="F187" s="202" t="s">
        <v>309</v>
      </c>
      <c r="G187" s="200"/>
      <c r="H187" s="203">
        <v>48.786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181</v>
      </c>
      <c r="AU187" s="209" t="s">
        <v>179</v>
      </c>
      <c r="AV187" s="14" t="s">
        <v>179</v>
      </c>
      <c r="AW187" s="14" t="s">
        <v>36</v>
      </c>
      <c r="AX187" s="14" t="s">
        <v>75</v>
      </c>
      <c r="AY187" s="209" t="s">
        <v>171</v>
      </c>
    </row>
    <row r="188" spans="2:51" s="14" customFormat="1" ht="11.25">
      <c r="B188" s="199"/>
      <c r="C188" s="200"/>
      <c r="D188" s="190" t="s">
        <v>181</v>
      </c>
      <c r="E188" s="201" t="s">
        <v>19</v>
      </c>
      <c r="F188" s="202" t="s">
        <v>310</v>
      </c>
      <c r="G188" s="200"/>
      <c r="H188" s="203">
        <v>2.836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181</v>
      </c>
      <c r="AU188" s="209" t="s">
        <v>179</v>
      </c>
      <c r="AV188" s="14" t="s">
        <v>179</v>
      </c>
      <c r="AW188" s="14" t="s">
        <v>36</v>
      </c>
      <c r="AX188" s="14" t="s">
        <v>75</v>
      </c>
      <c r="AY188" s="209" t="s">
        <v>171</v>
      </c>
    </row>
    <row r="189" spans="2:51" s="14" customFormat="1" ht="11.25">
      <c r="B189" s="199"/>
      <c r="C189" s="200"/>
      <c r="D189" s="190" t="s">
        <v>181</v>
      </c>
      <c r="E189" s="201" t="s">
        <v>19</v>
      </c>
      <c r="F189" s="202" t="s">
        <v>311</v>
      </c>
      <c r="G189" s="200"/>
      <c r="H189" s="203">
        <v>3.865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181</v>
      </c>
      <c r="AU189" s="209" t="s">
        <v>179</v>
      </c>
      <c r="AV189" s="14" t="s">
        <v>179</v>
      </c>
      <c r="AW189" s="14" t="s">
        <v>36</v>
      </c>
      <c r="AX189" s="14" t="s">
        <v>75</v>
      </c>
      <c r="AY189" s="209" t="s">
        <v>171</v>
      </c>
    </row>
    <row r="190" spans="2:51" s="14" customFormat="1" ht="11.25">
      <c r="B190" s="199"/>
      <c r="C190" s="200"/>
      <c r="D190" s="190" t="s">
        <v>181</v>
      </c>
      <c r="E190" s="201" t="s">
        <v>19</v>
      </c>
      <c r="F190" s="202" t="s">
        <v>312</v>
      </c>
      <c r="G190" s="200"/>
      <c r="H190" s="203">
        <v>1.522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181</v>
      </c>
      <c r="AU190" s="209" t="s">
        <v>179</v>
      </c>
      <c r="AV190" s="14" t="s">
        <v>179</v>
      </c>
      <c r="AW190" s="14" t="s">
        <v>36</v>
      </c>
      <c r="AX190" s="14" t="s">
        <v>75</v>
      </c>
      <c r="AY190" s="209" t="s">
        <v>171</v>
      </c>
    </row>
    <row r="191" spans="2:51" s="14" customFormat="1" ht="11.25">
      <c r="B191" s="199"/>
      <c r="C191" s="200"/>
      <c r="D191" s="190" t="s">
        <v>181</v>
      </c>
      <c r="E191" s="201" t="s">
        <v>19</v>
      </c>
      <c r="F191" s="202" t="s">
        <v>313</v>
      </c>
      <c r="G191" s="200"/>
      <c r="H191" s="203">
        <v>0.555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181</v>
      </c>
      <c r="AU191" s="209" t="s">
        <v>179</v>
      </c>
      <c r="AV191" s="14" t="s">
        <v>179</v>
      </c>
      <c r="AW191" s="14" t="s">
        <v>36</v>
      </c>
      <c r="AX191" s="14" t="s">
        <v>75</v>
      </c>
      <c r="AY191" s="209" t="s">
        <v>171</v>
      </c>
    </row>
    <row r="192" spans="2:51" s="15" customFormat="1" ht="11.25">
      <c r="B192" s="210"/>
      <c r="C192" s="211"/>
      <c r="D192" s="190" t="s">
        <v>181</v>
      </c>
      <c r="E192" s="212" t="s">
        <v>19</v>
      </c>
      <c r="F192" s="213" t="s">
        <v>184</v>
      </c>
      <c r="G192" s="211"/>
      <c r="H192" s="214">
        <v>57.564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181</v>
      </c>
      <c r="AU192" s="220" t="s">
        <v>179</v>
      </c>
      <c r="AV192" s="15" t="s">
        <v>178</v>
      </c>
      <c r="AW192" s="15" t="s">
        <v>36</v>
      </c>
      <c r="AX192" s="15" t="s">
        <v>83</v>
      </c>
      <c r="AY192" s="220" t="s">
        <v>171</v>
      </c>
    </row>
    <row r="193" spans="1:65" s="2" customFormat="1" ht="16.5" customHeight="1">
      <c r="A193" s="36"/>
      <c r="B193" s="37"/>
      <c r="C193" s="175" t="s">
        <v>314</v>
      </c>
      <c r="D193" s="175" t="s">
        <v>173</v>
      </c>
      <c r="E193" s="176" t="s">
        <v>315</v>
      </c>
      <c r="F193" s="177" t="s">
        <v>316</v>
      </c>
      <c r="G193" s="178" t="s">
        <v>176</v>
      </c>
      <c r="H193" s="179">
        <v>200.855</v>
      </c>
      <c r="I193" s="180"/>
      <c r="J193" s="181">
        <f>ROUND(I193*H193,2)</f>
        <v>0</v>
      </c>
      <c r="K193" s="177" t="s">
        <v>177</v>
      </c>
      <c r="L193" s="41"/>
      <c r="M193" s="182" t="s">
        <v>19</v>
      </c>
      <c r="N193" s="183" t="s">
        <v>47</v>
      </c>
      <c r="O193" s="66"/>
      <c r="P193" s="184">
        <f>O193*H193</f>
        <v>0</v>
      </c>
      <c r="Q193" s="184">
        <v>0.00269</v>
      </c>
      <c r="R193" s="184">
        <f>Q193*H193</f>
        <v>0.54029995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178</v>
      </c>
      <c r="AT193" s="186" t="s">
        <v>173</v>
      </c>
      <c r="AU193" s="186" t="s">
        <v>179</v>
      </c>
      <c r="AY193" s="19" t="s">
        <v>171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179</v>
      </c>
      <c r="BK193" s="187">
        <f>ROUND(I193*H193,2)</f>
        <v>0</v>
      </c>
      <c r="BL193" s="19" t="s">
        <v>178</v>
      </c>
      <c r="BM193" s="186" t="s">
        <v>317</v>
      </c>
    </row>
    <row r="194" spans="2:51" s="13" customFormat="1" ht="11.25">
      <c r="B194" s="188"/>
      <c r="C194" s="189"/>
      <c r="D194" s="190" t="s">
        <v>181</v>
      </c>
      <c r="E194" s="191" t="s">
        <v>19</v>
      </c>
      <c r="F194" s="192" t="s">
        <v>182</v>
      </c>
      <c r="G194" s="189"/>
      <c r="H194" s="191" t="s">
        <v>19</v>
      </c>
      <c r="I194" s="193"/>
      <c r="J194" s="189"/>
      <c r="K194" s="189"/>
      <c r="L194" s="194"/>
      <c r="M194" s="195"/>
      <c r="N194" s="196"/>
      <c r="O194" s="196"/>
      <c r="P194" s="196"/>
      <c r="Q194" s="196"/>
      <c r="R194" s="196"/>
      <c r="S194" s="196"/>
      <c r="T194" s="197"/>
      <c r="AT194" s="198" t="s">
        <v>181</v>
      </c>
      <c r="AU194" s="198" t="s">
        <v>179</v>
      </c>
      <c r="AV194" s="13" t="s">
        <v>83</v>
      </c>
      <c r="AW194" s="13" t="s">
        <v>36</v>
      </c>
      <c r="AX194" s="13" t="s">
        <v>75</v>
      </c>
      <c r="AY194" s="198" t="s">
        <v>171</v>
      </c>
    </row>
    <row r="195" spans="2:51" s="14" customFormat="1" ht="22.5">
      <c r="B195" s="199"/>
      <c r="C195" s="200"/>
      <c r="D195" s="190" t="s">
        <v>181</v>
      </c>
      <c r="E195" s="201" t="s">
        <v>19</v>
      </c>
      <c r="F195" s="202" t="s">
        <v>318</v>
      </c>
      <c r="G195" s="200"/>
      <c r="H195" s="203">
        <v>162.62</v>
      </c>
      <c r="I195" s="204"/>
      <c r="J195" s="200"/>
      <c r="K195" s="200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181</v>
      </c>
      <c r="AU195" s="209" t="s">
        <v>179</v>
      </c>
      <c r="AV195" s="14" t="s">
        <v>179</v>
      </c>
      <c r="AW195" s="14" t="s">
        <v>36</v>
      </c>
      <c r="AX195" s="14" t="s">
        <v>75</v>
      </c>
      <c r="AY195" s="209" t="s">
        <v>171</v>
      </c>
    </row>
    <row r="196" spans="2:51" s="14" customFormat="1" ht="11.25">
      <c r="B196" s="199"/>
      <c r="C196" s="200"/>
      <c r="D196" s="190" t="s">
        <v>181</v>
      </c>
      <c r="E196" s="201" t="s">
        <v>19</v>
      </c>
      <c r="F196" s="202" t="s">
        <v>319</v>
      </c>
      <c r="G196" s="200"/>
      <c r="H196" s="203">
        <v>9.454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181</v>
      </c>
      <c r="AU196" s="209" t="s">
        <v>179</v>
      </c>
      <c r="AV196" s="14" t="s">
        <v>179</v>
      </c>
      <c r="AW196" s="14" t="s">
        <v>36</v>
      </c>
      <c r="AX196" s="14" t="s">
        <v>75</v>
      </c>
      <c r="AY196" s="209" t="s">
        <v>171</v>
      </c>
    </row>
    <row r="197" spans="2:51" s="14" customFormat="1" ht="11.25">
      <c r="B197" s="199"/>
      <c r="C197" s="200"/>
      <c r="D197" s="190" t="s">
        <v>181</v>
      </c>
      <c r="E197" s="201" t="s">
        <v>19</v>
      </c>
      <c r="F197" s="202" t="s">
        <v>320</v>
      </c>
      <c r="G197" s="200"/>
      <c r="H197" s="203">
        <v>19.324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181</v>
      </c>
      <c r="AU197" s="209" t="s">
        <v>179</v>
      </c>
      <c r="AV197" s="14" t="s">
        <v>179</v>
      </c>
      <c r="AW197" s="14" t="s">
        <v>36</v>
      </c>
      <c r="AX197" s="14" t="s">
        <v>75</v>
      </c>
      <c r="AY197" s="209" t="s">
        <v>171</v>
      </c>
    </row>
    <row r="198" spans="2:51" s="14" customFormat="1" ht="11.25">
      <c r="B198" s="199"/>
      <c r="C198" s="200"/>
      <c r="D198" s="190" t="s">
        <v>181</v>
      </c>
      <c r="E198" s="201" t="s">
        <v>19</v>
      </c>
      <c r="F198" s="202" t="s">
        <v>321</v>
      </c>
      <c r="G198" s="200"/>
      <c r="H198" s="203">
        <v>7.608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181</v>
      </c>
      <c r="AU198" s="209" t="s">
        <v>179</v>
      </c>
      <c r="AV198" s="14" t="s">
        <v>179</v>
      </c>
      <c r="AW198" s="14" t="s">
        <v>36</v>
      </c>
      <c r="AX198" s="14" t="s">
        <v>75</v>
      </c>
      <c r="AY198" s="209" t="s">
        <v>171</v>
      </c>
    </row>
    <row r="199" spans="2:51" s="14" customFormat="1" ht="11.25">
      <c r="B199" s="199"/>
      <c r="C199" s="200"/>
      <c r="D199" s="190" t="s">
        <v>181</v>
      </c>
      <c r="E199" s="201" t="s">
        <v>19</v>
      </c>
      <c r="F199" s="202" t="s">
        <v>322</v>
      </c>
      <c r="G199" s="200"/>
      <c r="H199" s="203">
        <v>1.849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181</v>
      </c>
      <c r="AU199" s="209" t="s">
        <v>179</v>
      </c>
      <c r="AV199" s="14" t="s">
        <v>179</v>
      </c>
      <c r="AW199" s="14" t="s">
        <v>36</v>
      </c>
      <c r="AX199" s="14" t="s">
        <v>75</v>
      </c>
      <c r="AY199" s="209" t="s">
        <v>171</v>
      </c>
    </row>
    <row r="200" spans="2:51" s="15" customFormat="1" ht="11.25">
      <c r="B200" s="210"/>
      <c r="C200" s="211"/>
      <c r="D200" s="190" t="s">
        <v>181</v>
      </c>
      <c r="E200" s="212" t="s">
        <v>19</v>
      </c>
      <c r="F200" s="213" t="s">
        <v>184</v>
      </c>
      <c r="G200" s="211"/>
      <c r="H200" s="214">
        <v>200.855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181</v>
      </c>
      <c r="AU200" s="220" t="s">
        <v>179</v>
      </c>
      <c r="AV200" s="15" t="s">
        <v>178</v>
      </c>
      <c r="AW200" s="15" t="s">
        <v>36</v>
      </c>
      <c r="AX200" s="15" t="s">
        <v>83</v>
      </c>
      <c r="AY200" s="220" t="s">
        <v>171</v>
      </c>
    </row>
    <row r="201" spans="1:65" s="2" customFormat="1" ht="16.5" customHeight="1">
      <c r="A201" s="36"/>
      <c r="B201" s="37"/>
      <c r="C201" s="175" t="s">
        <v>323</v>
      </c>
      <c r="D201" s="175" t="s">
        <v>173</v>
      </c>
      <c r="E201" s="176" t="s">
        <v>324</v>
      </c>
      <c r="F201" s="177" t="s">
        <v>325</v>
      </c>
      <c r="G201" s="178" t="s">
        <v>176</v>
      </c>
      <c r="H201" s="179">
        <v>200.855</v>
      </c>
      <c r="I201" s="180"/>
      <c r="J201" s="181">
        <f>ROUND(I201*H201,2)</f>
        <v>0</v>
      </c>
      <c r="K201" s="177" t="s">
        <v>177</v>
      </c>
      <c r="L201" s="41"/>
      <c r="M201" s="182" t="s">
        <v>19</v>
      </c>
      <c r="N201" s="183" t="s">
        <v>47</v>
      </c>
      <c r="O201" s="66"/>
      <c r="P201" s="184">
        <f>O201*H201</f>
        <v>0</v>
      </c>
      <c r="Q201" s="184">
        <v>0</v>
      </c>
      <c r="R201" s="184">
        <f>Q201*H201</f>
        <v>0</v>
      </c>
      <c r="S201" s="184">
        <v>0</v>
      </c>
      <c r="T201" s="18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178</v>
      </c>
      <c r="AT201" s="186" t="s">
        <v>173</v>
      </c>
      <c r="AU201" s="186" t="s">
        <v>179</v>
      </c>
      <c r="AY201" s="19" t="s">
        <v>171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9" t="s">
        <v>179</v>
      </c>
      <c r="BK201" s="187">
        <f>ROUND(I201*H201,2)</f>
        <v>0</v>
      </c>
      <c r="BL201" s="19" t="s">
        <v>178</v>
      </c>
      <c r="BM201" s="186" t="s">
        <v>326</v>
      </c>
    </row>
    <row r="202" spans="1:65" s="2" customFormat="1" ht="24">
      <c r="A202" s="36"/>
      <c r="B202" s="37"/>
      <c r="C202" s="175" t="s">
        <v>327</v>
      </c>
      <c r="D202" s="175" t="s">
        <v>173</v>
      </c>
      <c r="E202" s="176" t="s">
        <v>328</v>
      </c>
      <c r="F202" s="177" t="s">
        <v>329</v>
      </c>
      <c r="G202" s="178" t="s">
        <v>176</v>
      </c>
      <c r="H202" s="179">
        <v>85.362</v>
      </c>
      <c r="I202" s="180"/>
      <c r="J202" s="181">
        <f>ROUND(I202*H202,2)</f>
        <v>0</v>
      </c>
      <c r="K202" s="177" t="s">
        <v>177</v>
      </c>
      <c r="L202" s="41"/>
      <c r="M202" s="182" t="s">
        <v>19</v>
      </c>
      <c r="N202" s="183" t="s">
        <v>47</v>
      </c>
      <c r="O202" s="66"/>
      <c r="P202" s="184">
        <f>O202*H202</f>
        <v>0</v>
      </c>
      <c r="Q202" s="184">
        <v>0.71546</v>
      </c>
      <c r="R202" s="184">
        <f>Q202*H202</f>
        <v>61.07309651999999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178</v>
      </c>
      <c r="AT202" s="186" t="s">
        <v>173</v>
      </c>
      <c r="AU202" s="186" t="s">
        <v>179</v>
      </c>
      <c r="AY202" s="19" t="s">
        <v>171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179</v>
      </c>
      <c r="BK202" s="187">
        <f>ROUND(I202*H202,2)</f>
        <v>0</v>
      </c>
      <c r="BL202" s="19" t="s">
        <v>178</v>
      </c>
      <c r="BM202" s="186" t="s">
        <v>330</v>
      </c>
    </row>
    <row r="203" spans="2:51" s="13" customFormat="1" ht="11.25">
      <c r="B203" s="188"/>
      <c r="C203" s="189"/>
      <c r="D203" s="190" t="s">
        <v>181</v>
      </c>
      <c r="E203" s="191" t="s">
        <v>19</v>
      </c>
      <c r="F203" s="192" t="s">
        <v>182</v>
      </c>
      <c r="G203" s="189"/>
      <c r="H203" s="191" t="s">
        <v>19</v>
      </c>
      <c r="I203" s="193"/>
      <c r="J203" s="189"/>
      <c r="K203" s="189"/>
      <c r="L203" s="194"/>
      <c r="M203" s="195"/>
      <c r="N203" s="196"/>
      <c r="O203" s="196"/>
      <c r="P203" s="196"/>
      <c r="Q203" s="196"/>
      <c r="R203" s="196"/>
      <c r="S203" s="196"/>
      <c r="T203" s="197"/>
      <c r="AT203" s="198" t="s">
        <v>181</v>
      </c>
      <c r="AU203" s="198" t="s">
        <v>179</v>
      </c>
      <c r="AV203" s="13" t="s">
        <v>83</v>
      </c>
      <c r="AW203" s="13" t="s">
        <v>36</v>
      </c>
      <c r="AX203" s="13" t="s">
        <v>75</v>
      </c>
      <c r="AY203" s="198" t="s">
        <v>171</v>
      </c>
    </row>
    <row r="204" spans="2:51" s="14" customFormat="1" ht="11.25">
      <c r="B204" s="199"/>
      <c r="C204" s="200"/>
      <c r="D204" s="190" t="s">
        <v>181</v>
      </c>
      <c r="E204" s="201" t="s">
        <v>19</v>
      </c>
      <c r="F204" s="202" t="s">
        <v>331</v>
      </c>
      <c r="G204" s="200"/>
      <c r="H204" s="203">
        <v>2.276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181</v>
      </c>
      <c r="AU204" s="209" t="s">
        <v>179</v>
      </c>
      <c r="AV204" s="14" t="s">
        <v>179</v>
      </c>
      <c r="AW204" s="14" t="s">
        <v>36</v>
      </c>
      <c r="AX204" s="14" t="s">
        <v>75</v>
      </c>
      <c r="AY204" s="209" t="s">
        <v>171</v>
      </c>
    </row>
    <row r="205" spans="2:51" s="14" customFormat="1" ht="11.25">
      <c r="B205" s="199"/>
      <c r="C205" s="200"/>
      <c r="D205" s="190" t="s">
        <v>181</v>
      </c>
      <c r="E205" s="201" t="s">
        <v>19</v>
      </c>
      <c r="F205" s="202" t="s">
        <v>332</v>
      </c>
      <c r="G205" s="200"/>
      <c r="H205" s="203">
        <v>7.183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181</v>
      </c>
      <c r="AU205" s="209" t="s">
        <v>179</v>
      </c>
      <c r="AV205" s="14" t="s">
        <v>179</v>
      </c>
      <c r="AW205" s="14" t="s">
        <v>36</v>
      </c>
      <c r="AX205" s="14" t="s">
        <v>75</v>
      </c>
      <c r="AY205" s="209" t="s">
        <v>171</v>
      </c>
    </row>
    <row r="206" spans="2:51" s="14" customFormat="1" ht="11.25">
      <c r="B206" s="199"/>
      <c r="C206" s="200"/>
      <c r="D206" s="190" t="s">
        <v>181</v>
      </c>
      <c r="E206" s="201" t="s">
        <v>19</v>
      </c>
      <c r="F206" s="202" t="s">
        <v>333</v>
      </c>
      <c r="G206" s="200"/>
      <c r="H206" s="203">
        <v>4.65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181</v>
      </c>
      <c r="AU206" s="209" t="s">
        <v>179</v>
      </c>
      <c r="AV206" s="14" t="s">
        <v>179</v>
      </c>
      <c r="AW206" s="14" t="s">
        <v>36</v>
      </c>
      <c r="AX206" s="14" t="s">
        <v>75</v>
      </c>
      <c r="AY206" s="209" t="s">
        <v>171</v>
      </c>
    </row>
    <row r="207" spans="2:51" s="14" customFormat="1" ht="22.5">
      <c r="B207" s="199"/>
      <c r="C207" s="200"/>
      <c r="D207" s="190" t="s">
        <v>181</v>
      </c>
      <c r="E207" s="201" t="s">
        <v>19</v>
      </c>
      <c r="F207" s="202" t="s">
        <v>334</v>
      </c>
      <c r="G207" s="200"/>
      <c r="H207" s="203">
        <v>24.771</v>
      </c>
      <c r="I207" s="204"/>
      <c r="J207" s="200"/>
      <c r="K207" s="200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181</v>
      </c>
      <c r="AU207" s="209" t="s">
        <v>179</v>
      </c>
      <c r="AV207" s="14" t="s">
        <v>179</v>
      </c>
      <c r="AW207" s="14" t="s">
        <v>36</v>
      </c>
      <c r="AX207" s="14" t="s">
        <v>75</v>
      </c>
      <c r="AY207" s="209" t="s">
        <v>171</v>
      </c>
    </row>
    <row r="208" spans="2:51" s="14" customFormat="1" ht="11.25">
      <c r="B208" s="199"/>
      <c r="C208" s="200"/>
      <c r="D208" s="190" t="s">
        <v>181</v>
      </c>
      <c r="E208" s="201" t="s">
        <v>19</v>
      </c>
      <c r="F208" s="202" t="s">
        <v>335</v>
      </c>
      <c r="G208" s="200"/>
      <c r="H208" s="203">
        <v>3.142</v>
      </c>
      <c r="I208" s="204"/>
      <c r="J208" s="200"/>
      <c r="K208" s="200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181</v>
      </c>
      <c r="AU208" s="209" t="s">
        <v>179</v>
      </c>
      <c r="AV208" s="14" t="s">
        <v>179</v>
      </c>
      <c r="AW208" s="14" t="s">
        <v>36</v>
      </c>
      <c r="AX208" s="14" t="s">
        <v>75</v>
      </c>
      <c r="AY208" s="209" t="s">
        <v>171</v>
      </c>
    </row>
    <row r="209" spans="2:51" s="14" customFormat="1" ht="11.25">
      <c r="B209" s="199"/>
      <c r="C209" s="200"/>
      <c r="D209" s="190" t="s">
        <v>181</v>
      </c>
      <c r="E209" s="201" t="s">
        <v>19</v>
      </c>
      <c r="F209" s="202" t="s">
        <v>336</v>
      </c>
      <c r="G209" s="200"/>
      <c r="H209" s="203">
        <v>16.413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181</v>
      </c>
      <c r="AU209" s="209" t="s">
        <v>179</v>
      </c>
      <c r="AV209" s="14" t="s">
        <v>179</v>
      </c>
      <c r="AW209" s="14" t="s">
        <v>36</v>
      </c>
      <c r="AX209" s="14" t="s">
        <v>75</v>
      </c>
      <c r="AY209" s="209" t="s">
        <v>171</v>
      </c>
    </row>
    <row r="210" spans="2:51" s="14" customFormat="1" ht="11.25">
      <c r="B210" s="199"/>
      <c r="C210" s="200"/>
      <c r="D210" s="190" t="s">
        <v>181</v>
      </c>
      <c r="E210" s="201" t="s">
        <v>19</v>
      </c>
      <c r="F210" s="202" t="s">
        <v>337</v>
      </c>
      <c r="G210" s="200"/>
      <c r="H210" s="203">
        <v>26.927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181</v>
      </c>
      <c r="AU210" s="209" t="s">
        <v>179</v>
      </c>
      <c r="AV210" s="14" t="s">
        <v>179</v>
      </c>
      <c r="AW210" s="14" t="s">
        <v>36</v>
      </c>
      <c r="AX210" s="14" t="s">
        <v>75</v>
      </c>
      <c r="AY210" s="209" t="s">
        <v>171</v>
      </c>
    </row>
    <row r="211" spans="2:51" s="15" customFormat="1" ht="11.25">
      <c r="B211" s="210"/>
      <c r="C211" s="211"/>
      <c r="D211" s="190" t="s">
        <v>181</v>
      </c>
      <c r="E211" s="212" t="s">
        <v>19</v>
      </c>
      <c r="F211" s="213" t="s">
        <v>184</v>
      </c>
      <c r="G211" s="211"/>
      <c r="H211" s="214">
        <v>85.362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181</v>
      </c>
      <c r="AU211" s="220" t="s">
        <v>179</v>
      </c>
      <c r="AV211" s="15" t="s">
        <v>178</v>
      </c>
      <c r="AW211" s="15" t="s">
        <v>36</v>
      </c>
      <c r="AX211" s="15" t="s">
        <v>83</v>
      </c>
      <c r="AY211" s="220" t="s">
        <v>171</v>
      </c>
    </row>
    <row r="212" spans="1:65" s="2" customFormat="1" ht="33" customHeight="1">
      <c r="A212" s="36"/>
      <c r="B212" s="37"/>
      <c r="C212" s="175" t="s">
        <v>338</v>
      </c>
      <c r="D212" s="175" t="s">
        <v>173</v>
      </c>
      <c r="E212" s="176" t="s">
        <v>339</v>
      </c>
      <c r="F212" s="177" t="s">
        <v>340</v>
      </c>
      <c r="G212" s="178" t="s">
        <v>222</v>
      </c>
      <c r="H212" s="179">
        <v>1.216</v>
      </c>
      <c r="I212" s="180"/>
      <c r="J212" s="181">
        <f>ROUND(I212*H212,2)</f>
        <v>0</v>
      </c>
      <c r="K212" s="177" t="s">
        <v>177</v>
      </c>
      <c r="L212" s="41"/>
      <c r="M212" s="182" t="s">
        <v>19</v>
      </c>
      <c r="N212" s="183" t="s">
        <v>47</v>
      </c>
      <c r="O212" s="66"/>
      <c r="P212" s="184">
        <f>O212*H212</f>
        <v>0</v>
      </c>
      <c r="Q212" s="184">
        <v>1.05871</v>
      </c>
      <c r="R212" s="184">
        <f>Q212*H212</f>
        <v>1.28739136</v>
      </c>
      <c r="S212" s="184">
        <v>0</v>
      </c>
      <c r="T212" s="18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178</v>
      </c>
      <c r="AT212" s="186" t="s">
        <v>173</v>
      </c>
      <c r="AU212" s="186" t="s">
        <v>179</v>
      </c>
      <c r="AY212" s="19" t="s">
        <v>171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9" t="s">
        <v>179</v>
      </c>
      <c r="BK212" s="187">
        <f>ROUND(I212*H212,2)</f>
        <v>0</v>
      </c>
      <c r="BL212" s="19" t="s">
        <v>178</v>
      </c>
      <c r="BM212" s="186" t="s">
        <v>341</v>
      </c>
    </row>
    <row r="213" spans="2:51" s="13" customFormat="1" ht="11.25">
      <c r="B213" s="188"/>
      <c r="C213" s="189"/>
      <c r="D213" s="190" t="s">
        <v>181</v>
      </c>
      <c r="E213" s="191" t="s">
        <v>19</v>
      </c>
      <c r="F213" s="192" t="s">
        <v>342</v>
      </c>
      <c r="G213" s="189"/>
      <c r="H213" s="191" t="s">
        <v>19</v>
      </c>
      <c r="I213" s="193"/>
      <c r="J213" s="189"/>
      <c r="K213" s="189"/>
      <c r="L213" s="194"/>
      <c r="M213" s="195"/>
      <c r="N213" s="196"/>
      <c r="O213" s="196"/>
      <c r="P213" s="196"/>
      <c r="Q213" s="196"/>
      <c r="R213" s="196"/>
      <c r="S213" s="196"/>
      <c r="T213" s="197"/>
      <c r="AT213" s="198" t="s">
        <v>181</v>
      </c>
      <c r="AU213" s="198" t="s">
        <v>179</v>
      </c>
      <c r="AV213" s="13" t="s">
        <v>83</v>
      </c>
      <c r="AW213" s="13" t="s">
        <v>36</v>
      </c>
      <c r="AX213" s="13" t="s">
        <v>75</v>
      </c>
      <c r="AY213" s="198" t="s">
        <v>171</v>
      </c>
    </row>
    <row r="214" spans="2:51" s="13" customFormat="1" ht="11.25">
      <c r="B214" s="188"/>
      <c r="C214" s="189"/>
      <c r="D214" s="190" t="s">
        <v>181</v>
      </c>
      <c r="E214" s="191" t="s">
        <v>19</v>
      </c>
      <c r="F214" s="192" t="s">
        <v>343</v>
      </c>
      <c r="G214" s="189"/>
      <c r="H214" s="191" t="s">
        <v>19</v>
      </c>
      <c r="I214" s="193"/>
      <c r="J214" s="189"/>
      <c r="K214" s="189"/>
      <c r="L214" s="194"/>
      <c r="M214" s="195"/>
      <c r="N214" s="196"/>
      <c r="O214" s="196"/>
      <c r="P214" s="196"/>
      <c r="Q214" s="196"/>
      <c r="R214" s="196"/>
      <c r="S214" s="196"/>
      <c r="T214" s="197"/>
      <c r="AT214" s="198" t="s">
        <v>181</v>
      </c>
      <c r="AU214" s="198" t="s">
        <v>179</v>
      </c>
      <c r="AV214" s="13" t="s">
        <v>83</v>
      </c>
      <c r="AW214" s="13" t="s">
        <v>36</v>
      </c>
      <c r="AX214" s="13" t="s">
        <v>75</v>
      </c>
      <c r="AY214" s="198" t="s">
        <v>171</v>
      </c>
    </row>
    <row r="215" spans="2:51" s="14" customFormat="1" ht="11.25">
      <c r="B215" s="199"/>
      <c r="C215" s="200"/>
      <c r="D215" s="190" t="s">
        <v>181</v>
      </c>
      <c r="E215" s="201" t="s">
        <v>19</v>
      </c>
      <c r="F215" s="202" t="s">
        <v>344</v>
      </c>
      <c r="G215" s="200"/>
      <c r="H215" s="203">
        <v>1.216</v>
      </c>
      <c r="I215" s="204"/>
      <c r="J215" s="200"/>
      <c r="K215" s="200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181</v>
      </c>
      <c r="AU215" s="209" t="s">
        <v>179</v>
      </c>
      <c r="AV215" s="14" t="s">
        <v>179</v>
      </c>
      <c r="AW215" s="14" t="s">
        <v>36</v>
      </c>
      <c r="AX215" s="14" t="s">
        <v>75</v>
      </c>
      <c r="AY215" s="209" t="s">
        <v>171</v>
      </c>
    </row>
    <row r="216" spans="2:51" s="15" customFormat="1" ht="11.25">
      <c r="B216" s="210"/>
      <c r="C216" s="211"/>
      <c r="D216" s="190" t="s">
        <v>181</v>
      </c>
      <c r="E216" s="212" t="s">
        <v>19</v>
      </c>
      <c r="F216" s="213" t="s">
        <v>184</v>
      </c>
      <c r="G216" s="211"/>
      <c r="H216" s="214">
        <v>1.216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181</v>
      </c>
      <c r="AU216" s="220" t="s">
        <v>179</v>
      </c>
      <c r="AV216" s="15" t="s">
        <v>178</v>
      </c>
      <c r="AW216" s="15" t="s">
        <v>36</v>
      </c>
      <c r="AX216" s="15" t="s">
        <v>83</v>
      </c>
      <c r="AY216" s="220" t="s">
        <v>171</v>
      </c>
    </row>
    <row r="217" spans="2:63" s="12" customFormat="1" ht="22.9" customHeight="1">
      <c r="B217" s="159"/>
      <c r="C217" s="160"/>
      <c r="D217" s="161" t="s">
        <v>74</v>
      </c>
      <c r="E217" s="173" t="s">
        <v>193</v>
      </c>
      <c r="F217" s="173" t="s">
        <v>345</v>
      </c>
      <c r="G217" s="160"/>
      <c r="H217" s="160"/>
      <c r="I217" s="163"/>
      <c r="J217" s="174">
        <f>BK217</f>
        <v>0</v>
      </c>
      <c r="K217" s="160"/>
      <c r="L217" s="165"/>
      <c r="M217" s="166"/>
      <c r="N217" s="167"/>
      <c r="O217" s="167"/>
      <c r="P217" s="168">
        <f>SUM(P218:P362)</f>
        <v>0</v>
      </c>
      <c r="Q217" s="167"/>
      <c r="R217" s="168">
        <f>SUM(R218:R362)</f>
        <v>227.20896471</v>
      </c>
      <c r="S217" s="167"/>
      <c r="T217" s="169">
        <f>SUM(T218:T362)</f>
        <v>0</v>
      </c>
      <c r="AR217" s="170" t="s">
        <v>83</v>
      </c>
      <c r="AT217" s="171" t="s">
        <v>74</v>
      </c>
      <c r="AU217" s="171" t="s">
        <v>83</v>
      </c>
      <c r="AY217" s="170" t="s">
        <v>171</v>
      </c>
      <c r="BK217" s="172">
        <f>SUM(BK218:BK362)</f>
        <v>0</v>
      </c>
    </row>
    <row r="218" spans="1:65" s="2" customFormat="1" ht="24">
      <c r="A218" s="36"/>
      <c r="B218" s="37"/>
      <c r="C218" s="175" t="s">
        <v>346</v>
      </c>
      <c r="D218" s="175" t="s">
        <v>173</v>
      </c>
      <c r="E218" s="176" t="s">
        <v>347</v>
      </c>
      <c r="F218" s="177" t="s">
        <v>348</v>
      </c>
      <c r="G218" s="178" t="s">
        <v>176</v>
      </c>
      <c r="H218" s="179">
        <v>4.086</v>
      </c>
      <c r="I218" s="180"/>
      <c r="J218" s="181">
        <f>ROUND(I218*H218,2)</f>
        <v>0</v>
      </c>
      <c r="K218" s="177" t="s">
        <v>177</v>
      </c>
      <c r="L218" s="41"/>
      <c r="M218" s="182" t="s">
        <v>19</v>
      </c>
      <c r="N218" s="183" t="s">
        <v>47</v>
      </c>
      <c r="O218" s="66"/>
      <c r="P218" s="184">
        <f>O218*H218</f>
        <v>0</v>
      </c>
      <c r="Q218" s="184">
        <v>0.71546</v>
      </c>
      <c r="R218" s="184">
        <f>Q218*H218</f>
        <v>2.9233695600000003</v>
      </c>
      <c r="S218" s="184">
        <v>0</v>
      </c>
      <c r="T218" s="18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178</v>
      </c>
      <c r="AT218" s="186" t="s">
        <v>173</v>
      </c>
      <c r="AU218" s="186" t="s">
        <v>179</v>
      </c>
      <c r="AY218" s="19" t="s">
        <v>171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179</v>
      </c>
      <c r="BK218" s="187">
        <f>ROUND(I218*H218,2)</f>
        <v>0</v>
      </c>
      <c r="BL218" s="19" t="s">
        <v>178</v>
      </c>
      <c r="BM218" s="186" t="s">
        <v>349</v>
      </c>
    </row>
    <row r="219" spans="2:51" s="13" customFormat="1" ht="11.25">
      <c r="B219" s="188"/>
      <c r="C219" s="189"/>
      <c r="D219" s="190" t="s">
        <v>181</v>
      </c>
      <c r="E219" s="191" t="s">
        <v>19</v>
      </c>
      <c r="F219" s="192" t="s">
        <v>350</v>
      </c>
      <c r="G219" s="189"/>
      <c r="H219" s="191" t="s">
        <v>19</v>
      </c>
      <c r="I219" s="193"/>
      <c r="J219" s="189"/>
      <c r="K219" s="189"/>
      <c r="L219" s="194"/>
      <c r="M219" s="195"/>
      <c r="N219" s="196"/>
      <c r="O219" s="196"/>
      <c r="P219" s="196"/>
      <c r="Q219" s="196"/>
      <c r="R219" s="196"/>
      <c r="S219" s="196"/>
      <c r="T219" s="197"/>
      <c r="AT219" s="198" t="s">
        <v>181</v>
      </c>
      <c r="AU219" s="198" t="s">
        <v>179</v>
      </c>
      <c r="AV219" s="13" t="s">
        <v>83</v>
      </c>
      <c r="AW219" s="13" t="s">
        <v>36</v>
      </c>
      <c r="AX219" s="13" t="s">
        <v>75</v>
      </c>
      <c r="AY219" s="198" t="s">
        <v>171</v>
      </c>
    </row>
    <row r="220" spans="2:51" s="13" customFormat="1" ht="11.25">
      <c r="B220" s="188"/>
      <c r="C220" s="189"/>
      <c r="D220" s="190" t="s">
        <v>181</v>
      </c>
      <c r="E220" s="191" t="s">
        <v>19</v>
      </c>
      <c r="F220" s="192" t="s">
        <v>351</v>
      </c>
      <c r="G220" s="189"/>
      <c r="H220" s="191" t="s">
        <v>19</v>
      </c>
      <c r="I220" s="193"/>
      <c r="J220" s="189"/>
      <c r="K220" s="189"/>
      <c r="L220" s="194"/>
      <c r="M220" s="195"/>
      <c r="N220" s="196"/>
      <c r="O220" s="196"/>
      <c r="P220" s="196"/>
      <c r="Q220" s="196"/>
      <c r="R220" s="196"/>
      <c r="S220" s="196"/>
      <c r="T220" s="197"/>
      <c r="AT220" s="198" t="s">
        <v>181</v>
      </c>
      <c r="AU220" s="198" t="s">
        <v>179</v>
      </c>
      <c r="AV220" s="13" t="s">
        <v>83</v>
      </c>
      <c r="AW220" s="13" t="s">
        <v>36</v>
      </c>
      <c r="AX220" s="13" t="s">
        <v>75</v>
      </c>
      <c r="AY220" s="198" t="s">
        <v>171</v>
      </c>
    </row>
    <row r="221" spans="2:51" s="14" customFormat="1" ht="11.25">
      <c r="B221" s="199"/>
      <c r="C221" s="200"/>
      <c r="D221" s="190" t="s">
        <v>181</v>
      </c>
      <c r="E221" s="201" t="s">
        <v>19</v>
      </c>
      <c r="F221" s="202" t="s">
        <v>352</v>
      </c>
      <c r="G221" s="200"/>
      <c r="H221" s="203">
        <v>4.086</v>
      </c>
      <c r="I221" s="204"/>
      <c r="J221" s="200"/>
      <c r="K221" s="200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181</v>
      </c>
      <c r="AU221" s="209" t="s">
        <v>179</v>
      </c>
      <c r="AV221" s="14" t="s">
        <v>179</v>
      </c>
      <c r="AW221" s="14" t="s">
        <v>36</v>
      </c>
      <c r="AX221" s="14" t="s">
        <v>75</v>
      </c>
      <c r="AY221" s="209" t="s">
        <v>171</v>
      </c>
    </row>
    <row r="222" spans="2:51" s="15" customFormat="1" ht="11.25">
      <c r="B222" s="210"/>
      <c r="C222" s="211"/>
      <c r="D222" s="190" t="s">
        <v>181</v>
      </c>
      <c r="E222" s="212" t="s">
        <v>19</v>
      </c>
      <c r="F222" s="213" t="s">
        <v>184</v>
      </c>
      <c r="G222" s="211"/>
      <c r="H222" s="214">
        <v>4.086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181</v>
      </c>
      <c r="AU222" s="220" t="s">
        <v>179</v>
      </c>
      <c r="AV222" s="15" t="s">
        <v>178</v>
      </c>
      <c r="AW222" s="15" t="s">
        <v>36</v>
      </c>
      <c r="AX222" s="15" t="s">
        <v>83</v>
      </c>
      <c r="AY222" s="220" t="s">
        <v>171</v>
      </c>
    </row>
    <row r="223" spans="1:65" s="2" customFormat="1" ht="24">
      <c r="A223" s="36"/>
      <c r="B223" s="37"/>
      <c r="C223" s="175" t="s">
        <v>353</v>
      </c>
      <c r="D223" s="175" t="s">
        <v>173</v>
      </c>
      <c r="E223" s="176" t="s">
        <v>354</v>
      </c>
      <c r="F223" s="177" t="s">
        <v>355</v>
      </c>
      <c r="G223" s="178" t="s">
        <v>176</v>
      </c>
      <c r="H223" s="179">
        <v>643.132</v>
      </c>
      <c r="I223" s="180"/>
      <c r="J223" s="181">
        <f>ROUND(I223*H223,2)</f>
        <v>0</v>
      </c>
      <c r="K223" s="177" t="s">
        <v>177</v>
      </c>
      <c r="L223" s="41"/>
      <c r="M223" s="182" t="s">
        <v>19</v>
      </c>
      <c r="N223" s="183" t="s">
        <v>47</v>
      </c>
      <c r="O223" s="66"/>
      <c r="P223" s="184">
        <f>O223*H223</f>
        <v>0</v>
      </c>
      <c r="Q223" s="184">
        <v>0.26032</v>
      </c>
      <c r="R223" s="184">
        <f>Q223*H223</f>
        <v>167.42012223999998</v>
      </c>
      <c r="S223" s="184">
        <v>0</v>
      </c>
      <c r="T223" s="18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178</v>
      </c>
      <c r="AT223" s="186" t="s">
        <v>173</v>
      </c>
      <c r="AU223" s="186" t="s">
        <v>179</v>
      </c>
      <c r="AY223" s="19" t="s">
        <v>171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179</v>
      </c>
      <c r="BK223" s="187">
        <f>ROUND(I223*H223,2)</f>
        <v>0</v>
      </c>
      <c r="BL223" s="19" t="s">
        <v>178</v>
      </c>
      <c r="BM223" s="186" t="s">
        <v>356</v>
      </c>
    </row>
    <row r="224" spans="2:51" s="13" customFormat="1" ht="11.25">
      <c r="B224" s="188"/>
      <c r="C224" s="189"/>
      <c r="D224" s="190" t="s">
        <v>181</v>
      </c>
      <c r="E224" s="191" t="s">
        <v>19</v>
      </c>
      <c r="F224" s="192" t="s">
        <v>351</v>
      </c>
      <c r="G224" s="189"/>
      <c r="H224" s="191" t="s">
        <v>19</v>
      </c>
      <c r="I224" s="193"/>
      <c r="J224" s="189"/>
      <c r="K224" s="189"/>
      <c r="L224" s="194"/>
      <c r="M224" s="195"/>
      <c r="N224" s="196"/>
      <c r="O224" s="196"/>
      <c r="P224" s="196"/>
      <c r="Q224" s="196"/>
      <c r="R224" s="196"/>
      <c r="S224" s="196"/>
      <c r="T224" s="197"/>
      <c r="AT224" s="198" t="s">
        <v>181</v>
      </c>
      <c r="AU224" s="198" t="s">
        <v>179</v>
      </c>
      <c r="AV224" s="13" t="s">
        <v>83</v>
      </c>
      <c r="AW224" s="13" t="s">
        <v>36</v>
      </c>
      <c r="AX224" s="13" t="s">
        <v>75</v>
      </c>
      <c r="AY224" s="198" t="s">
        <v>171</v>
      </c>
    </row>
    <row r="225" spans="2:51" s="14" customFormat="1" ht="11.25">
      <c r="B225" s="199"/>
      <c r="C225" s="200"/>
      <c r="D225" s="190" t="s">
        <v>181</v>
      </c>
      <c r="E225" s="201" t="s">
        <v>19</v>
      </c>
      <c r="F225" s="202" t="s">
        <v>357</v>
      </c>
      <c r="G225" s="200"/>
      <c r="H225" s="203">
        <v>417.624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181</v>
      </c>
      <c r="AU225" s="209" t="s">
        <v>179</v>
      </c>
      <c r="AV225" s="14" t="s">
        <v>179</v>
      </c>
      <c r="AW225" s="14" t="s">
        <v>36</v>
      </c>
      <c r="AX225" s="14" t="s">
        <v>75</v>
      </c>
      <c r="AY225" s="209" t="s">
        <v>171</v>
      </c>
    </row>
    <row r="226" spans="2:51" s="13" customFormat="1" ht="11.25">
      <c r="B226" s="188"/>
      <c r="C226" s="189"/>
      <c r="D226" s="190" t="s">
        <v>181</v>
      </c>
      <c r="E226" s="191" t="s">
        <v>19</v>
      </c>
      <c r="F226" s="192" t="s">
        <v>358</v>
      </c>
      <c r="G226" s="189"/>
      <c r="H226" s="191" t="s">
        <v>19</v>
      </c>
      <c r="I226" s="193"/>
      <c r="J226" s="189"/>
      <c r="K226" s="189"/>
      <c r="L226" s="194"/>
      <c r="M226" s="195"/>
      <c r="N226" s="196"/>
      <c r="O226" s="196"/>
      <c r="P226" s="196"/>
      <c r="Q226" s="196"/>
      <c r="R226" s="196"/>
      <c r="S226" s="196"/>
      <c r="T226" s="197"/>
      <c r="AT226" s="198" t="s">
        <v>181</v>
      </c>
      <c r="AU226" s="198" t="s">
        <v>179</v>
      </c>
      <c r="AV226" s="13" t="s">
        <v>83</v>
      </c>
      <c r="AW226" s="13" t="s">
        <v>36</v>
      </c>
      <c r="AX226" s="13" t="s">
        <v>75</v>
      </c>
      <c r="AY226" s="198" t="s">
        <v>171</v>
      </c>
    </row>
    <row r="227" spans="2:51" s="14" customFormat="1" ht="11.25">
      <c r="B227" s="199"/>
      <c r="C227" s="200"/>
      <c r="D227" s="190" t="s">
        <v>181</v>
      </c>
      <c r="E227" s="201" t="s">
        <v>19</v>
      </c>
      <c r="F227" s="202" t="s">
        <v>359</v>
      </c>
      <c r="G227" s="200"/>
      <c r="H227" s="203">
        <v>-6.003</v>
      </c>
      <c r="I227" s="204"/>
      <c r="J227" s="200"/>
      <c r="K227" s="200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181</v>
      </c>
      <c r="AU227" s="209" t="s">
        <v>179</v>
      </c>
      <c r="AV227" s="14" t="s">
        <v>179</v>
      </c>
      <c r="AW227" s="14" t="s">
        <v>36</v>
      </c>
      <c r="AX227" s="14" t="s">
        <v>75</v>
      </c>
      <c r="AY227" s="209" t="s">
        <v>171</v>
      </c>
    </row>
    <row r="228" spans="2:51" s="14" customFormat="1" ht="11.25">
      <c r="B228" s="199"/>
      <c r="C228" s="200"/>
      <c r="D228" s="190" t="s">
        <v>181</v>
      </c>
      <c r="E228" s="201" t="s">
        <v>19</v>
      </c>
      <c r="F228" s="202" t="s">
        <v>360</v>
      </c>
      <c r="G228" s="200"/>
      <c r="H228" s="203">
        <v>-2.985</v>
      </c>
      <c r="I228" s="204"/>
      <c r="J228" s="200"/>
      <c r="K228" s="200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181</v>
      </c>
      <c r="AU228" s="209" t="s">
        <v>179</v>
      </c>
      <c r="AV228" s="14" t="s">
        <v>179</v>
      </c>
      <c r="AW228" s="14" t="s">
        <v>36</v>
      </c>
      <c r="AX228" s="14" t="s">
        <v>75</v>
      </c>
      <c r="AY228" s="209" t="s">
        <v>171</v>
      </c>
    </row>
    <row r="229" spans="2:51" s="14" customFormat="1" ht="11.25">
      <c r="B229" s="199"/>
      <c r="C229" s="200"/>
      <c r="D229" s="190" t="s">
        <v>181</v>
      </c>
      <c r="E229" s="201" t="s">
        <v>19</v>
      </c>
      <c r="F229" s="202" t="s">
        <v>361</v>
      </c>
      <c r="G229" s="200"/>
      <c r="H229" s="203">
        <v>-7.5</v>
      </c>
      <c r="I229" s="204"/>
      <c r="J229" s="200"/>
      <c r="K229" s="200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181</v>
      </c>
      <c r="AU229" s="209" t="s">
        <v>179</v>
      </c>
      <c r="AV229" s="14" t="s">
        <v>179</v>
      </c>
      <c r="AW229" s="14" t="s">
        <v>36</v>
      </c>
      <c r="AX229" s="14" t="s">
        <v>75</v>
      </c>
      <c r="AY229" s="209" t="s">
        <v>171</v>
      </c>
    </row>
    <row r="230" spans="2:51" s="14" customFormat="1" ht="11.25">
      <c r="B230" s="199"/>
      <c r="C230" s="200"/>
      <c r="D230" s="190" t="s">
        <v>181</v>
      </c>
      <c r="E230" s="201" t="s">
        <v>19</v>
      </c>
      <c r="F230" s="202" t="s">
        <v>362</v>
      </c>
      <c r="G230" s="200"/>
      <c r="H230" s="203">
        <v>-18.216</v>
      </c>
      <c r="I230" s="204"/>
      <c r="J230" s="200"/>
      <c r="K230" s="200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181</v>
      </c>
      <c r="AU230" s="209" t="s">
        <v>179</v>
      </c>
      <c r="AV230" s="14" t="s">
        <v>179</v>
      </c>
      <c r="AW230" s="14" t="s">
        <v>36</v>
      </c>
      <c r="AX230" s="14" t="s">
        <v>75</v>
      </c>
      <c r="AY230" s="209" t="s">
        <v>171</v>
      </c>
    </row>
    <row r="231" spans="2:51" s="14" customFormat="1" ht="11.25">
      <c r="B231" s="199"/>
      <c r="C231" s="200"/>
      <c r="D231" s="190" t="s">
        <v>181</v>
      </c>
      <c r="E231" s="201" t="s">
        <v>19</v>
      </c>
      <c r="F231" s="202" t="s">
        <v>363</v>
      </c>
      <c r="G231" s="200"/>
      <c r="H231" s="203">
        <v>-1.5</v>
      </c>
      <c r="I231" s="204"/>
      <c r="J231" s="200"/>
      <c r="K231" s="200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181</v>
      </c>
      <c r="AU231" s="209" t="s">
        <v>179</v>
      </c>
      <c r="AV231" s="14" t="s">
        <v>179</v>
      </c>
      <c r="AW231" s="14" t="s">
        <v>36</v>
      </c>
      <c r="AX231" s="14" t="s">
        <v>75</v>
      </c>
      <c r="AY231" s="209" t="s">
        <v>171</v>
      </c>
    </row>
    <row r="232" spans="2:51" s="14" customFormat="1" ht="11.25">
      <c r="B232" s="199"/>
      <c r="C232" s="200"/>
      <c r="D232" s="190" t="s">
        <v>181</v>
      </c>
      <c r="E232" s="201" t="s">
        <v>19</v>
      </c>
      <c r="F232" s="202" t="s">
        <v>364</v>
      </c>
      <c r="G232" s="200"/>
      <c r="H232" s="203">
        <v>-4.5</v>
      </c>
      <c r="I232" s="204"/>
      <c r="J232" s="200"/>
      <c r="K232" s="200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181</v>
      </c>
      <c r="AU232" s="209" t="s">
        <v>179</v>
      </c>
      <c r="AV232" s="14" t="s">
        <v>179</v>
      </c>
      <c r="AW232" s="14" t="s">
        <v>36</v>
      </c>
      <c r="AX232" s="14" t="s">
        <v>75</v>
      </c>
      <c r="AY232" s="209" t="s">
        <v>171</v>
      </c>
    </row>
    <row r="233" spans="2:51" s="14" customFormat="1" ht="11.25">
      <c r="B233" s="199"/>
      <c r="C233" s="200"/>
      <c r="D233" s="190" t="s">
        <v>181</v>
      </c>
      <c r="E233" s="201" t="s">
        <v>19</v>
      </c>
      <c r="F233" s="202" t="s">
        <v>365</v>
      </c>
      <c r="G233" s="200"/>
      <c r="H233" s="203">
        <v>-7.272</v>
      </c>
      <c r="I233" s="204"/>
      <c r="J233" s="200"/>
      <c r="K233" s="200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181</v>
      </c>
      <c r="AU233" s="209" t="s">
        <v>179</v>
      </c>
      <c r="AV233" s="14" t="s">
        <v>179</v>
      </c>
      <c r="AW233" s="14" t="s">
        <v>36</v>
      </c>
      <c r="AX233" s="14" t="s">
        <v>75</v>
      </c>
      <c r="AY233" s="209" t="s">
        <v>171</v>
      </c>
    </row>
    <row r="234" spans="2:51" s="14" customFormat="1" ht="11.25">
      <c r="B234" s="199"/>
      <c r="C234" s="200"/>
      <c r="D234" s="190" t="s">
        <v>181</v>
      </c>
      <c r="E234" s="201" t="s">
        <v>19</v>
      </c>
      <c r="F234" s="202" t="s">
        <v>366</v>
      </c>
      <c r="G234" s="200"/>
      <c r="H234" s="203">
        <v>-7.676</v>
      </c>
      <c r="I234" s="204"/>
      <c r="J234" s="200"/>
      <c r="K234" s="200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181</v>
      </c>
      <c r="AU234" s="209" t="s">
        <v>179</v>
      </c>
      <c r="AV234" s="14" t="s">
        <v>179</v>
      </c>
      <c r="AW234" s="14" t="s">
        <v>36</v>
      </c>
      <c r="AX234" s="14" t="s">
        <v>75</v>
      </c>
      <c r="AY234" s="209" t="s">
        <v>171</v>
      </c>
    </row>
    <row r="235" spans="2:51" s="14" customFormat="1" ht="11.25">
      <c r="B235" s="199"/>
      <c r="C235" s="200"/>
      <c r="D235" s="190" t="s">
        <v>181</v>
      </c>
      <c r="E235" s="201" t="s">
        <v>19</v>
      </c>
      <c r="F235" s="202" t="s">
        <v>367</v>
      </c>
      <c r="G235" s="200"/>
      <c r="H235" s="203">
        <v>-10.1</v>
      </c>
      <c r="I235" s="204"/>
      <c r="J235" s="200"/>
      <c r="K235" s="200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181</v>
      </c>
      <c r="AU235" s="209" t="s">
        <v>179</v>
      </c>
      <c r="AV235" s="14" t="s">
        <v>179</v>
      </c>
      <c r="AW235" s="14" t="s">
        <v>36</v>
      </c>
      <c r="AX235" s="14" t="s">
        <v>75</v>
      </c>
      <c r="AY235" s="209" t="s">
        <v>171</v>
      </c>
    </row>
    <row r="236" spans="2:51" s="14" customFormat="1" ht="11.25">
      <c r="B236" s="199"/>
      <c r="C236" s="200"/>
      <c r="D236" s="190" t="s">
        <v>181</v>
      </c>
      <c r="E236" s="201" t="s">
        <v>19</v>
      </c>
      <c r="F236" s="202" t="s">
        <v>368</v>
      </c>
      <c r="G236" s="200"/>
      <c r="H236" s="203">
        <v>-4.04</v>
      </c>
      <c r="I236" s="204"/>
      <c r="J236" s="200"/>
      <c r="K236" s="200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181</v>
      </c>
      <c r="AU236" s="209" t="s">
        <v>179</v>
      </c>
      <c r="AV236" s="14" t="s">
        <v>179</v>
      </c>
      <c r="AW236" s="14" t="s">
        <v>36</v>
      </c>
      <c r="AX236" s="14" t="s">
        <v>75</v>
      </c>
      <c r="AY236" s="209" t="s">
        <v>171</v>
      </c>
    </row>
    <row r="237" spans="2:51" s="14" customFormat="1" ht="11.25">
      <c r="B237" s="199"/>
      <c r="C237" s="200"/>
      <c r="D237" s="190" t="s">
        <v>181</v>
      </c>
      <c r="E237" s="201" t="s">
        <v>19</v>
      </c>
      <c r="F237" s="202" t="s">
        <v>369</v>
      </c>
      <c r="G237" s="200"/>
      <c r="H237" s="203">
        <v>-12.12</v>
      </c>
      <c r="I237" s="204"/>
      <c r="J237" s="200"/>
      <c r="K237" s="200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181</v>
      </c>
      <c r="AU237" s="209" t="s">
        <v>179</v>
      </c>
      <c r="AV237" s="14" t="s">
        <v>179</v>
      </c>
      <c r="AW237" s="14" t="s">
        <v>36</v>
      </c>
      <c r="AX237" s="14" t="s">
        <v>75</v>
      </c>
      <c r="AY237" s="209" t="s">
        <v>171</v>
      </c>
    </row>
    <row r="238" spans="2:51" s="14" customFormat="1" ht="11.25">
      <c r="B238" s="199"/>
      <c r="C238" s="200"/>
      <c r="D238" s="190" t="s">
        <v>181</v>
      </c>
      <c r="E238" s="201" t="s">
        <v>19</v>
      </c>
      <c r="F238" s="202" t="s">
        <v>370</v>
      </c>
      <c r="G238" s="200"/>
      <c r="H238" s="203">
        <v>73.944</v>
      </c>
      <c r="I238" s="204"/>
      <c r="J238" s="200"/>
      <c r="K238" s="200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181</v>
      </c>
      <c r="AU238" s="209" t="s">
        <v>179</v>
      </c>
      <c r="AV238" s="14" t="s">
        <v>179</v>
      </c>
      <c r="AW238" s="14" t="s">
        <v>36</v>
      </c>
      <c r="AX238" s="14" t="s">
        <v>75</v>
      </c>
      <c r="AY238" s="209" t="s">
        <v>171</v>
      </c>
    </row>
    <row r="239" spans="2:51" s="13" customFormat="1" ht="11.25">
      <c r="B239" s="188"/>
      <c r="C239" s="189"/>
      <c r="D239" s="190" t="s">
        <v>181</v>
      </c>
      <c r="E239" s="191" t="s">
        <v>19</v>
      </c>
      <c r="F239" s="192" t="s">
        <v>358</v>
      </c>
      <c r="G239" s="189"/>
      <c r="H239" s="191" t="s">
        <v>19</v>
      </c>
      <c r="I239" s="193"/>
      <c r="J239" s="189"/>
      <c r="K239" s="189"/>
      <c r="L239" s="194"/>
      <c r="M239" s="195"/>
      <c r="N239" s="196"/>
      <c r="O239" s="196"/>
      <c r="P239" s="196"/>
      <c r="Q239" s="196"/>
      <c r="R239" s="196"/>
      <c r="S239" s="196"/>
      <c r="T239" s="197"/>
      <c r="AT239" s="198" t="s">
        <v>181</v>
      </c>
      <c r="AU239" s="198" t="s">
        <v>179</v>
      </c>
      <c r="AV239" s="13" t="s">
        <v>83</v>
      </c>
      <c r="AW239" s="13" t="s">
        <v>36</v>
      </c>
      <c r="AX239" s="13" t="s">
        <v>75</v>
      </c>
      <c r="AY239" s="198" t="s">
        <v>171</v>
      </c>
    </row>
    <row r="240" spans="2:51" s="14" customFormat="1" ht="11.25">
      <c r="B240" s="199"/>
      <c r="C240" s="200"/>
      <c r="D240" s="190" t="s">
        <v>181</v>
      </c>
      <c r="E240" s="201" t="s">
        <v>19</v>
      </c>
      <c r="F240" s="202" t="s">
        <v>371</v>
      </c>
      <c r="G240" s="200"/>
      <c r="H240" s="203">
        <v>-6.25</v>
      </c>
      <c r="I240" s="204"/>
      <c r="J240" s="200"/>
      <c r="K240" s="200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181</v>
      </c>
      <c r="AU240" s="209" t="s">
        <v>179</v>
      </c>
      <c r="AV240" s="14" t="s">
        <v>179</v>
      </c>
      <c r="AW240" s="14" t="s">
        <v>36</v>
      </c>
      <c r="AX240" s="14" t="s">
        <v>75</v>
      </c>
      <c r="AY240" s="209" t="s">
        <v>171</v>
      </c>
    </row>
    <row r="241" spans="2:51" s="14" customFormat="1" ht="11.25">
      <c r="B241" s="199"/>
      <c r="C241" s="200"/>
      <c r="D241" s="190" t="s">
        <v>181</v>
      </c>
      <c r="E241" s="201" t="s">
        <v>19</v>
      </c>
      <c r="F241" s="202" t="s">
        <v>372</v>
      </c>
      <c r="G241" s="200"/>
      <c r="H241" s="203">
        <v>-6.25</v>
      </c>
      <c r="I241" s="204"/>
      <c r="J241" s="200"/>
      <c r="K241" s="200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181</v>
      </c>
      <c r="AU241" s="209" t="s">
        <v>179</v>
      </c>
      <c r="AV241" s="14" t="s">
        <v>179</v>
      </c>
      <c r="AW241" s="14" t="s">
        <v>36</v>
      </c>
      <c r="AX241" s="14" t="s">
        <v>75</v>
      </c>
      <c r="AY241" s="209" t="s">
        <v>171</v>
      </c>
    </row>
    <row r="242" spans="2:51" s="14" customFormat="1" ht="11.25">
      <c r="B242" s="199"/>
      <c r="C242" s="200"/>
      <c r="D242" s="190" t="s">
        <v>181</v>
      </c>
      <c r="E242" s="201" t="s">
        <v>19</v>
      </c>
      <c r="F242" s="202" t="s">
        <v>373</v>
      </c>
      <c r="G242" s="200"/>
      <c r="H242" s="203">
        <v>-3.03</v>
      </c>
      <c r="I242" s="204"/>
      <c r="J242" s="200"/>
      <c r="K242" s="200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181</v>
      </c>
      <c r="AU242" s="209" t="s">
        <v>179</v>
      </c>
      <c r="AV242" s="14" t="s">
        <v>179</v>
      </c>
      <c r="AW242" s="14" t="s">
        <v>36</v>
      </c>
      <c r="AX242" s="14" t="s">
        <v>75</v>
      </c>
      <c r="AY242" s="209" t="s">
        <v>171</v>
      </c>
    </row>
    <row r="243" spans="2:51" s="13" customFormat="1" ht="11.25">
      <c r="B243" s="188"/>
      <c r="C243" s="189"/>
      <c r="D243" s="190" t="s">
        <v>181</v>
      </c>
      <c r="E243" s="191" t="s">
        <v>19</v>
      </c>
      <c r="F243" s="192" t="s">
        <v>374</v>
      </c>
      <c r="G243" s="189"/>
      <c r="H243" s="191" t="s">
        <v>19</v>
      </c>
      <c r="I243" s="193"/>
      <c r="J243" s="189"/>
      <c r="K243" s="189"/>
      <c r="L243" s="194"/>
      <c r="M243" s="195"/>
      <c r="N243" s="196"/>
      <c r="O243" s="196"/>
      <c r="P243" s="196"/>
      <c r="Q243" s="196"/>
      <c r="R243" s="196"/>
      <c r="S243" s="196"/>
      <c r="T243" s="197"/>
      <c r="AT243" s="198" t="s">
        <v>181</v>
      </c>
      <c r="AU243" s="198" t="s">
        <v>179</v>
      </c>
      <c r="AV243" s="13" t="s">
        <v>83</v>
      </c>
      <c r="AW243" s="13" t="s">
        <v>36</v>
      </c>
      <c r="AX243" s="13" t="s">
        <v>75</v>
      </c>
      <c r="AY243" s="198" t="s">
        <v>171</v>
      </c>
    </row>
    <row r="244" spans="2:51" s="14" customFormat="1" ht="11.25">
      <c r="B244" s="199"/>
      <c r="C244" s="200"/>
      <c r="D244" s="190" t="s">
        <v>181</v>
      </c>
      <c r="E244" s="201" t="s">
        <v>19</v>
      </c>
      <c r="F244" s="202" t="s">
        <v>375</v>
      </c>
      <c r="G244" s="200"/>
      <c r="H244" s="203">
        <v>236.35</v>
      </c>
      <c r="I244" s="204"/>
      <c r="J244" s="200"/>
      <c r="K244" s="200"/>
      <c r="L244" s="205"/>
      <c r="M244" s="206"/>
      <c r="N244" s="207"/>
      <c r="O244" s="207"/>
      <c r="P244" s="207"/>
      <c r="Q244" s="207"/>
      <c r="R244" s="207"/>
      <c r="S244" s="207"/>
      <c r="T244" s="208"/>
      <c r="AT244" s="209" t="s">
        <v>181</v>
      </c>
      <c r="AU244" s="209" t="s">
        <v>179</v>
      </c>
      <c r="AV244" s="14" t="s">
        <v>179</v>
      </c>
      <c r="AW244" s="14" t="s">
        <v>36</v>
      </c>
      <c r="AX244" s="14" t="s">
        <v>75</v>
      </c>
      <c r="AY244" s="209" t="s">
        <v>171</v>
      </c>
    </row>
    <row r="245" spans="2:51" s="13" customFormat="1" ht="11.25">
      <c r="B245" s="188"/>
      <c r="C245" s="189"/>
      <c r="D245" s="190" t="s">
        <v>181</v>
      </c>
      <c r="E245" s="191" t="s">
        <v>19</v>
      </c>
      <c r="F245" s="192" t="s">
        <v>358</v>
      </c>
      <c r="G245" s="189"/>
      <c r="H245" s="191" t="s">
        <v>19</v>
      </c>
      <c r="I245" s="193"/>
      <c r="J245" s="189"/>
      <c r="K245" s="189"/>
      <c r="L245" s="194"/>
      <c r="M245" s="195"/>
      <c r="N245" s="196"/>
      <c r="O245" s="196"/>
      <c r="P245" s="196"/>
      <c r="Q245" s="196"/>
      <c r="R245" s="196"/>
      <c r="S245" s="196"/>
      <c r="T245" s="197"/>
      <c r="AT245" s="198" t="s">
        <v>181</v>
      </c>
      <c r="AU245" s="198" t="s">
        <v>179</v>
      </c>
      <c r="AV245" s="13" t="s">
        <v>83</v>
      </c>
      <c r="AW245" s="13" t="s">
        <v>36</v>
      </c>
      <c r="AX245" s="13" t="s">
        <v>75</v>
      </c>
      <c r="AY245" s="198" t="s">
        <v>171</v>
      </c>
    </row>
    <row r="246" spans="2:51" s="14" customFormat="1" ht="11.25">
      <c r="B246" s="199"/>
      <c r="C246" s="200"/>
      <c r="D246" s="190" t="s">
        <v>181</v>
      </c>
      <c r="E246" s="201" t="s">
        <v>19</v>
      </c>
      <c r="F246" s="202" t="s">
        <v>376</v>
      </c>
      <c r="G246" s="200"/>
      <c r="H246" s="203">
        <v>-30.8</v>
      </c>
      <c r="I246" s="204"/>
      <c r="J246" s="200"/>
      <c r="K246" s="200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181</v>
      </c>
      <c r="AU246" s="209" t="s">
        <v>179</v>
      </c>
      <c r="AV246" s="14" t="s">
        <v>179</v>
      </c>
      <c r="AW246" s="14" t="s">
        <v>36</v>
      </c>
      <c r="AX246" s="14" t="s">
        <v>75</v>
      </c>
      <c r="AY246" s="209" t="s">
        <v>171</v>
      </c>
    </row>
    <row r="247" spans="2:51" s="14" customFormat="1" ht="11.25">
      <c r="B247" s="199"/>
      <c r="C247" s="200"/>
      <c r="D247" s="190" t="s">
        <v>181</v>
      </c>
      <c r="E247" s="201" t="s">
        <v>19</v>
      </c>
      <c r="F247" s="202" t="s">
        <v>377</v>
      </c>
      <c r="G247" s="200"/>
      <c r="H247" s="203">
        <v>-6</v>
      </c>
      <c r="I247" s="204"/>
      <c r="J247" s="200"/>
      <c r="K247" s="200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181</v>
      </c>
      <c r="AU247" s="209" t="s">
        <v>179</v>
      </c>
      <c r="AV247" s="14" t="s">
        <v>179</v>
      </c>
      <c r="AW247" s="14" t="s">
        <v>36</v>
      </c>
      <c r="AX247" s="14" t="s">
        <v>75</v>
      </c>
      <c r="AY247" s="209" t="s">
        <v>171</v>
      </c>
    </row>
    <row r="248" spans="2:51" s="14" customFormat="1" ht="11.25">
      <c r="B248" s="199"/>
      <c r="C248" s="200"/>
      <c r="D248" s="190" t="s">
        <v>181</v>
      </c>
      <c r="E248" s="201" t="s">
        <v>19</v>
      </c>
      <c r="F248" s="202" t="s">
        <v>378</v>
      </c>
      <c r="G248" s="200"/>
      <c r="H248" s="203">
        <v>49.456</v>
      </c>
      <c r="I248" s="204"/>
      <c r="J248" s="200"/>
      <c r="K248" s="200"/>
      <c r="L248" s="205"/>
      <c r="M248" s="206"/>
      <c r="N248" s="207"/>
      <c r="O248" s="207"/>
      <c r="P248" s="207"/>
      <c r="Q248" s="207"/>
      <c r="R248" s="207"/>
      <c r="S248" s="207"/>
      <c r="T248" s="208"/>
      <c r="AT248" s="209" t="s">
        <v>181</v>
      </c>
      <c r="AU248" s="209" t="s">
        <v>179</v>
      </c>
      <c r="AV248" s="14" t="s">
        <v>179</v>
      </c>
      <c r="AW248" s="14" t="s">
        <v>36</v>
      </c>
      <c r="AX248" s="14" t="s">
        <v>75</v>
      </c>
      <c r="AY248" s="209" t="s">
        <v>171</v>
      </c>
    </row>
    <row r="249" spans="2:51" s="16" customFormat="1" ht="11.25">
      <c r="B249" s="231"/>
      <c r="C249" s="232"/>
      <c r="D249" s="190" t="s">
        <v>181</v>
      </c>
      <c r="E249" s="233" t="s">
        <v>19</v>
      </c>
      <c r="F249" s="234" t="s">
        <v>379</v>
      </c>
      <c r="G249" s="232"/>
      <c r="H249" s="235">
        <v>643.132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181</v>
      </c>
      <c r="AU249" s="241" t="s">
        <v>179</v>
      </c>
      <c r="AV249" s="16" t="s">
        <v>193</v>
      </c>
      <c r="AW249" s="16" t="s">
        <v>36</v>
      </c>
      <c r="AX249" s="16" t="s">
        <v>75</v>
      </c>
      <c r="AY249" s="241" t="s">
        <v>171</v>
      </c>
    </row>
    <row r="250" spans="2:51" s="15" customFormat="1" ht="11.25">
      <c r="B250" s="210"/>
      <c r="C250" s="211"/>
      <c r="D250" s="190" t="s">
        <v>181</v>
      </c>
      <c r="E250" s="212" t="s">
        <v>19</v>
      </c>
      <c r="F250" s="213" t="s">
        <v>184</v>
      </c>
      <c r="G250" s="211"/>
      <c r="H250" s="214">
        <v>643.132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181</v>
      </c>
      <c r="AU250" s="220" t="s">
        <v>179</v>
      </c>
      <c r="AV250" s="15" t="s">
        <v>178</v>
      </c>
      <c r="AW250" s="15" t="s">
        <v>36</v>
      </c>
      <c r="AX250" s="15" t="s">
        <v>83</v>
      </c>
      <c r="AY250" s="220" t="s">
        <v>171</v>
      </c>
    </row>
    <row r="251" spans="1:65" s="2" customFormat="1" ht="24">
      <c r="A251" s="36"/>
      <c r="B251" s="37"/>
      <c r="C251" s="175" t="s">
        <v>380</v>
      </c>
      <c r="D251" s="175" t="s">
        <v>173</v>
      </c>
      <c r="E251" s="176" t="s">
        <v>381</v>
      </c>
      <c r="F251" s="177" t="s">
        <v>382</v>
      </c>
      <c r="G251" s="178" t="s">
        <v>176</v>
      </c>
      <c r="H251" s="179">
        <v>56.61</v>
      </c>
      <c r="I251" s="180"/>
      <c r="J251" s="181">
        <f>ROUND(I251*H251,2)</f>
        <v>0</v>
      </c>
      <c r="K251" s="177" t="s">
        <v>177</v>
      </c>
      <c r="L251" s="41"/>
      <c r="M251" s="182" t="s">
        <v>19</v>
      </c>
      <c r="N251" s="183" t="s">
        <v>47</v>
      </c>
      <c r="O251" s="66"/>
      <c r="P251" s="184">
        <f>O251*H251</f>
        <v>0</v>
      </c>
      <c r="Q251" s="184">
        <v>0.2387</v>
      </c>
      <c r="R251" s="184">
        <f>Q251*H251</f>
        <v>13.512807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178</v>
      </c>
      <c r="AT251" s="186" t="s">
        <v>173</v>
      </c>
      <c r="AU251" s="186" t="s">
        <v>179</v>
      </c>
      <c r="AY251" s="19" t="s">
        <v>171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179</v>
      </c>
      <c r="BK251" s="187">
        <f>ROUND(I251*H251,2)</f>
        <v>0</v>
      </c>
      <c r="BL251" s="19" t="s">
        <v>178</v>
      </c>
      <c r="BM251" s="186" t="s">
        <v>383</v>
      </c>
    </row>
    <row r="252" spans="2:51" s="13" customFormat="1" ht="11.25">
      <c r="B252" s="188"/>
      <c r="C252" s="189"/>
      <c r="D252" s="190" t="s">
        <v>181</v>
      </c>
      <c r="E252" s="191" t="s">
        <v>19</v>
      </c>
      <c r="F252" s="192" t="s">
        <v>374</v>
      </c>
      <c r="G252" s="189"/>
      <c r="H252" s="191" t="s">
        <v>19</v>
      </c>
      <c r="I252" s="193"/>
      <c r="J252" s="189"/>
      <c r="K252" s="189"/>
      <c r="L252" s="194"/>
      <c r="M252" s="195"/>
      <c r="N252" s="196"/>
      <c r="O252" s="196"/>
      <c r="P252" s="196"/>
      <c r="Q252" s="196"/>
      <c r="R252" s="196"/>
      <c r="S252" s="196"/>
      <c r="T252" s="197"/>
      <c r="AT252" s="198" t="s">
        <v>181</v>
      </c>
      <c r="AU252" s="198" t="s">
        <v>179</v>
      </c>
      <c r="AV252" s="13" t="s">
        <v>83</v>
      </c>
      <c r="AW252" s="13" t="s">
        <v>36</v>
      </c>
      <c r="AX252" s="13" t="s">
        <v>75</v>
      </c>
      <c r="AY252" s="198" t="s">
        <v>171</v>
      </c>
    </row>
    <row r="253" spans="2:51" s="14" customFormat="1" ht="11.25">
      <c r="B253" s="199"/>
      <c r="C253" s="200"/>
      <c r="D253" s="190" t="s">
        <v>181</v>
      </c>
      <c r="E253" s="201" t="s">
        <v>19</v>
      </c>
      <c r="F253" s="202" t="s">
        <v>384</v>
      </c>
      <c r="G253" s="200"/>
      <c r="H253" s="203">
        <v>60.21</v>
      </c>
      <c r="I253" s="204"/>
      <c r="J253" s="200"/>
      <c r="K253" s="200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181</v>
      </c>
      <c r="AU253" s="209" t="s">
        <v>179</v>
      </c>
      <c r="AV253" s="14" t="s">
        <v>179</v>
      </c>
      <c r="AW253" s="14" t="s">
        <v>36</v>
      </c>
      <c r="AX253" s="14" t="s">
        <v>75</v>
      </c>
      <c r="AY253" s="209" t="s">
        <v>171</v>
      </c>
    </row>
    <row r="254" spans="2:51" s="13" customFormat="1" ht="11.25">
      <c r="B254" s="188"/>
      <c r="C254" s="189"/>
      <c r="D254" s="190" t="s">
        <v>181</v>
      </c>
      <c r="E254" s="191" t="s">
        <v>19</v>
      </c>
      <c r="F254" s="192" t="s">
        <v>358</v>
      </c>
      <c r="G254" s="189"/>
      <c r="H254" s="191" t="s">
        <v>19</v>
      </c>
      <c r="I254" s="193"/>
      <c r="J254" s="189"/>
      <c r="K254" s="189"/>
      <c r="L254" s="194"/>
      <c r="M254" s="195"/>
      <c r="N254" s="196"/>
      <c r="O254" s="196"/>
      <c r="P254" s="196"/>
      <c r="Q254" s="196"/>
      <c r="R254" s="196"/>
      <c r="S254" s="196"/>
      <c r="T254" s="197"/>
      <c r="AT254" s="198" t="s">
        <v>181</v>
      </c>
      <c r="AU254" s="198" t="s">
        <v>179</v>
      </c>
      <c r="AV254" s="13" t="s">
        <v>83</v>
      </c>
      <c r="AW254" s="13" t="s">
        <v>36</v>
      </c>
      <c r="AX254" s="13" t="s">
        <v>75</v>
      </c>
      <c r="AY254" s="198" t="s">
        <v>171</v>
      </c>
    </row>
    <row r="255" spans="2:51" s="14" customFormat="1" ht="11.25">
      <c r="B255" s="199"/>
      <c r="C255" s="200"/>
      <c r="D255" s="190" t="s">
        <v>181</v>
      </c>
      <c r="E255" s="201" t="s">
        <v>19</v>
      </c>
      <c r="F255" s="202" t="s">
        <v>385</v>
      </c>
      <c r="G255" s="200"/>
      <c r="H255" s="203">
        <v>-3.6</v>
      </c>
      <c r="I255" s="204"/>
      <c r="J255" s="200"/>
      <c r="K255" s="200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181</v>
      </c>
      <c r="AU255" s="209" t="s">
        <v>179</v>
      </c>
      <c r="AV255" s="14" t="s">
        <v>179</v>
      </c>
      <c r="AW255" s="14" t="s">
        <v>36</v>
      </c>
      <c r="AX255" s="14" t="s">
        <v>75</v>
      </c>
      <c r="AY255" s="209" t="s">
        <v>171</v>
      </c>
    </row>
    <row r="256" spans="2:51" s="15" customFormat="1" ht="11.25">
      <c r="B256" s="210"/>
      <c r="C256" s="211"/>
      <c r="D256" s="190" t="s">
        <v>181</v>
      </c>
      <c r="E256" s="212" t="s">
        <v>19</v>
      </c>
      <c r="F256" s="213" t="s">
        <v>184</v>
      </c>
      <c r="G256" s="211"/>
      <c r="H256" s="214">
        <v>56.61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181</v>
      </c>
      <c r="AU256" s="220" t="s">
        <v>179</v>
      </c>
      <c r="AV256" s="15" t="s">
        <v>178</v>
      </c>
      <c r="AW256" s="15" t="s">
        <v>36</v>
      </c>
      <c r="AX256" s="15" t="s">
        <v>83</v>
      </c>
      <c r="AY256" s="220" t="s">
        <v>171</v>
      </c>
    </row>
    <row r="257" spans="1:65" s="2" customFormat="1" ht="24">
      <c r="A257" s="36"/>
      <c r="B257" s="37"/>
      <c r="C257" s="175" t="s">
        <v>386</v>
      </c>
      <c r="D257" s="175" t="s">
        <v>173</v>
      </c>
      <c r="E257" s="176" t="s">
        <v>387</v>
      </c>
      <c r="F257" s="177" t="s">
        <v>388</v>
      </c>
      <c r="G257" s="178" t="s">
        <v>222</v>
      </c>
      <c r="H257" s="179">
        <v>0.019</v>
      </c>
      <c r="I257" s="180"/>
      <c r="J257" s="181">
        <f>ROUND(I257*H257,2)</f>
        <v>0</v>
      </c>
      <c r="K257" s="177" t="s">
        <v>177</v>
      </c>
      <c r="L257" s="41"/>
      <c r="M257" s="182" t="s">
        <v>19</v>
      </c>
      <c r="N257" s="183" t="s">
        <v>47</v>
      </c>
      <c r="O257" s="66"/>
      <c r="P257" s="184">
        <f>O257*H257</f>
        <v>0</v>
      </c>
      <c r="Q257" s="184">
        <v>1.04881</v>
      </c>
      <c r="R257" s="184">
        <f>Q257*H257</f>
        <v>0.01992739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178</v>
      </c>
      <c r="AT257" s="186" t="s">
        <v>173</v>
      </c>
      <c r="AU257" s="186" t="s">
        <v>179</v>
      </c>
      <c r="AY257" s="19" t="s">
        <v>171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179</v>
      </c>
      <c r="BK257" s="187">
        <f>ROUND(I257*H257,2)</f>
        <v>0</v>
      </c>
      <c r="BL257" s="19" t="s">
        <v>178</v>
      </c>
      <c r="BM257" s="186" t="s">
        <v>389</v>
      </c>
    </row>
    <row r="258" spans="2:51" s="14" customFormat="1" ht="11.25">
      <c r="B258" s="199"/>
      <c r="C258" s="200"/>
      <c r="D258" s="190" t="s">
        <v>181</v>
      </c>
      <c r="E258" s="201" t="s">
        <v>19</v>
      </c>
      <c r="F258" s="202" t="s">
        <v>390</v>
      </c>
      <c r="G258" s="200"/>
      <c r="H258" s="203">
        <v>0.019</v>
      </c>
      <c r="I258" s="204"/>
      <c r="J258" s="200"/>
      <c r="K258" s="200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181</v>
      </c>
      <c r="AU258" s="209" t="s">
        <v>179</v>
      </c>
      <c r="AV258" s="14" t="s">
        <v>179</v>
      </c>
      <c r="AW258" s="14" t="s">
        <v>36</v>
      </c>
      <c r="AX258" s="14" t="s">
        <v>75</v>
      </c>
      <c r="AY258" s="209" t="s">
        <v>171</v>
      </c>
    </row>
    <row r="259" spans="2:51" s="15" customFormat="1" ht="11.25">
      <c r="B259" s="210"/>
      <c r="C259" s="211"/>
      <c r="D259" s="190" t="s">
        <v>181</v>
      </c>
      <c r="E259" s="212" t="s">
        <v>19</v>
      </c>
      <c r="F259" s="213" t="s">
        <v>184</v>
      </c>
      <c r="G259" s="211"/>
      <c r="H259" s="214">
        <v>0.019</v>
      </c>
      <c r="I259" s="215"/>
      <c r="J259" s="211"/>
      <c r="K259" s="211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181</v>
      </c>
      <c r="AU259" s="220" t="s">
        <v>179</v>
      </c>
      <c r="AV259" s="15" t="s">
        <v>178</v>
      </c>
      <c r="AW259" s="15" t="s">
        <v>36</v>
      </c>
      <c r="AX259" s="15" t="s">
        <v>83</v>
      </c>
      <c r="AY259" s="220" t="s">
        <v>171</v>
      </c>
    </row>
    <row r="260" spans="1:65" s="2" customFormat="1" ht="21.75" customHeight="1">
      <c r="A260" s="36"/>
      <c r="B260" s="37"/>
      <c r="C260" s="175" t="s">
        <v>391</v>
      </c>
      <c r="D260" s="175" t="s">
        <v>173</v>
      </c>
      <c r="E260" s="176" t="s">
        <v>392</v>
      </c>
      <c r="F260" s="177" t="s">
        <v>393</v>
      </c>
      <c r="G260" s="178" t="s">
        <v>284</v>
      </c>
      <c r="H260" s="179">
        <v>67</v>
      </c>
      <c r="I260" s="180"/>
      <c r="J260" s="181">
        <f>ROUND(I260*H260,2)</f>
        <v>0</v>
      </c>
      <c r="K260" s="177" t="s">
        <v>177</v>
      </c>
      <c r="L260" s="41"/>
      <c r="M260" s="182" t="s">
        <v>19</v>
      </c>
      <c r="N260" s="183" t="s">
        <v>47</v>
      </c>
      <c r="O260" s="66"/>
      <c r="P260" s="184">
        <f>O260*H260</f>
        <v>0</v>
      </c>
      <c r="Q260" s="184">
        <v>0.04555</v>
      </c>
      <c r="R260" s="184">
        <f>Q260*H260</f>
        <v>3.05185</v>
      </c>
      <c r="S260" s="184">
        <v>0</v>
      </c>
      <c r="T260" s="185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178</v>
      </c>
      <c r="AT260" s="186" t="s">
        <v>173</v>
      </c>
      <c r="AU260" s="186" t="s">
        <v>179</v>
      </c>
      <c r="AY260" s="19" t="s">
        <v>171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179</v>
      </c>
      <c r="BK260" s="187">
        <f>ROUND(I260*H260,2)</f>
        <v>0</v>
      </c>
      <c r="BL260" s="19" t="s">
        <v>178</v>
      </c>
      <c r="BM260" s="186" t="s">
        <v>394</v>
      </c>
    </row>
    <row r="261" spans="2:51" s="13" customFormat="1" ht="11.25">
      <c r="B261" s="188"/>
      <c r="C261" s="189"/>
      <c r="D261" s="190" t="s">
        <v>181</v>
      </c>
      <c r="E261" s="191" t="s">
        <v>19</v>
      </c>
      <c r="F261" s="192" t="s">
        <v>395</v>
      </c>
      <c r="G261" s="189"/>
      <c r="H261" s="191" t="s">
        <v>19</v>
      </c>
      <c r="I261" s="193"/>
      <c r="J261" s="189"/>
      <c r="K261" s="189"/>
      <c r="L261" s="194"/>
      <c r="M261" s="195"/>
      <c r="N261" s="196"/>
      <c r="O261" s="196"/>
      <c r="P261" s="196"/>
      <c r="Q261" s="196"/>
      <c r="R261" s="196"/>
      <c r="S261" s="196"/>
      <c r="T261" s="197"/>
      <c r="AT261" s="198" t="s">
        <v>181</v>
      </c>
      <c r="AU261" s="198" t="s">
        <v>179</v>
      </c>
      <c r="AV261" s="13" t="s">
        <v>83</v>
      </c>
      <c r="AW261" s="13" t="s">
        <v>36</v>
      </c>
      <c r="AX261" s="13" t="s">
        <v>75</v>
      </c>
      <c r="AY261" s="198" t="s">
        <v>171</v>
      </c>
    </row>
    <row r="262" spans="2:51" s="14" customFormat="1" ht="11.25">
      <c r="B262" s="199"/>
      <c r="C262" s="200"/>
      <c r="D262" s="190" t="s">
        <v>181</v>
      </c>
      <c r="E262" s="201" t="s">
        <v>19</v>
      </c>
      <c r="F262" s="202" t="s">
        <v>296</v>
      </c>
      <c r="G262" s="200"/>
      <c r="H262" s="203">
        <v>24</v>
      </c>
      <c r="I262" s="204"/>
      <c r="J262" s="200"/>
      <c r="K262" s="200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181</v>
      </c>
      <c r="AU262" s="209" t="s">
        <v>179</v>
      </c>
      <c r="AV262" s="14" t="s">
        <v>179</v>
      </c>
      <c r="AW262" s="14" t="s">
        <v>36</v>
      </c>
      <c r="AX262" s="14" t="s">
        <v>75</v>
      </c>
      <c r="AY262" s="209" t="s">
        <v>171</v>
      </c>
    </row>
    <row r="263" spans="2:51" s="13" customFormat="1" ht="11.25">
      <c r="B263" s="188"/>
      <c r="C263" s="189"/>
      <c r="D263" s="190" t="s">
        <v>181</v>
      </c>
      <c r="E263" s="191" t="s">
        <v>19</v>
      </c>
      <c r="F263" s="192" t="s">
        <v>396</v>
      </c>
      <c r="G263" s="189"/>
      <c r="H263" s="191" t="s">
        <v>19</v>
      </c>
      <c r="I263" s="193"/>
      <c r="J263" s="189"/>
      <c r="K263" s="189"/>
      <c r="L263" s="194"/>
      <c r="M263" s="195"/>
      <c r="N263" s="196"/>
      <c r="O263" s="196"/>
      <c r="P263" s="196"/>
      <c r="Q263" s="196"/>
      <c r="R263" s="196"/>
      <c r="S263" s="196"/>
      <c r="T263" s="197"/>
      <c r="AT263" s="198" t="s">
        <v>181</v>
      </c>
      <c r="AU263" s="198" t="s">
        <v>179</v>
      </c>
      <c r="AV263" s="13" t="s">
        <v>83</v>
      </c>
      <c r="AW263" s="13" t="s">
        <v>36</v>
      </c>
      <c r="AX263" s="13" t="s">
        <v>75</v>
      </c>
      <c r="AY263" s="198" t="s">
        <v>171</v>
      </c>
    </row>
    <row r="264" spans="2:51" s="14" customFormat="1" ht="11.25">
      <c r="B264" s="199"/>
      <c r="C264" s="200"/>
      <c r="D264" s="190" t="s">
        <v>181</v>
      </c>
      <c r="E264" s="201" t="s">
        <v>19</v>
      </c>
      <c r="F264" s="202" t="s">
        <v>261</v>
      </c>
      <c r="G264" s="200"/>
      <c r="H264" s="203">
        <v>16</v>
      </c>
      <c r="I264" s="204"/>
      <c r="J264" s="200"/>
      <c r="K264" s="200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181</v>
      </c>
      <c r="AU264" s="209" t="s">
        <v>179</v>
      </c>
      <c r="AV264" s="14" t="s">
        <v>179</v>
      </c>
      <c r="AW264" s="14" t="s">
        <v>36</v>
      </c>
      <c r="AX264" s="14" t="s">
        <v>75</v>
      </c>
      <c r="AY264" s="209" t="s">
        <v>171</v>
      </c>
    </row>
    <row r="265" spans="2:51" s="13" customFormat="1" ht="11.25">
      <c r="B265" s="188"/>
      <c r="C265" s="189"/>
      <c r="D265" s="190" t="s">
        <v>181</v>
      </c>
      <c r="E265" s="191" t="s">
        <v>19</v>
      </c>
      <c r="F265" s="192" t="s">
        <v>397</v>
      </c>
      <c r="G265" s="189"/>
      <c r="H265" s="191" t="s">
        <v>19</v>
      </c>
      <c r="I265" s="193"/>
      <c r="J265" s="189"/>
      <c r="K265" s="189"/>
      <c r="L265" s="194"/>
      <c r="M265" s="195"/>
      <c r="N265" s="196"/>
      <c r="O265" s="196"/>
      <c r="P265" s="196"/>
      <c r="Q265" s="196"/>
      <c r="R265" s="196"/>
      <c r="S265" s="196"/>
      <c r="T265" s="197"/>
      <c r="AT265" s="198" t="s">
        <v>181</v>
      </c>
      <c r="AU265" s="198" t="s">
        <v>179</v>
      </c>
      <c r="AV265" s="13" t="s">
        <v>83</v>
      </c>
      <c r="AW265" s="13" t="s">
        <v>36</v>
      </c>
      <c r="AX265" s="13" t="s">
        <v>75</v>
      </c>
      <c r="AY265" s="198" t="s">
        <v>171</v>
      </c>
    </row>
    <row r="266" spans="2:51" s="14" customFormat="1" ht="11.25">
      <c r="B266" s="199"/>
      <c r="C266" s="200"/>
      <c r="D266" s="190" t="s">
        <v>181</v>
      </c>
      <c r="E266" s="201" t="s">
        <v>19</v>
      </c>
      <c r="F266" s="202" t="s">
        <v>314</v>
      </c>
      <c r="G266" s="200"/>
      <c r="H266" s="203">
        <v>27</v>
      </c>
      <c r="I266" s="204"/>
      <c r="J266" s="200"/>
      <c r="K266" s="200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181</v>
      </c>
      <c r="AU266" s="209" t="s">
        <v>179</v>
      </c>
      <c r="AV266" s="14" t="s">
        <v>179</v>
      </c>
      <c r="AW266" s="14" t="s">
        <v>36</v>
      </c>
      <c r="AX266" s="14" t="s">
        <v>75</v>
      </c>
      <c r="AY266" s="209" t="s">
        <v>171</v>
      </c>
    </row>
    <row r="267" spans="2:51" s="15" customFormat="1" ht="11.25">
      <c r="B267" s="210"/>
      <c r="C267" s="211"/>
      <c r="D267" s="190" t="s">
        <v>181</v>
      </c>
      <c r="E267" s="212" t="s">
        <v>19</v>
      </c>
      <c r="F267" s="213" t="s">
        <v>184</v>
      </c>
      <c r="G267" s="211"/>
      <c r="H267" s="214">
        <v>67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181</v>
      </c>
      <c r="AU267" s="220" t="s">
        <v>179</v>
      </c>
      <c r="AV267" s="15" t="s">
        <v>178</v>
      </c>
      <c r="AW267" s="15" t="s">
        <v>36</v>
      </c>
      <c r="AX267" s="15" t="s">
        <v>83</v>
      </c>
      <c r="AY267" s="220" t="s">
        <v>171</v>
      </c>
    </row>
    <row r="268" spans="1:65" s="2" customFormat="1" ht="21.75" customHeight="1">
      <c r="A268" s="36"/>
      <c r="B268" s="37"/>
      <c r="C268" s="175" t="s">
        <v>398</v>
      </c>
      <c r="D268" s="175" t="s">
        <v>173</v>
      </c>
      <c r="E268" s="176" t="s">
        <v>399</v>
      </c>
      <c r="F268" s="177" t="s">
        <v>400</v>
      </c>
      <c r="G268" s="178" t="s">
        <v>284</v>
      </c>
      <c r="H268" s="179">
        <v>23</v>
      </c>
      <c r="I268" s="180"/>
      <c r="J268" s="181">
        <f>ROUND(I268*H268,2)</f>
        <v>0</v>
      </c>
      <c r="K268" s="177" t="s">
        <v>177</v>
      </c>
      <c r="L268" s="41"/>
      <c r="M268" s="182" t="s">
        <v>19</v>
      </c>
      <c r="N268" s="183" t="s">
        <v>47</v>
      </c>
      <c r="O268" s="66"/>
      <c r="P268" s="184">
        <f>O268*H268</f>
        <v>0</v>
      </c>
      <c r="Q268" s="184">
        <v>0.06355</v>
      </c>
      <c r="R268" s="184">
        <f>Q268*H268</f>
        <v>1.46165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178</v>
      </c>
      <c r="AT268" s="186" t="s">
        <v>173</v>
      </c>
      <c r="AU268" s="186" t="s">
        <v>179</v>
      </c>
      <c r="AY268" s="19" t="s">
        <v>171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179</v>
      </c>
      <c r="BK268" s="187">
        <f>ROUND(I268*H268,2)</f>
        <v>0</v>
      </c>
      <c r="BL268" s="19" t="s">
        <v>178</v>
      </c>
      <c r="BM268" s="186" t="s">
        <v>401</v>
      </c>
    </row>
    <row r="269" spans="2:51" s="13" customFormat="1" ht="11.25">
      <c r="B269" s="188"/>
      <c r="C269" s="189"/>
      <c r="D269" s="190" t="s">
        <v>181</v>
      </c>
      <c r="E269" s="191" t="s">
        <v>19</v>
      </c>
      <c r="F269" s="192" t="s">
        <v>402</v>
      </c>
      <c r="G269" s="189"/>
      <c r="H269" s="191" t="s">
        <v>19</v>
      </c>
      <c r="I269" s="193"/>
      <c r="J269" s="189"/>
      <c r="K269" s="189"/>
      <c r="L269" s="194"/>
      <c r="M269" s="195"/>
      <c r="N269" s="196"/>
      <c r="O269" s="196"/>
      <c r="P269" s="196"/>
      <c r="Q269" s="196"/>
      <c r="R269" s="196"/>
      <c r="S269" s="196"/>
      <c r="T269" s="197"/>
      <c r="AT269" s="198" t="s">
        <v>181</v>
      </c>
      <c r="AU269" s="198" t="s">
        <v>179</v>
      </c>
      <c r="AV269" s="13" t="s">
        <v>83</v>
      </c>
      <c r="AW269" s="13" t="s">
        <v>36</v>
      </c>
      <c r="AX269" s="13" t="s">
        <v>75</v>
      </c>
      <c r="AY269" s="198" t="s">
        <v>171</v>
      </c>
    </row>
    <row r="270" spans="2:51" s="14" customFormat="1" ht="11.25">
      <c r="B270" s="199"/>
      <c r="C270" s="200"/>
      <c r="D270" s="190" t="s">
        <v>181</v>
      </c>
      <c r="E270" s="201" t="s">
        <v>19</v>
      </c>
      <c r="F270" s="202" t="s">
        <v>179</v>
      </c>
      <c r="G270" s="200"/>
      <c r="H270" s="203">
        <v>2</v>
      </c>
      <c r="I270" s="204"/>
      <c r="J270" s="200"/>
      <c r="K270" s="200"/>
      <c r="L270" s="205"/>
      <c r="M270" s="206"/>
      <c r="N270" s="207"/>
      <c r="O270" s="207"/>
      <c r="P270" s="207"/>
      <c r="Q270" s="207"/>
      <c r="R270" s="207"/>
      <c r="S270" s="207"/>
      <c r="T270" s="208"/>
      <c r="AT270" s="209" t="s">
        <v>181</v>
      </c>
      <c r="AU270" s="209" t="s">
        <v>179</v>
      </c>
      <c r="AV270" s="14" t="s">
        <v>179</v>
      </c>
      <c r="AW270" s="14" t="s">
        <v>36</v>
      </c>
      <c r="AX270" s="14" t="s">
        <v>75</v>
      </c>
      <c r="AY270" s="209" t="s">
        <v>171</v>
      </c>
    </row>
    <row r="271" spans="2:51" s="13" customFormat="1" ht="11.25">
      <c r="B271" s="188"/>
      <c r="C271" s="189"/>
      <c r="D271" s="190" t="s">
        <v>181</v>
      </c>
      <c r="E271" s="191" t="s">
        <v>19</v>
      </c>
      <c r="F271" s="192" t="s">
        <v>403</v>
      </c>
      <c r="G271" s="189"/>
      <c r="H271" s="191" t="s">
        <v>19</v>
      </c>
      <c r="I271" s="193"/>
      <c r="J271" s="189"/>
      <c r="K271" s="189"/>
      <c r="L271" s="194"/>
      <c r="M271" s="195"/>
      <c r="N271" s="196"/>
      <c r="O271" s="196"/>
      <c r="P271" s="196"/>
      <c r="Q271" s="196"/>
      <c r="R271" s="196"/>
      <c r="S271" s="196"/>
      <c r="T271" s="197"/>
      <c r="AT271" s="198" t="s">
        <v>181</v>
      </c>
      <c r="AU271" s="198" t="s">
        <v>179</v>
      </c>
      <c r="AV271" s="13" t="s">
        <v>83</v>
      </c>
      <c r="AW271" s="13" t="s">
        <v>36</v>
      </c>
      <c r="AX271" s="13" t="s">
        <v>75</v>
      </c>
      <c r="AY271" s="198" t="s">
        <v>171</v>
      </c>
    </row>
    <row r="272" spans="2:51" s="14" customFormat="1" ht="11.25">
      <c r="B272" s="199"/>
      <c r="C272" s="200"/>
      <c r="D272" s="190" t="s">
        <v>181</v>
      </c>
      <c r="E272" s="201" t="s">
        <v>19</v>
      </c>
      <c r="F272" s="202" t="s">
        <v>7</v>
      </c>
      <c r="G272" s="200"/>
      <c r="H272" s="203">
        <v>21</v>
      </c>
      <c r="I272" s="204"/>
      <c r="J272" s="200"/>
      <c r="K272" s="200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181</v>
      </c>
      <c r="AU272" s="209" t="s">
        <v>179</v>
      </c>
      <c r="AV272" s="14" t="s">
        <v>179</v>
      </c>
      <c r="AW272" s="14" t="s">
        <v>36</v>
      </c>
      <c r="AX272" s="14" t="s">
        <v>75</v>
      </c>
      <c r="AY272" s="209" t="s">
        <v>171</v>
      </c>
    </row>
    <row r="273" spans="2:51" s="15" customFormat="1" ht="11.25">
      <c r="B273" s="210"/>
      <c r="C273" s="211"/>
      <c r="D273" s="190" t="s">
        <v>181</v>
      </c>
      <c r="E273" s="212" t="s">
        <v>19</v>
      </c>
      <c r="F273" s="213" t="s">
        <v>184</v>
      </c>
      <c r="G273" s="211"/>
      <c r="H273" s="214">
        <v>23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181</v>
      </c>
      <c r="AU273" s="220" t="s">
        <v>179</v>
      </c>
      <c r="AV273" s="15" t="s">
        <v>178</v>
      </c>
      <c r="AW273" s="15" t="s">
        <v>36</v>
      </c>
      <c r="AX273" s="15" t="s">
        <v>83</v>
      </c>
      <c r="AY273" s="220" t="s">
        <v>171</v>
      </c>
    </row>
    <row r="274" spans="1:65" s="2" customFormat="1" ht="21.75" customHeight="1">
      <c r="A274" s="36"/>
      <c r="B274" s="37"/>
      <c r="C274" s="175" t="s">
        <v>404</v>
      </c>
      <c r="D274" s="175" t="s">
        <v>173</v>
      </c>
      <c r="E274" s="176" t="s">
        <v>405</v>
      </c>
      <c r="F274" s="177" t="s">
        <v>406</v>
      </c>
      <c r="G274" s="178" t="s">
        <v>284</v>
      </c>
      <c r="H274" s="179">
        <v>8</v>
      </c>
      <c r="I274" s="180"/>
      <c r="J274" s="181">
        <f>ROUND(I274*H274,2)</f>
        <v>0</v>
      </c>
      <c r="K274" s="177" t="s">
        <v>177</v>
      </c>
      <c r="L274" s="41"/>
      <c r="M274" s="182" t="s">
        <v>19</v>
      </c>
      <c r="N274" s="183" t="s">
        <v>47</v>
      </c>
      <c r="O274" s="66"/>
      <c r="P274" s="184">
        <f>O274*H274</f>
        <v>0</v>
      </c>
      <c r="Q274" s="184">
        <v>0.09105</v>
      </c>
      <c r="R274" s="184">
        <f>Q274*H274</f>
        <v>0.7284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178</v>
      </c>
      <c r="AT274" s="186" t="s">
        <v>173</v>
      </c>
      <c r="AU274" s="186" t="s">
        <v>179</v>
      </c>
      <c r="AY274" s="19" t="s">
        <v>171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179</v>
      </c>
      <c r="BK274" s="187">
        <f>ROUND(I274*H274,2)</f>
        <v>0</v>
      </c>
      <c r="BL274" s="19" t="s">
        <v>178</v>
      </c>
      <c r="BM274" s="186" t="s">
        <v>407</v>
      </c>
    </row>
    <row r="275" spans="2:51" s="13" customFormat="1" ht="11.25">
      <c r="B275" s="188"/>
      <c r="C275" s="189"/>
      <c r="D275" s="190" t="s">
        <v>181</v>
      </c>
      <c r="E275" s="191" t="s">
        <v>19</v>
      </c>
      <c r="F275" s="192" t="s">
        <v>408</v>
      </c>
      <c r="G275" s="189"/>
      <c r="H275" s="191" t="s">
        <v>19</v>
      </c>
      <c r="I275" s="193"/>
      <c r="J275" s="189"/>
      <c r="K275" s="189"/>
      <c r="L275" s="194"/>
      <c r="M275" s="195"/>
      <c r="N275" s="196"/>
      <c r="O275" s="196"/>
      <c r="P275" s="196"/>
      <c r="Q275" s="196"/>
      <c r="R275" s="196"/>
      <c r="S275" s="196"/>
      <c r="T275" s="197"/>
      <c r="AT275" s="198" t="s">
        <v>181</v>
      </c>
      <c r="AU275" s="198" t="s">
        <v>179</v>
      </c>
      <c r="AV275" s="13" t="s">
        <v>83</v>
      </c>
      <c r="AW275" s="13" t="s">
        <v>36</v>
      </c>
      <c r="AX275" s="13" t="s">
        <v>75</v>
      </c>
      <c r="AY275" s="198" t="s">
        <v>171</v>
      </c>
    </row>
    <row r="276" spans="2:51" s="14" customFormat="1" ht="11.25">
      <c r="B276" s="199"/>
      <c r="C276" s="200"/>
      <c r="D276" s="190" t="s">
        <v>181</v>
      </c>
      <c r="E276" s="201" t="s">
        <v>19</v>
      </c>
      <c r="F276" s="202" t="s">
        <v>219</v>
      </c>
      <c r="G276" s="200"/>
      <c r="H276" s="203">
        <v>8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181</v>
      </c>
      <c r="AU276" s="209" t="s">
        <v>179</v>
      </c>
      <c r="AV276" s="14" t="s">
        <v>179</v>
      </c>
      <c r="AW276" s="14" t="s">
        <v>36</v>
      </c>
      <c r="AX276" s="14" t="s">
        <v>75</v>
      </c>
      <c r="AY276" s="209" t="s">
        <v>171</v>
      </c>
    </row>
    <row r="277" spans="2:51" s="15" customFormat="1" ht="11.25">
      <c r="B277" s="210"/>
      <c r="C277" s="211"/>
      <c r="D277" s="190" t="s">
        <v>181</v>
      </c>
      <c r="E277" s="212" t="s">
        <v>19</v>
      </c>
      <c r="F277" s="213" t="s">
        <v>184</v>
      </c>
      <c r="G277" s="211"/>
      <c r="H277" s="214">
        <v>8</v>
      </c>
      <c r="I277" s="215"/>
      <c r="J277" s="211"/>
      <c r="K277" s="211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181</v>
      </c>
      <c r="AU277" s="220" t="s">
        <v>179</v>
      </c>
      <c r="AV277" s="15" t="s">
        <v>178</v>
      </c>
      <c r="AW277" s="15" t="s">
        <v>36</v>
      </c>
      <c r="AX277" s="15" t="s">
        <v>83</v>
      </c>
      <c r="AY277" s="220" t="s">
        <v>171</v>
      </c>
    </row>
    <row r="278" spans="1:65" s="2" customFormat="1" ht="21.75" customHeight="1">
      <c r="A278" s="36"/>
      <c r="B278" s="37"/>
      <c r="C278" s="175" t="s">
        <v>409</v>
      </c>
      <c r="D278" s="175" t="s">
        <v>173</v>
      </c>
      <c r="E278" s="176" t="s">
        <v>410</v>
      </c>
      <c r="F278" s="177" t="s">
        <v>411</v>
      </c>
      <c r="G278" s="178" t="s">
        <v>284</v>
      </c>
      <c r="H278" s="179">
        <v>6</v>
      </c>
      <c r="I278" s="180"/>
      <c r="J278" s="181">
        <f>ROUND(I278*H278,2)</f>
        <v>0</v>
      </c>
      <c r="K278" s="177" t="s">
        <v>177</v>
      </c>
      <c r="L278" s="41"/>
      <c r="M278" s="182" t="s">
        <v>19</v>
      </c>
      <c r="N278" s="183" t="s">
        <v>47</v>
      </c>
      <c r="O278" s="66"/>
      <c r="P278" s="184">
        <f>O278*H278</f>
        <v>0</v>
      </c>
      <c r="Q278" s="184">
        <v>0.10905</v>
      </c>
      <c r="R278" s="184">
        <f>Q278*H278</f>
        <v>0.6543</v>
      </c>
      <c r="S278" s="184">
        <v>0</v>
      </c>
      <c r="T278" s="18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178</v>
      </c>
      <c r="AT278" s="186" t="s">
        <v>173</v>
      </c>
      <c r="AU278" s="186" t="s">
        <v>179</v>
      </c>
      <c r="AY278" s="19" t="s">
        <v>171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179</v>
      </c>
      <c r="BK278" s="187">
        <f>ROUND(I278*H278,2)</f>
        <v>0</v>
      </c>
      <c r="BL278" s="19" t="s">
        <v>178</v>
      </c>
      <c r="BM278" s="186" t="s">
        <v>412</v>
      </c>
    </row>
    <row r="279" spans="2:51" s="13" customFormat="1" ht="11.25">
      <c r="B279" s="188"/>
      <c r="C279" s="189"/>
      <c r="D279" s="190" t="s">
        <v>181</v>
      </c>
      <c r="E279" s="191" t="s">
        <v>19</v>
      </c>
      <c r="F279" s="192" t="s">
        <v>413</v>
      </c>
      <c r="G279" s="189"/>
      <c r="H279" s="191" t="s">
        <v>19</v>
      </c>
      <c r="I279" s="193"/>
      <c r="J279" s="189"/>
      <c r="K279" s="189"/>
      <c r="L279" s="194"/>
      <c r="M279" s="195"/>
      <c r="N279" s="196"/>
      <c r="O279" s="196"/>
      <c r="P279" s="196"/>
      <c r="Q279" s="196"/>
      <c r="R279" s="196"/>
      <c r="S279" s="196"/>
      <c r="T279" s="197"/>
      <c r="AT279" s="198" t="s">
        <v>181</v>
      </c>
      <c r="AU279" s="198" t="s">
        <v>179</v>
      </c>
      <c r="AV279" s="13" t="s">
        <v>83</v>
      </c>
      <c r="AW279" s="13" t="s">
        <v>36</v>
      </c>
      <c r="AX279" s="13" t="s">
        <v>75</v>
      </c>
      <c r="AY279" s="198" t="s">
        <v>171</v>
      </c>
    </row>
    <row r="280" spans="2:51" s="14" customFormat="1" ht="11.25">
      <c r="B280" s="199"/>
      <c r="C280" s="200"/>
      <c r="D280" s="190" t="s">
        <v>181</v>
      </c>
      <c r="E280" s="201" t="s">
        <v>19</v>
      </c>
      <c r="F280" s="202" t="s">
        <v>210</v>
      </c>
      <c r="G280" s="200"/>
      <c r="H280" s="203">
        <v>6</v>
      </c>
      <c r="I280" s="204"/>
      <c r="J280" s="200"/>
      <c r="K280" s="200"/>
      <c r="L280" s="205"/>
      <c r="M280" s="206"/>
      <c r="N280" s="207"/>
      <c r="O280" s="207"/>
      <c r="P280" s="207"/>
      <c r="Q280" s="207"/>
      <c r="R280" s="207"/>
      <c r="S280" s="207"/>
      <c r="T280" s="208"/>
      <c r="AT280" s="209" t="s">
        <v>181</v>
      </c>
      <c r="AU280" s="209" t="s">
        <v>179</v>
      </c>
      <c r="AV280" s="14" t="s">
        <v>179</v>
      </c>
      <c r="AW280" s="14" t="s">
        <v>36</v>
      </c>
      <c r="AX280" s="14" t="s">
        <v>75</v>
      </c>
      <c r="AY280" s="209" t="s">
        <v>171</v>
      </c>
    </row>
    <row r="281" spans="2:51" s="15" customFormat="1" ht="11.25">
      <c r="B281" s="210"/>
      <c r="C281" s="211"/>
      <c r="D281" s="190" t="s">
        <v>181</v>
      </c>
      <c r="E281" s="212" t="s">
        <v>19</v>
      </c>
      <c r="F281" s="213" t="s">
        <v>184</v>
      </c>
      <c r="G281" s="211"/>
      <c r="H281" s="214">
        <v>6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181</v>
      </c>
      <c r="AU281" s="220" t="s">
        <v>179</v>
      </c>
      <c r="AV281" s="15" t="s">
        <v>178</v>
      </c>
      <c r="AW281" s="15" t="s">
        <v>36</v>
      </c>
      <c r="AX281" s="15" t="s">
        <v>83</v>
      </c>
      <c r="AY281" s="220" t="s">
        <v>171</v>
      </c>
    </row>
    <row r="282" spans="1:65" s="2" customFormat="1" ht="21.75" customHeight="1">
      <c r="A282" s="36"/>
      <c r="B282" s="37"/>
      <c r="C282" s="175" t="s">
        <v>414</v>
      </c>
      <c r="D282" s="175" t="s">
        <v>173</v>
      </c>
      <c r="E282" s="176" t="s">
        <v>415</v>
      </c>
      <c r="F282" s="177" t="s">
        <v>416</v>
      </c>
      <c r="G282" s="178" t="s">
        <v>284</v>
      </c>
      <c r="H282" s="179">
        <v>6</v>
      </c>
      <c r="I282" s="180"/>
      <c r="J282" s="181">
        <f>ROUND(I282*H282,2)</f>
        <v>0</v>
      </c>
      <c r="K282" s="177" t="s">
        <v>177</v>
      </c>
      <c r="L282" s="41"/>
      <c r="M282" s="182" t="s">
        <v>19</v>
      </c>
      <c r="N282" s="183" t="s">
        <v>47</v>
      </c>
      <c r="O282" s="66"/>
      <c r="P282" s="184">
        <f>O282*H282</f>
        <v>0</v>
      </c>
      <c r="Q282" s="184">
        <v>0.12705</v>
      </c>
      <c r="R282" s="184">
        <f>Q282*H282</f>
        <v>0.7623</v>
      </c>
      <c r="S282" s="184">
        <v>0</v>
      </c>
      <c r="T282" s="185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178</v>
      </c>
      <c r="AT282" s="186" t="s">
        <v>173</v>
      </c>
      <c r="AU282" s="186" t="s">
        <v>179</v>
      </c>
      <c r="AY282" s="19" t="s">
        <v>171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179</v>
      </c>
      <c r="BK282" s="187">
        <f>ROUND(I282*H282,2)</f>
        <v>0</v>
      </c>
      <c r="BL282" s="19" t="s">
        <v>178</v>
      </c>
      <c r="BM282" s="186" t="s">
        <v>417</v>
      </c>
    </row>
    <row r="283" spans="2:51" s="13" customFormat="1" ht="11.25">
      <c r="B283" s="188"/>
      <c r="C283" s="189"/>
      <c r="D283" s="190" t="s">
        <v>181</v>
      </c>
      <c r="E283" s="191" t="s">
        <v>19</v>
      </c>
      <c r="F283" s="192" t="s">
        <v>418</v>
      </c>
      <c r="G283" s="189"/>
      <c r="H283" s="191" t="s">
        <v>19</v>
      </c>
      <c r="I283" s="193"/>
      <c r="J283" s="189"/>
      <c r="K283" s="189"/>
      <c r="L283" s="194"/>
      <c r="M283" s="195"/>
      <c r="N283" s="196"/>
      <c r="O283" s="196"/>
      <c r="P283" s="196"/>
      <c r="Q283" s="196"/>
      <c r="R283" s="196"/>
      <c r="S283" s="196"/>
      <c r="T283" s="197"/>
      <c r="AT283" s="198" t="s">
        <v>181</v>
      </c>
      <c r="AU283" s="198" t="s">
        <v>179</v>
      </c>
      <c r="AV283" s="13" t="s">
        <v>83</v>
      </c>
      <c r="AW283" s="13" t="s">
        <v>36</v>
      </c>
      <c r="AX283" s="13" t="s">
        <v>75</v>
      </c>
      <c r="AY283" s="198" t="s">
        <v>171</v>
      </c>
    </row>
    <row r="284" spans="2:51" s="14" customFormat="1" ht="11.25">
      <c r="B284" s="199"/>
      <c r="C284" s="200"/>
      <c r="D284" s="190" t="s">
        <v>181</v>
      </c>
      <c r="E284" s="201" t="s">
        <v>19</v>
      </c>
      <c r="F284" s="202" t="s">
        <v>210</v>
      </c>
      <c r="G284" s="200"/>
      <c r="H284" s="203">
        <v>6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181</v>
      </c>
      <c r="AU284" s="209" t="s">
        <v>179</v>
      </c>
      <c r="AV284" s="14" t="s">
        <v>179</v>
      </c>
      <c r="AW284" s="14" t="s">
        <v>36</v>
      </c>
      <c r="AX284" s="14" t="s">
        <v>75</v>
      </c>
      <c r="AY284" s="209" t="s">
        <v>171</v>
      </c>
    </row>
    <row r="285" spans="2:51" s="15" customFormat="1" ht="11.25">
      <c r="B285" s="210"/>
      <c r="C285" s="211"/>
      <c r="D285" s="190" t="s">
        <v>181</v>
      </c>
      <c r="E285" s="212" t="s">
        <v>19</v>
      </c>
      <c r="F285" s="213" t="s">
        <v>184</v>
      </c>
      <c r="G285" s="211"/>
      <c r="H285" s="214">
        <v>6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181</v>
      </c>
      <c r="AU285" s="220" t="s">
        <v>179</v>
      </c>
      <c r="AV285" s="15" t="s">
        <v>178</v>
      </c>
      <c r="AW285" s="15" t="s">
        <v>36</v>
      </c>
      <c r="AX285" s="15" t="s">
        <v>83</v>
      </c>
      <c r="AY285" s="220" t="s">
        <v>171</v>
      </c>
    </row>
    <row r="286" spans="1:65" s="2" customFormat="1" ht="16.5" customHeight="1">
      <c r="A286" s="36"/>
      <c r="B286" s="37"/>
      <c r="C286" s="175" t="s">
        <v>419</v>
      </c>
      <c r="D286" s="175" t="s">
        <v>173</v>
      </c>
      <c r="E286" s="176" t="s">
        <v>420</v>
      </c>
      <c r="F286" s="177" t="s">
        <v>421</v>
      </c>
      <c r="G286" s="178" t="s">
        <v>187</v>
      </c>
      <c r="H286" s="179">
        <v>0.45</v>
      </c>
      <c r="I286" s="180"/>
      <c r="J286" s="181">
        <f>ROUND(I286*H286,2)</f>
        <v>0</v>
      </c>
      <c r="K286" s="177" t="s">
        <v>177</v>
      </c>
      <c r="L286" s="41"/>
      <c r="M286" s="182" t="s">
        <v>19</v>
      </c>
      <c r="N286" s="183" t="s">
        <v>47</v>
      </c>
      <c r="O286" s="66"/>
      <c r="P286" s="184">
        <f>O286*H286</f>
        <v>0</v>
      </c>
      <c r="Q286" s="184">
        <v>2.4533</v>
      </c>
      <c r="R286" s="184">
        <f>Q286*H286</f>
        <v>1.103985</v>
      </c>
      <c r="S286" s="184">
        <v>0</v>
      </c>
      <c r="T286" s="185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6" t="s">
        <v>178</v>
      </c>
      <c r="AT286" s="186" t="s">
        <v>173</v>
      </c>
      <c r="AU286" s="186" t="s">
        <v>179</v>
      </c>
      <c r="AY286" s="19" t="s">
        <v>171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9" t="s">
        <v>179</v>
      </c>
      <c r="BK286" s="187">
        <f>ROUND(I286*H286,2)</f>
        <v>0</v>
      </c>
      <c r="BL286" s="19" t="s">
        <v>178</v>
      </c>
      <c r="BM286" s="186" t="s">
        <v>422</v>
      </c>
    </row>
    <row r="287" spans="2:51" s="13" customFormat="1" ht="11.25">
      <c r="B287" s="188"/>
      <c r="C287" s="189"/>
      <c r="D287" s="190" t="s">
        <v>181</v>
      </c>
      <c r="E287" s="191" t="s">
        <v>19</v>
      </c>
      <c r="F287" s="192" t="s">
        <v>423</v>
      </c>
      <c r="G287" s="189"/>
      <c r="H287" s="191" t="s">
        <v>19</v>
      </c>
      <c r="I287" s="193"/>
      <c r="J287" s="189"/>
      <c r="K287" s="189"/>
      <c r="L287" s="194"/>
      <c r="M287" s="195"/>
      <c r="N287" s="196"/>
      <c r="O287" s="196"/>
      <c r="P287" s="196"/>
      <c r="Q287" s="196"/>
      <c r="R287" s="196"/>
      <c r="S287" s="196"/>
      <c r="T287" s="197"/>
      <c r="AT287" s="198" t="s">
        <v>181</v>
      </c>
      <c r="AU287" s="198" t="s">
        <v>179</v>
      </c>
      <c r="AV287" s="13" t="s">
        <v>83</v>
      </c>
      <c r="AW287" s="13" t="s">
        <v>36</v>
      </c>
      <c r="AX287" s="13" t="s">
        <v>75</v>
      </c>
      <c r="AY287" s="198" t="s">
        <v>171</v>
      </c>
    </row>
    <row r="288" spans="2:51" s="14" customFormat="1" ht="11.25">
      <c r="B288" s="199"/>
      <c r="C288" s="200"/>
      <c r="D288" s="190" t="s">
        <v>181</v>
      </c>
      <c r="E288" s="201" t="s">
        <v>19</v>
      </c>
      <c r="F288" s="202" t="s">
        <v>424</v>
      </c>
      <c r="G288" s="200"/>
      <c r="H288" s="203">
        <v>0.45</v>
      </c>
      <c r="I288" s="204"/>
      <c r="J288" s="200"/>
      <c r="K288" s="200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181</v>
      </c>
      <c r="AU288" s="209" t="s">
        <v>179</v>
      </c>
      <c r="AV288" s="14" t="s">
        <v>179</v>
      </c>
      <c r="AW288" s="14" t="s">
        <v>36</v>
      </c>
      <c r="AX288" s="14" t="s">
        <v>75</v>
      </c>
      <c r="AY288" s="209" t="s">
        <v>171</v>
      </c>
    </row>
    <row r="289" spans="2:51" s="15" customFormat="1" ht="11.25">
      <c r="B289" s="210"/>
      <c r="C289" s="211"/>
      <c r="D289" s="190" t="s">
        <v>181</v>
      </c>
      <c r="E289" s="212" t="s">
        <v>19</v>
      </c>
      <c r="F289" s="213" t="s">
        <v>184</v>
      </c>
      <c r="G289" s="211"/>
      <c r="H289" s="214">
        <v>0.45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181</v>
      </c>
      <c r="AU289" s="220" t="s">
        <v>179</v>
      </c>
      <c r="AV289" s="15" t="s">
        <v>178</v>
      </c>
      <c r="AW289" s="15" t="s">
        <v>36</v>
      </c>
      <c r="AX289" s="15" t="s">
        <v>83</v>
      </c>
      <c r="AY289" s="220" t="s">
        <v>171</v>
      </c>
    </row>
    <row r="290" spans="1:65" s="2" customFormat="1" ht="33" customHeight="1">
      <c r="A290" s="36"/>
      <c r="B290" s="37"/>
      <c r="C290" s="175" t="s">
        <v>425</v>
      </c>
      <c r="D290" s="175" t="s">
        <v>173</v>
      </c>
      <c r="E290" s="176" t="s">
        <v>426</v>
      </c>
      <c r="F290" s="177" t="s">
        <v>427</v>
      </c>
      <c r="G290" s="178" t="s">
        <v>176</v>
      </c>
      <c r="H290" s="179">
        <v>4</v>
      </c>
      <c r="I290" s="180"/>
      <c r="J290" s="181">
        <f>ROUND(I290*H290,2)</f>
        <v>0</v>
      </c>
      <c r="K290" s="177" t="s">
        <v>177</v>
      </c>
      <c r="L290" s="41"/>
      <c r="M290" s="182" t="s">
        <v>19</v>
      </c>
      <c r="N290" s="183" t="s">
        <v>47</v>
      </c>
      <c r="O290" s="66"/>
      <c r="P290" s="184">
        <f>O290*H290</f>
        <v>0</v>
      </c>
      <c r="Q290" s="184">
        <v>0.01052</v>
      </c>
      <c r="R290" s="184">
        <f>Q290*H290</f>
        <v>0.04208</v>
      </c>
      <c r="S290" s="184">
        <v>0</v>
      </c>
      <c r="T290" s="185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6" t="s">
        <v>178</v>
      </c>
      <c r="AT290" s="186" t="s">
        <v>173</v>
      </c>
      <c r="AU290" s="186" t="s">
        <v>179</v>
      </c>
      <c r="AY290" s="19" t="s">
        <v>171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179</v>
      </c>
      <c r="BK290" s="187">
        <f>ROUND(I290*H290,2)</f>
        <v>0</v>
      </c>
      <c r="BL290" s="19" t="s">
        <v>178</v>
      </c>
      <c r="BM290" s="186" t="s">
        <v>428</v>
      </c>
    </row>
    <row r="291" spans="2:51" s="13" customFormat="1" ht="11.25">
      <c r="B291" s="188"/>
      <c r="C291" s="189"/>
      <c r="D291" s="190" t="s">
        <v>181</v>
      </c>
      <c r="E291" s="191" t="s">
        <v>19</v>
      </c>
      <c r="F291" s="192" t="s">
        <v>429</v>
      </c>
      <c r="G291" s="189"/>
      <c r="H291" s="191" t="s">
        <v>19</v>
      </c>
      <c r="I291" s="193"/>
      <c r="J291" s="189"/>
      <c r="K291" s="189"/>
      <c r="L291" s="194"/>
      <c r="M291" s="195"/>
      <c r="N291" s="196"/>
      <c r="O291" s="196"/>
      <c r="P291" s="196"/>
      <c r="Q291" s="196"/>
      <c r="R291" s="196"/>
      <c r="S291" s="196"/>
      <c r="T291" s="197"/>
      <c r="AT291" s="198" t="s">
        <v>181</v>
      </c>
      <c r="AU291" s="198" t="s">
        <v>179</v>
      </c>
      <c r="AV291" s="13" t="s">
        <v>83</v>
      </c>
      <c r="AW291" s="13" t="s">
        <v>36</v>
      </c>
      <c r="AX291" s="13" t="s">
        <v>75</v>
      </c>
      <c r="AY291" s="198" t="s">
        <v>171</v>
      </c>
    </row>
    <row r="292" spans="2:51" s="14" customFormat="1" ht="11.25">
      <c r="B292" s="199"/>
      <c r="C292" s="200"/>
      <c r="D292" s="190" t="s">
        <v>181</v>
      </c>
      <c r="E292" s="201" t="s">
        <v>19</v>
      </c>
      <c r="F292" s="202" t="s">
        <v>430</v>
      </c>
      <c r="G292" s="200"/>
      <c r="H292" s="203">
        <v>4</v>
      </c>
      <c r="I292" s="204"/>
      <c r="J292" s="200"/>
      <c r="K292" s="200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181</v>
      </c>
      <c r="AU292" s="209" t="s">
        <v>179</v>
      </c>
      <c r="AV292" s="14" t="s">
        <v>179</v>
      </c>
      <c r="AW292" s="14" t="s">
        <v>36</v>
      </c>
      <c r="AX292" s="14" t="s">
        <v>75</v>
      </c>
      <c r="AY292" s="209" t="s">
        <v>171</v>
      </c>
    </row>
    <row r="293" spans="2:51" s="15" customFormat="1" ht="11.25">
      <c r="B293" s="210"/>
      <c r="C293" s="211"/>
      <c r="D293" s="190" t="s">
        <v>181</v>
      </c>
      <c r="E293" s="212" t="s">
        <v>19</v>
      </c>
      <c r="F293" s="213" t="s">
        <v>184</v>
      </c>
      <c r="G293" s="211"/>
      <c r="H293" s="214">
        <v>4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181</v>
      </c>
      <c r="AU293" s="220" t="s">
        <v>179</v>
      </c>
      <c r="AV293" s="15" t="s">
        <v>178</v>
      </c>
      <c r="AW293" s="15" t="s">
        <v>36</v>
      </c>
      <c r="AX293" s="15" t="s">
        <v>83</v>
      </c>
      <c r="AY293" s="220" t="s">
        <v>171</v>
      </c>
    </row>
    <row r="294" spans="1:65" s="2" customFormat="1" ht="33" customHeight="1">
      <c r="A294" s="36"/>
      <c r="B294" s="37"/>
      <c r="C294" s="175" t="s">
        <v>431</v>
      </c>
      <c r="D294" s="175" t="s">
        <v>173</v>
      </c>
      <c r="E294" s="176" t="s">
        <v>432</v>
      </c>
      <c r="F294" s="177" t="s">
        <v>433</v>
      </c>
      <c r="G294" s="178" t="s">
        <v>176</v>
      </c>
      <c r="H294" s="179">
        <v>4</v>
      </c>
      <c r="I294" s="180"/>
      <c r="J294" s="181">
        <f>ROUND(I294*H294,2)</f>
        <v>0</v>
      </c>
      <c r="K294" s="177" t="s">
        <v>177</v>
      </c>
      <c r="L294" s="41"/>
      <c r="M294" s="182" t="s">
        <v>19</v>
      </c>
      <c r="N294" s="183" t="s">
        <v>47</v>
      </c>
      <c r="O294" s="66"/>
      <c r="P294" s="184">
        <f>O294*H294</f>
        <v>0</v>
      </c>
      <c r="Q294" s="184">
        <v>0</v>
      </c>
      <c r="R294" s="184">
        <f>Q294*H294</f>
        <v>0</v>
      </c>
      <c r="S294" s="184">
        <v>0</v>
      </c>
      <c r="T294" s="185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178</v>
      </c>
      <c r="AT294" s="186" t="s">
        <v>173</v>
      </c>
      <c r="AU294" s="186" t="s">
        <v>179</v>
      </c>
      <c r="AY294" s="19" t="s">
        <v>171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179</v>
      </c>
      <c r="BK294" s="187">
        <f>ROUND(I294*H294,2)</f>
        <v>0</v>
      </c>
      <c r="BL294" s="19" t="s">
        <v>178</v>
      </c>
      <c r="BM294" s="186" t="s">
        <v>434</v>
      </c>
    </row>
    <row r="295" spans="1:65" s="2" customFormat="1" ht="24">
      <c r="A295" s="36"/>
      <c r="B295" s="37"/>
      <c r="C295" s="175" t="s">
        <v>435</v>
      </c>
      <c r="D295" s="175" t="s">
        <v>173</v>
      </c>
      <c r="E295" s="176" t="s">
        <v>436</v>
      </c>
      <c r="F295" s="177" t="s">
        <v>437</v>
      </c>
      <c r="G295" s="178" t="s">
        <v>222</v>
      </c>
      <c r="H295" s="179">
        <v>0.258</v>
      </c>
      <c r="I295" s="180"/>
      <c r="J295" s="181">
        <f>ROUND(I295*H295,2)</f>
        <v>0</v>
      </c>
      <c r="K295" s="177" t="s">
        <v>19</v>
      </c>
      <c r="L295" s="41"/>
      <c r="M295" s="182" t="s">
        <v>19</v>
      </c>
      <c r="N295" s="183" t="s">
        <v>47</v>
      </c>
      <c r="O295" s="66"/>
      <c r="P295" s="184">
        <f>O295*H295</f>
        <v>0</v>
      </c>
      <c r="Q295" s="184">
        <v>0.01709</v>
      </c>
      <c r="R295" s="184">
        <f>Q295*H295</f>
        <v>0.00440922</v>
      </c>
      <c r="S295" s="184">
        <v>0</v>
      </c>
      <c r="T295" s="185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6" t="s">
        <v>178</v>
      </c>
      <c r="AT295" s="186" t="s">
        <v>173</v>
      </c>
      <c r="AU295" s="186" t="s">
        <v>179</v>
      </c>
      <c r="AY295" s="19" t="s">
        <v>171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9" t="s">
        <v>179</v>
      </c>
      <c r="BK295" s="187">
        <f>ROUND(I295*H295,2)</f>
        <v>0</v>
      </c>
      <c r="BL295" s="19" t="s">
        <v>178</v>
      </c>
      <c r="BM295" s="186" t="s">
        <v>438</v>
      </c>
    </row>
    <row r="296" spans="2:51" s="13" customFormat="1" ht="11.25">
      <c r="B296" s="188"/>
      <c r="C296" s="189"/>
      <c r="D296" s="190" t="s">
        <v>181</v>
      </c>
      <c r="E296" s="191" t="s">
        <v>19</v>
      </c>
      <c r="F296" s="192" t="s">
        <v>439</v>
      </c>
      <c r="G296" s="189"/>
      <c r="H296" s="191" t="s">
        <v>19</v>
      </c>
      <c r="I296" s="193"/>
      <c r="J296" s="189"/>
      <c r="K296" s="189"/>
      <c r="L296" s="194"/>
      <c r="M296" s="195"/>
      <c r="N296" s="196"/>
      <c r="O296" s="196"/>
      <c r="P296" s="196"/>
      <c r="Q296" s="196"/>
      <c r="R296" s="196"/>
      <c r="S296" s="196"/>
      <c r="T296" s="197"/>
      <c r="AT296" s="198" t="s">
        <v>181</v>
      </c>
      <c r="AU296" s="198" t="s">
        <v>179</v>
      </c>
      <c r="AV296" s="13" t="s">
        <v>83</v>
      </c>
      <c r="AW296" s="13" t="s">
        <v>36</v>
      </c>
      <c r="AX296" s="13" t="s">
        <v>75</v>
      </c>
      <c r="AY296" s="198" t="s">
        <v>171</v>
      </c>
    </row>
    <row r="297" spans="2:51" s="14" customFormat="1" ht="11.25">
      <c r="B297" s="199"/>
      <c r="C297" s="200"/>
      <c r="D297" s="190" t="s">
        <v>181</v>
      </c>
      <c r="E297" s="201" t="s">
        <v>19</v>
      </c>
      <c r="F297" s="202" t="s">
        <v>440</v>
      </c>
      <c r="G297" s="200"/>
      <c r="H297" s="203">
        <v>0.258</v>
      </c>
      <c r="I297" s="204"/>
      <c r="J297" s="200"/>
      <c r="K297" s="200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181</v>
      </c>
      <c r="AU297" s="209" t="s">
        <v>179</v>
      </c>
      <c r="AV297" s="14" t="s">
        <v>179</v>
      </c>
      <c r="AW297" s="14" t="s">
        <v>36</v>
      </c>
      <c r="AX297" s="14" t="s">
        <v>75</v>
      </c>
      <c r="AY297" s="209" t="s">
        <v>171</v>
      </c>
    </row>
    <row r="298" spans="2:51" s="15" customFormat="1" ht="11.25">
      <c r="B298" s="210"/>
      <c r="C298" s="211"/>
      <c r="D298" s="190" t="s">
        <v>181</v>
      </c>
      <c r="E298" s="212" t="s">
        <v>19</v>
      </c>
      <c r="F298" s="213" t="s">
        <v>184</v>
      </c>
      <c r="G298" s="211"/>
      <c r="H298" s="214">
        <v>0.258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181</v>
      </c>
      <c r="AU298" s="220" t="s">
        <v>179</v>
      </c>
      <c r="AV298" s="15" t="s">
        <v>178</v>
      </c>
      <c r="AW298" s="15" t="s">
        <v>36</v>
      </c>
      <c r="AX298" s="15" t="s">
        <v>83</v>
      </c>
      <c r="AY298" s="220" t="s">
        <v>171</v>
      </c>
    </row>
    <row r="299" spans="1:65" s="2" customFormat="1" ht="16.5" customHeight="1">
      <c r="A299" s="36"/>
      <c r="B299" s="37"/>
      <c r="C299" s="221" t="s">
        <v>441</v>
      </c>
      <c r="D299" s="221" t="s">
        <v>248</v>
      </c>
      <c r="E299" s="222" t="s">
        <v>442</v>
      </c>
      <c r="F299" s="223" t="s">
        <v>443</v>
      </c>
      <c r="G299" s="224" t="s">
        <v>222</v>
      </c>
      <c r="H299" s="225">
        <v>0.258</v>
      </c>
      <c r="I299" s="226"/>
      <c r="J299" s="227">
        <f>ROUND(I299*H299,2)</f>
        <v>0</v>
      </c>
      <c r="K299" s="223" t="s">
        <v>177</v>
      </c>
      <c r="L299" s="228"/>
      <c r="M299" s="229" t="s">
        <v>19</v>
      </c>
      <c r="N299" s="230" t="s">
        <v>47</v>
      </c>
      <c r="O299" s="66"/>
      <c r="P299" s="184">
        <f>O299*H299</f>
        <v>0</v>
      </c>
      <c r="Q299" s="184">
        <v>1</v>
      </c>
      <c r="R299" s="184">
        <f>Q299*H299</f>
        <v>0.258</v>
      </c>
      <c r="S299" s="184">
        <v>0</v>
      </c>
      <c r="T299" s="185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219</v>
      </c>
      <c r="AT299" s="186" t="s">
        <v>248</v>
      </c>
      <c r="AU299" s="186" t="s">
        <v>179</v>
      </c>
      <c r="AY299" s="19" t="s">
        <v>171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9" t="s">
        <v>179</v>
      </c>
      <c r="BK299" s="187">
        <f>ROUND(I299*H299,2)</f>
        <v>0</v>
      </c>
      <c r="BL299" s="19" t="s">
        <v>178</v>
      </c>
      <c r="BM299" s="186" t="s">
        <v>444</v>
      </c>
    </row>
    <row r="300" spans="1:65" s="2" customFormat="1" ht="16.5" customHeight="1">
      <c r="A300" s="36"/>
      <c r="B300" s="37"/>
      <c r="C300" s="175" t="s">
        <v>445</v>
      </c>
      <c r="D300" s="175" t="s">
        <v>173</v>
      </c>
      <c r="E300" s="176" t="s">
        <v>446</v>
      </c>
      <c r="F300" s="177" t="s">
        <v>447</v>
      </c>
      <c r="G300" s="178" t="s">
        <v>256</v>
      </c>
      <c r="H300" s="179">
        <v>35.5</v>
      </c>
      <c r="I300" s="180"/>
      <c r="J300" s="181">
        <f>ROUND(I300*H300,2)</f>
        <v>0</v>
      </c>
      <c r="K300" s="177" t="s">
        <v>177</v>
      </c>
      <c r="L300" s="41"/>
      <c r="M300" s="182" t="s">
        <v>19</v>
      </c>
      <c r="N300" s="183" t="s">
        <v>47</v>
      </c>
      <c r="O300" s="66"/>
      <c r="P300" s="184">
        <f>O300*H300</f>
        <v>0</v>
      </c>
      <c r="Q300" s="184">
        <v>0.0003</v>
      </c>
      <c r="R300" s="184">
        <f>Q300*H300</f>
        <v>0.01065</v>
      </c>
      <c r="S300" s="184">
        <v>0</v>
      </c>
      <c r="T300" s="18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178</v>
      </c>
      <c r="AT300" s="186" t="s">
        <v>173</v>
      </c>
      <c r="AU300" s="186" t="s">
        <v>179</v>
      </c>
      <c r="AY300" s="19" t="s">
        <v>171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179</v>
      </c>
      <c r="BK300" s="187">
        <f>ROUND(I300*H300,2)</f>
        <v>0</v>
      </c>
      <c r="BL300" s="19" t="s">
        <v>178</v>
      </c>
      <c r="BM300" s="186" t="s">
        <v>448</v>
      </c>
    </row>
    <row r="301" spans="2:51" s="13" customFormat="1" ht="11.25">
      <c r="B301" s="188"/>
      <c r="C301" s="189"/>
      <c r="D301" s="190" t="s">
        <v>181</v>
      </c>
      <c r="E301" s="191" t="s">
        <v>19</v>
      </c>
      <c r="F301" s="192" t="s">
        <v>449</v>
      </c>
      <c r="G301" s="189"/>
      <c r="H301" s="191" t="s">
        <v>19</v>
      </c>
      <c r="I301" s="193"/>
      <c r="J301" s="189"/>
      <c r="K301" s="189"/>
      <c r="L301" s="194"/>
      <c r="M301" s="195"/>
      <c r="N301" s="196"/>
      <c r="O301" s="196"/>
      <c r="P301" s="196"/>
      <c r="Q301" s="196"/>
      <c r="R301" s="196"/>
      <c r="S301" s="196"/>
      <c r="T301" s="197"/>
      <c r="AT301" s="198" t="s">
        <v>181</v>
      </c>
      <c r="AU301" s="198" t="s">
        <v>179</v>
      </c>
      <c r="AV301" s="13" t="s">
        <v>83</v>
      </c>
      <c r="AW301" s="13" t="s">
        <v>36</v>
      </c>
      <c r="AX301" s="13" t="s">
        <v>75</v>
      </c>
      <c r="AY301" s="198" t="s">
        <v>171</v>
      </c>
    </row>
    <row r="302" spans="2:51" s="14" customFormat="1" ht="11.25">
      <c r="B302" s="199"/>
      <c r="C302" s="200"/>
      <c r="D302" s="190" t="s">
        <v>181</v>
      </c>
      <c r="E302" s="201" t="s">
        <v>19</v>
      </c>
      <c r="F302" s="202" t="s">
        <v>450</v>
      </c>
      <c r="G302" s="200"/>
      <c r="H302" s="203">
        <v>11.25</v>
      </c>
      <c r="I302" s="204"/>
      <c r="J302" s="200"/>
      <c r="K302" s="200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181</v>
      </c>
      <c r="AU302" s="209" t="s">
        <v>179</v>
      </c>
      <c r="AV302" s="14" t="s">
        <v>179</v>
      </c>
      <c r="AW302" s="14" t="s">
        <v>36</v>
      </c>
      <c r="AX302" s="14" t="s">
        <v>75</v>
      </c>
      <c r="AY302" s="209" t="s">
        <v>171</v>
      </c>
    </row>
    <row r="303" spans="2:51" s="13" customFormat="1" ht="11.25">
      <c r="B303" s="188"/>
      <c r="C303" s="189"/>
      <c r="D303" s="190" t="s">
        <v>181</v>
      </c>
      <c r="E303" s="191" t="s">
        <v>19</v>
      </c>
      <c r="F303" s="192" t="s">
        <v>451</v>
      </c>
      <c r="G303" s="189"/>
      <c r="H303" s="191" t="s">
        <v>19</v>
      </c>
      <c r="I303" s="193"/>
      <c r="J303" s="189"/>
      <c r="K303" s="189"/>
      <c r="L303" s="194"/>
      <c r="M303" s="195"/>
      <c r="N303" s="196"/>
      <c r="O303" s="196"/>
      <c r="P303" s="196"/>
      <c r="Q303" s="196"/>
      <c r="R303" s="196"/>
      <c r="S303" s="196"/>
      <c r="T303" s="197"/>
      <c r="AT303" s="198" t="s">
        <v>181</v>
      </c>
      <c r="AU303" s="198" t="s">
        <v>179</v>
      </c>
      <c r="AV303" s="13" t="s">
        <v>83</v>
      </c>
      <c r="AW303" s="13" t="s">
        <v>36</v>
      </c>
      <c r="AX303" s="13" t="s">
        <v>75</v>
      </c>
      <c r="AY303" s="198" t="s">
        <v>171</v>
      </c>
    </row>
    <row r="304" spans="2:51" s="14" customFormat="1" ht="11.25">
      <c r="B304" s="199"/>
      <c r="C304" s="200"/>
      <c r="D304" s="190" t="s">
        <v>181</v>
      </c>
      <c r="E304" s="201" t="s">
        <v>19</v>
      </c>
      <c r="F304" s="202" t="s">
        <v>452</v>
      </c>
      <c r="G304" s="200"/>
      <c r="H304" s="203">
        <v>12.25</v>
      </c>
      <c r="I304" s="204"/>
      <c r="J304" s="200"/>
      <c r="K304" s="200"/>
      <c r="L304" s="205"/>
      <c r="M304" s="206"/>
      <c r="N304" s="207"/>
      <c r="O304" s="207"/>
      <c r="P304" s="207"/>
      <c r="Q304" s="207"/>
      <c r="R304" s="207"/>
      <c r="S304" s="207"/>
      <c r="T304" s="208"/>
      <c r="AT304" s="209" t="s">
        <v>181</v>
      </c>
      <c r="AU304" s="209" t="s">
        <v>179</v>
      </c>
      <c r="AV304" s="14" t="s">
        <v>179</v>
      </c>
      <c r="AW304" s="14" t="s">
        <v>36</v>
      </c>
      <c r="AX304" s="14" t="s">
        <v>75</v>
      </c>
      <c r="AY304" s="209" t="s">
        <v>171</v>
      </c>
    </row>
    <row r="305" spans="2:51" s="13" customFormat="1" ht="11.25">
      <c r="B305" s="188"/>
      <c r="C305" s="189"/>
      <c r="D305" s="190" t="s">
        <v>181</v>
      </c>
      <c r="E305" s="191" t="s">
        <v>19</v>
      </c>
      <c r="F305" s="192" t="s">
        <v>413</v>
      </c>
      <c r="G305" s="189"/>
      <c r="H305" s="191" t="s">
        <v>19</v>
      </c>
      <c r="I305" s="193"/>
      <c r="J305" s="189"/>
      <c r="K305" s="189"/>
      <c r="L305" s="194"/>
      <c r="M305" s="195"/>
      <c r="N305" s="196"/>
      <c r="O305" s="196"/>
      <c r="P305" s="196"/>
      <c r="Q305" s="196"/>
      <c r="R305" s="196"/>
      <c r="S305" s="196"/>
      <c r="T305" s="197"/>
      <c r="AT305" s="198" t="s">
        <v>181</v>
      </c>
      <c r="AU305" s="198" t="s">
        <v>179</v>
      </c>
      <c r="AV305" s="13" t="s">
        <v>83</v>
      </c>
      <c r="AW305" s="13" t="s">
        <v>36</v>
      </c>
      <c r="AX305" s="13" t="s">
        <v>75</v>
      </c>
      <c r="AY305" s="198" t="s">
        <v>171</v>
      </c>
    </row>
    <row r="306" spans="2:51" s="14" customFormat="1" ht="11.25">
      <c r="B306" s="199"/>
      <c r="C306" s="200"/>
      <c r="D306" s="190" t="s">
        <v>181</v>
      </c>
      <c r="E306" s="201" t="s">
        <v>19</v>
      </c>
      <c r="F306" s="202" t="s">
        <v>453</v>
      </c>
      <c r="G306" s="200"/>
      <c r="H306" s="203">
        <v>6</v>
      </c>
      <c r="I306" s="204"/>
      <c r="J306" s="200"/>
      <c r="K306" s="200"/>
      <c r="L306" s="205"/>
      <c r="M306" s="206"/>
      <c r="N306" s="207"/>
      <c r="O306" s="207"/>
      <c r="P306" s="207"/>
      <c r="Q306" s="207"/>
      <c r="R306" s="207"/>
      <c r="S306" s="207"/>
      <c r="T306" s="208"/>
      <c r="AT306" s="209" t="s">
        <v>181</v>
      </c>
      <c r="AU306" s="209" t="s">
        <v>179</v>
      </c>
      <c r="AV306" s="14" t="s">
        <v>179</v>
      </c>
      <c r="AW306" s="14" t="s">
        <v>36</v>
      </c>
      <c r="AX306" s="14" t="s">
        <v>75</v>
      </c>
      <c r="AY306" s="209" t="s">
        <v>171</v>
      </c>
    </row>
    <row r="307" spans="2:51" s="13" customFormat="1" ht="11.25">
      <c r="B307" s="188"/>
      <c r="C307" s="189"/>
      <c r="D307" s="190" t="s">
        <v>181</v>
      </c>
      <c r="E307" s="191" t="s">
        <v>19</v>
      </c>
      <c r="F307" s="192" t="s">
        <v>418</v>
      </c>
      <c r="G307" s="189"/>
      <c r="H307" s="191" t="s">
        <v>19</v>
      </c>
      <c r="I307" s="193"/>
      <c r="J307" s="189"/>
      <c r="K307" s="189"/>
      <c r="L307" s="194"/>
      <c r="M307" s="195"/>
      <c r="N307" s="196"/>
      <c r="O307" s="196"/>
      <c r="P307" s="196"/>
      <c r="Q307" s="196"/>
      <c r="R307" s="196"/>
      <c r="S307" s="196"/>
      <c r="T307" s="197"/>
      <c r="AT307" s="198" t="s">
        <v>181</v>
      </c>
      <c r="AU307" s="198" t="s">
        <v>179</v>
      </c>
      <c r="AV307" s="13" t="s">
        <v>83</v>
      </c>
      <c r="AW307" s="13" t="s">
        <v>36</v>
      </c>
      <c r="AX307" s="13" t="s">
        <v>75</v>
      </c>
      <c r="AY307" s="198" t="s">
        <v>171</v>
      </c>
    </row>
    <row r="308" spans="2:51" s="14" customFormat="1" ht="11.25">
      <c r="B308" s="199"/>
      <c r="C308" s="200"/>
      <c r="D308" s="190" t="s">
        <v>181</v>
      </c>
      <c r="E308" s="201" t="s">
        <v>19</v>
      </c>
      <c r="F308" s="202" t="s">
        <v>453</v>
      </c>
      <c r="G308" s="200"/>
      <c r="H308" s="203">
        <v>6</v>
      </c>
      <c r="I308" s="204"/>
      <c r="J308" s="200"/>
      <c r="K308" s="200"/>
      <c r="L308" s="205"/>
      <c r="M308" s="206"/>
      <c r="N308" s="207"/>
      <c r="O308" s="207"/>
      <c r="P308" s="207"/>
      <c r="Q308" s="207"/>
      <c r="R308" s="207"/>
      <c r="S308" s="207"/>
      <c r="T308" s="208"/>
      <c r="AT308" s="209" t="s">
        <v>181</v>
      </c>
      <c r="AU308" s="209" t="s">
        <v>179</v>
      </c>
      <c r="AV308" s="14" t="s">
        <v>179</v>
      </c>
      <c r="AW308" s="14" t="s">
        <v>36</v>
      </c>
      <c r="AX308" s="14" t="s">
        <v>75</v>
      </c>
      <c r="AY308" s="209" t="s">
        <v>171</v>
      </c>
    </row>
    <row r="309" spans="2:51" s="15" customFormat="1" ht="11.25">
      <c r="B309" s="210"/>
      <c r="C309" s="211"/>
      <c r="D309" s="190" t="s">
        <v>181</v>
      </c>
      <c r="E309" s="212" t="s">
        <v>19</v>
      </c>
      <c r="F309" s="213" t="s">
        <v>184</v>
      </c>
      <c r="G309" s="211"/>
      <c r="H309" s="214">
        <v>35.5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181</v>
      </c>
      <c r="AU309" s="220" t="s">
        <v>179</v>
      </c>
      <c r="AV309" s="15" t="s">
        <v>178</v>
      </c>
      <c r="AW309" s="15" t="s">
        <v>36</v>
      </c>
      <c r="AX309" s="15" t="s">
        <v>83</v>
      </c>
      <c r="AY309" s="220" t="s">
        <v>171</v>
      </c>
    </row>
    <row r="310" spans="1:65" s="2" customFormat="1" ht="24">
      <c r="A310" s="36"/>
      <c r="B310" s="37"/>
      <c r="C310" s="175" t="s">
        <v>454</v>
      </c>
      <c r="D310" s="175" t="s">
        <v>173</v>
      </c>
      <c r="E310" s="176" t="s">
        <v>455</v>
      </c>
      <c r="F310" s="177" t="s">
        <v>456</v>
      </c>
      <c r="G310" s="178" t="s">
        <v>176</v>
      </c>
      <c r="H310" s="179">
        <v>6.786</v>
      </c>
      <c r="I310" s="180"/>
      <c r="J310" s="181">
        <f>ROUND(I310*H310,2)</f>
        <v>0</v>
      </c>
      <c r="K310" s="177" t="s">
        <v>177</v>
      </c>
      <c r="L310" s="41"/>
      <c r="M310" s="182" t="s">
        <v>19</v>
      </c>
      <c r="N310" s="183" t="s">
        <v>47</v>
      </c>
      <c r="O310" s="66"/>
      <c r="P310" s="184">
        <f>O310*H310</f>
        <v>0</v>
      </c>
      <c r="Q310" s="184">
        <v>0.11549</v>
      </c>
      <c r="R310" s="184">
        <f>Q310*H310</f>
        <v>0.78371514</v>
      </c>
      <c r="S310" s="184">
        <v>0</v>
      </c>
      <c r="T310" s="18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178</v>
      </c>
      <c r="AT310" s="186" t="s">
        <v>173</v>
      </c>
      <c r="AU310" s="186" t="s">
        <v>179</v>
      </c>
      <c r="AY310" s="19" t="s">
        <v>171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179</v>
      </c>
      <c r="BK310" s="187">
        <f>ROUND(I310*H310,2)</f>
        <v>0</v>
      </c>
      <c r="BL310" s="19" t="s">
        <v>178</v>
      </c>
      <c r="BM310" s="186" t="s">
        <v>457</v>
      </c>
    </row>
    <row r="311" spans="2:51" s="13" customFormat="1" ht="11.25">
      <c r="B311" s="188"/>
      <c r="C311" s="189"/>
      <c r="D311" s="190" t="s">
        <v>181</v>
      </c>
      <c r="E311" s="191" t="s">
        <v>19</v>
      </c>
      <c r="F311" s="192" t="s">
        <v>458</v>
      </c>
      <c r="G311" s="189"/>
      <c r="H311" s="191" t="s">
        <v>19</v>
      </c>
      <c r="I311" s="193"/>
      <c r="J311" s="189"/>
      <c r="K311" s="189"/>
      <c r="L311" s="194"/>
      <c r="M311" s="195"/>
      <c r="N311" s="196"/>
      <c r="O311" s="196"/>
      <c r="P311" s="196"/>
      <c r="Q311" s="196"/>
      <c r="R311" s="196"/>
      <c r="S311" s="196"/>
      <c r="T311" s="197"/>
      <c r="AT311" s="198" t="s">
        <v>181</v>
      </c>
      <c r="AU311" s="198" t="s">
        <v>179</v>
      </c>
      <c r="AV311" s="13" t="s">
        <v>83</v>
      </c>
      <c r="AW311" s="13" t="s">
        <v>36</v>
      </c>
      <c r="AX311" s="13" t="s">
        <v>75</v>
      </c>
      <c r="AY311" s="198" t="s">
        <v>171</v>
      </c>
    </row>
    <row r="312" spans="2:51" s="13" customFormat="1" ht="11.25">
      <c r="B312" s="188"/>
      <c r="C312" s="189"/>
      <c r="D312" s="190" t="s">
        <v>181</v>
      </c>
      <c r="E312" s="191" t="s">
        <v>19</v>
      </c>
      <c r="F312" s="192" t="s">
        <v>374</v>
      </c>
      <c r="G312" s="189"/>
      <c r="H312" s="191" t="s">
        <v>19</v>
      </c>
      <c r="I312" s="193"/>
      <c r="J312" s="189"/>
      <c r="K312" s="189"/>
      <c r="L312" s="194"/>
      <c r="M312" s="195"/>
      <c r="N312" s="196"/>
      <c r="O312" s="196"/>
      <c r="P312" s="196"/>
      <c r="Q312" s="196"/>
      <c r="R312" s="196"/>
      <c r="S312" s="196"/>
      <c r="T312" s="197"/>
      <c r="AT312" s="198" t="s">
        <v>181</v>
      </c>
      <c r="AU312" s="198" t="s">
        <v>179</v>
      </c>
      <c r="AV312" s="13" t="s">
        <v>83</v>
      </c>
      <c r="AW312" s="13" t="s">
        <v>36</v>
      </c>
      <c r="AX312" s="13" t="s">
        <v>75</v>
      </c>
      <c r="AY312" s="198" t="s">
        <v>171</v>
      </c>
    </row>
    <row r="313" spans="2:51" s="14" customFormat="1" ht="11.25">
      <c r="B313" s="199"/>
      <c r="C313" s="200"/>
      <c r="D313" s="190" t="s">
        <v>181</v>
      </c>
      <c r="E313" s="201" t="s">
        <v>19</v>
      </c>
      <c r="F313" s="202" t="s">
        <v>459</v>
      </c>
      <c r="G313" s="200"/>
      <c r="H313" s="203">
        <v>6.786</v>
      </c>
      <c r="I313" s="204"/>
      <c r="J313" s="200"/>
      <c r="K313" s="200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181</v>
      </c>
      <c r="AU313" s="209" t="s">
        <v>179</v>
      </c>
      <c r="AV313" s="14" t="s">
        <v>179</v>
      </c>
      <c r="AW313" s="14" t="s">
        <v>36</v>
      </c>
      <c r="AX313" s="14" t="s">
        <v>75</v>
      </c>
      <c r="AY313" s="209" t="s">
        <v>171</v>
      </c>
    </row>
    <row r="314" spans="2:51" s="15" customFormat="1" ht="11.25">
      <c r="B314" s="210"/>
      <c r="C314" s="211"/>
      <c r="D314" s="190" t="s">
        <v>181</v>
      </c>
      <c r="E314" s="212" t="s">
        <v>19</v>
      </c>
      <c r="F314" s="213" t="s">
        <v>184</v>
      </c>
      <c r="G314" s="211"/>
      <c r="H314" s="214">
        <v>6.786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181</v>
      </c>
      <c r="AU314" s="220" t="s">
        <v>179</v>
      </c>
      <c r="AV314" s="15" t="s">
        <v>178</v>
      </c>
      <c r="AW314" s="15" t="s">
        <v>36</v>
      </c>
      <c r="AX314" s="15" t="s">
        <v>83</v>
      </c>
      <c r="AY314" s="220" t="s">
        <v>171</v>
      </c>
    </row>
    <row r="315" spans="1:65" s="2" customFormat="1" ht="24">
      <c r="A315" s="36"/>
      <c r="B315" s="37"/>
      <c r="C315" s="175" t="s">
        <v>460</v>
      </c>
      <c r="D315" s="175" t="s">
        <v>173</v>
      </c>
      <c r="E315" s="176" t="s">
        <v>461</v>
      </c>
      <c r="F315" s="177" t="s">
        <v>462</v>
      </c>
      <c r="G315" s="178" t="s">
        <v>176</v>
      </c>
      <c r="H315" s="179">
        <v>11.178</v>
      </c>
      <c r="I315" s="180"/>
      <c r="J315" s="181">
        <f>ROUND(I315*H315,2)</f>
        <v>0</v>
      </c>
      <c r="K315" s="177" t="s">
        <v>177</v>
      </c>
      <c r="L315" s="41"/>
      <c r="M315" s="182" t="s">
        <v>19</v>
      </c>
      <c r="N315" s="183" t="s">
        <v>47</v>
      </c>
      <c r="O315" s="66"/>
      <c r="P315" s="184">
        <f>O315*H315</f>
        <v>0</v>
      </c>
      <c r="Q315" s="184">
        <v>0.08731</v>
      </c>
      <c r="R315" s="184">
        <f>Q315*H315</f>
        <v>0.97595118</v>
      </c>
      <c r="S315" s="184">
        <v>0</v>
      </c>
      <c r="T315" s="18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178</v>
      </c>
      <c r="AT315" s="186" t="s">
        <v>173</v>
      </c>
      <c r="AU315" s="186" t="s">
        <v>179</v>
      </c>
      <c r="AY315" s="19" t="s">
        <v>171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179</v>
      </c>
      <c r="BK315" s="187">
        <f>ROUND(I315*H315,2)</f>
        <v>0</v>
      </c>
      <c r="BL315" s="19" t="s">
        <v>178</v>
      </c>
      <c r="BM315" s="186" t="s">
        <v>463</v>
      </c>
    </row>
    <row r="316" spans="2:51" s="13" customFormat="1" ht="11.25">
      <c r="B316" s="188"/>
      <c r="C316" s="189"/>
      <c r="D316" s="190" t="s">
        <v>181</v>
      </c>
      <c r="E316" s="191" t="s">
        <v>19</v>
      </c>
      <c r="F316" s="192" t="s">
        <v>351</v>
      </c>
      <c r="G316" s="189"/>
      <c r="H316" s="191" t="s">
        <v>19</v>
      </c>
      <c r="I316" s="193"/>
      <c r="J316" s="189"/>
      <c r="K316" s="189"/>
      <c r="L316" s="194"/>
      <c r="M316" s="195"/>
      <c r="N316" s="196"/>
      <c r="O316" s="196"/>
      <c r="P316" s="196"/>
      <c r="Q316" s="196"/>
      <c r="R316" s="196"/>
      <c r="S316" s="196"/>
      <c r="T316" s="197"/>
      <c r="AT316" s="198" t="s">
        <v>181</v>
      </c>
      <c r="AU316" s="198" t="s">
        <v>179</v>
      </c>
      <c r="AV316" s="13" t="s">
        <v>83</v>
      </c>
      <c r="AW316" s="13" t="s">
        <v>36</v>
      </c>
      <c r="AX316" s="13" t="s">
        <v>75</v>
      </c>
      <c r="AY316" s="198" t="s">
        <v>171</v>
      </c>
    </row>
    <row r="317" spans="2:51" s="14" customFormat="1" ht="11.25">
      <c r="B317" s="199"/>
      <c r="C317" s="200"/>
      <c r="D317" s="190" t="s">
        <v>181</v>
      </c>
      <c r="E317" s="201" t="s">
        <v>19</v>
      </c>
      <c r="F317" s="202" t="s">
        <v>464</v>
      </c>
      <c r="G317" s="200"/>
      <c r="H317" s="203">
        <v>11.178</v>
      </c>
      <c r="I317" s="204"/>
      <c r="J317" s="200"/>
      <c r="K317" s="200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181</v>
      </c>
      <c r="AU317" s="209" t="s">
        <v>179</v>
      </c>
      <c r="AV317" s="14" t="s">
        <v>179</v>
      </c>
      <c r="AW317" s="14" t="s">
        <v>36</v>
      </c>
      <c r="AX317" s="14" t="s">
        <v>75</v>
      </c>
      <c r="AY317" s="209" t="s">
        <v>171</v>
      </c>
    </row>
    <row r="318" spans="2:51" s="15" customFormat="1" ht="11.25">
      <c r="B318" s="210"/>
      <c r="C318" s="211"/>
      <c r="D318" s="190" t="s">
        <v>181</v>
      </c>
      <c r="E318" s="212" t="s">
        <v>19</v>
      </c>
      <c r="F318" s="213" t="s">
        <v>184</v>
      </c>
      <c r="G318" s="211"/>
      <c r="H318" s="214">
        <v>11.178</v>
      </c>
      <c r="I318" s="215"/>
      <c r="J318" s="211"/>
      <c r="K318" s="211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181</v>
      </c>
      <c r="AU318" s="220" t="s">
        <v>179</v>
      </c>
      <c r="AV318" s="15" t="s">
        <v>178</v>
      </c>
      <c r="AW318" s="15" t="s">
        <v>36</v>
      </c>
      <c r="AX318" s="15" t="s">
        <v>83</v>
      </c>
      <c r="AY318" s="220" t="s">
        <v>171</v>
      </c>
    </row>
    <row r="319" spans="1:65" s="2" customFormat="1" ht="24">
      <c r="A319" s="36"/>
      <c r="B319" s="37"/>
      <c r="C319" s="175" t="s">
        <v>465</v>
      </c>
      <c r="D319" s="175" t="s">
        <v>173</v>
      </c>
      <c r="E319" s="176" t="s">
        <v>466</v>
      </c>
      <c r="F319" s="177" t="s">
        <v>467</v>
      </c>
      <c r="G319" s="178" t="s">
        <v>176</v>
      </c>
      <c r="H319" s="179">
        <v>262.503</v>
      </c>
      <c r="I319" s="180"/>
      <c r="J319" s="181">
        <f>ROUND(I319*H319,2)</f>
        <v>0</v>
      </c>
      <c r="K319" s="177" t="s">
        <v>177</v>
      </c>
      <c r="L319" s="41"/>
      <c r="M319" s="182" t="s">
        <v>19</v>
      </c>
      <c r="N319" s="183" t="s">
        <v>47</v>
      </c>
      <c r="O319" s="66"/>
      <c r="P319" s="184">
        <f>O319*H319</f>
        <v>0</v>
      </c>
      <c r="Q319" s="184">
        <v>0.10445</v>
      </c>
      <c r="R319" s="184">
        <f>Q319*H319</f>
        <v>27.41843835</v>
      </c>
      <c r="S319" s="184">
        <v>0</v>
      </c>
      <c r="T319" s="185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6" t="s">
        <v>178</v>
      </c>
      <c r="AT319" s="186" t="s">
        <v>173</v>
      </c>
      <c r="AU319" s="186" t="s">
        <v>179</v>
      </c>
      <c r="AY319" s="19" t="s">
        <v>171</v>
      </c>
      <c r="BE319" s="187">
        <f>IF(N319="základní",J319,0)</f>
        <v>0</v>
      </c>
      <c r="BF319" s="187">
        <f>IF(N319="snížená",J319,0)</f>
        <v>0</v>
      </c>
      <c r="BG319" s="187">
        <f>IF(N319="zákl. přenesená",J319,0)</f>
        <v>0</v>
      </c>
      <c r="BH319" s="187">
        <f>IF(N319="sníž. přenesená",J319,0)</f>
        <v>0</v>
      </c>
      <c r="BI319" s="187">
        <f>IF(N319="nulová",J319,0)</f>
        <v>0</v>
      </c>
      <c r="BJ319" s="19" t="s">
        <v>179</v>
      </c>
      <c r="BK319" s="187">
        <f>ROUND(I319*H319,2)</f>
        <v>0</v>
      </c>
      <c r="BL319" s="19" t="s">
        <v>178</v>
      </c>
      <c r="BM319" s="186" t="s">
        <v>468</v>
      </c>
    </row>
    <row r="320" spans="2:51" s="13" customFormat="1" ht="11.25">
      <c r="B320" s="188"/>
      <c r="C320" s="189"/>
      <c r="D320" s="190" t="s">
        <v>181</v>
      </c>
      <c r="E320" s="191" t="s">
        <v>19</v>
      </c>
      <c r="F320" s="192" t="s">
        <v>351</v>
      </c>
      <c r="G320" s="189"/>
      <c r="H320" s="191" t="s">
        <v>19</v>
      </c>
      <c r="I320" s="193"/>
      <c r="J320" s="189"/>
      <c r="K320" s="189"/>
      <c r="L320" s="194"/>
      <c r="M320" s="195"/>
      <c r="N320" s="196"/>
      <c r="O320" s="196"/>
      <c r="P320" s="196"/>
      <c r="Q320" s="196"/>
      <c r="R320" s="196"/>
      <c r="S320" s="196"/>
      <c r="T320" s="197"/>
      <c r="AT320" s="198" t="s">
        <v>181</v>
      </c>
      <c r="AU320" s="198" t="s">
        <v>179</v>
      </c>
      <c r="AV320" s="13" t="s">
        <v>83</v>
      </c>
      <c r="AW320" s="13" t="s">
        <v>36</v>
      </c>
      <c r="AX320" s="13" t="s">
        <v>75</v>
      </c>
      <c r="AY320" s="198" t="s">
        <v>171</v>
      </c>
    </row>
    <row r="321" spans="2:51" s="14" customFormat="1" ht="11.25">
      <c r="B321" s="199"/>
      <c r="C321" s="200"/>
      <c r="D321" s="190" t="s">
        <v>181</v>
      </c>
      <c r="E321" s="201" t="s">
        <v>19</v>
      </c>
      <c r="F321" s="202" t="s">
        <v>469</v>
      </c>
      <c r="G321" s="200"/>
      <c r="H321" s="203">
        <v>82.717</v>
      </c>
      <c r="I321" s="204"/>
      <c r="J321" s="200"/>
      <c r="K321" s="200"/>
      <c r="L321" s="205"/>
      <c r="M321" s="206"/>
      <c r="N321" s="207"/>
      <c r="O321" s="207"/>
      <c r="P321" s="207"/>
      <c r="Q321" s="207"/>
      <c r="R321" s="207"/>
      <c r="S321" s="207"/>
      <c r="T321" s="208"/>
      <c r="AT321" s="209" t="s">
        <v>181</v>
      </c>
      <c r="AU321" s="209" t="s">
        <v>179</v>
      </c>
      <c r="AV321" s="14" t="s">
        <v>179</v>
      </c>
      <c r="AW321" s="14" t="s">
        <v>36</v>
      </c>
      <c r="AX321" s="14" t="s">
        <v>75</v>
      </c>
      <c r="AY321" s="209" t="s">
        <v>171</v>
      </c>
    </row>
    <row r="322" spans="2:51" s="13" customFormat="1" ht="11.25">
      <c r="B322" s="188"/>
      <c r="C322" s="189"/>
      <c r="D322" s="190" t="s">
        <v>181</v>
      </c>
      <c r="E322" s="191" t="s">
        <v>19</v>
      </c>
      <c r="F322" s="192" t="s">
        <v>358</v>
      </c>
      <c r="G322" s="189"/>
      <c r="H322" s="191" t="s">
        <v>19</v>
      </c>
      <c r="I322" s="193"/>
      <c r="J322" s="189"/>
      <c r="K322" s="189"/>
      <c r="L322" s="194"/>
      <c r="M322" s="195"/>
      <c r="N322" s="196"/>
      <c r="O322" s="196"/>
      <c r="P322" s="196"/>
      <c r="Q322" s="196"/>
      <c r="R322" s="196"/>
      <c r="S322" s="196"/>
      <c r="T322" s="197"/>
      <c r="AT322" s="198" t="s">
        <v>181</v>
      </c>
      <c r="AU322" s="198" t="s">
        <v>179</v>
      </c>
      <c r="AV322" s="13" t="s">
        <v>83</v>
      </c>
      <c r="AW322" s="13" t="s">
        <v>36</v>
      </c>
      <c r="AX322" s="13" t="s">
        <v>75</v>
      </c>
      <c r="AY322" s="198" t="s">
        <v>171</v>
      </c>
    </row>
    <row r="323" spans="2:51" s="14" customFormat="1" ht="11.25">
      <c r="B323" s="199"/>
      <c r="C323" s="200"/>
      <c r="D323" s="190" t="s">
        <v>181</v>
      </c>
      <c r="E323" s="201" t="s">
        <v>19</v>
      </c>
      <c r="F323" s="202" t="s">
        <v>470</v>
      </c>
      <c r="G323" s="200"/>
      <c r="H323" s="203">
        <v>-6.4</v>
      </c>
      <c r="I323" s="204"/>
      <c r="J323" s="200"/>
      <c r="K323" s="200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181</v>
      </c>
      <c r="AU323" s="209" t="s">
        <v>179</v>
      </c>
      <c r="AV323" s="14" t="s">
        <v>179</v>
      </c>
      <c r="AW323" s="14" t="s">
        <v>36</v>
      </c>
      <c r="AX323" s="14" t="s">
        <v>75</v>
      </c>
      <c r="AY323" s="209" t="s">
        <v>171</v>
      </c>
    </row>
    <row r="324" spans="2:51" s="14" customFormat="1" ht="11.25">
      <c r="B324" s="199"/>
      <c r="C324" s="200"/>
      <c r="D324" s="190" t="s">
        <v>181</v>
      </c>
      <c r="E324" s="201" t="s">
        <v>19</v>
      </c>
      <c r="F324" s="202" t="s">
        <v>471</v>
      </c>
      <c r="G324" s="200"/>
      <c r="H324" s="203">
        <v>-4</v>
      </c>
      <c r="I324" s="204"/>
      <c r="J324" s="200"/>
      <c r="K324" s="200"/>
      <c r="L324" s="205"/>
      <c r="M324" s="206"/>
      <c r="N324" s="207"/>
      <c r="O324" s="207"/>
      <c r="P324" s="207"/>
      <c r="Q324" s="207"/>
      <c r="R324" s="207"/>
      <c r="S324" s="207"/>
      <c r="T324" s="208"/>
      <c r="AT324" s="209" t="s">
        <v>181</v>
      </c>
      <c r="AU324" s="209" t="s">
        <v>179</v>
      </c>
      <c r="AV324" s="14" t="s">
        <v>179</v>
      </c>
      <c r="AW324" s="14" t="s">
        <v>36</v>
      </c>
      <c r="AX324" s="14" t="s">
        <v>75</v>
      </c>
      <c r="AY324" s="209" t="s">
        <v>171</v>
      </c>
    </row>
    <row r="325" spans="2:51" s="14" customFormat="1" ht="11.25">
      <c r="B325" s="199"/>
      <c r="C325" s="200"/>
      <c r="D325" s="190" t="s">
        <v>181</v>
      </c>
      <c r="E325" s="201" t="s">
        <v>19</v>
      </c>
      <c r="F325" s="202" t="s">
        <v>472</v>
      </c>
      <c r="G325" s="200"/>
      <c r="H325" s="203">
        <v>94.965</v>
      </c>
      <c r="I325" s="204"/>
      <c r="J325" s="200"/>
      <c r="K325" s="200"/>
      <c r="L325" s="205"/>
      <c r="M325" s="206"/>
      <c r="N325" s="207"/>
      <c r="O325" s="207"/>
      <c r="P325" s="207"/>
      <c r="Q325" s="207"/>
      <c r="R325" s="207"/>
      <c r="S325" s="207"/>
      <c r="T325" s="208"/>
      <c r="AT325" s="209" t="s">
        <v>181</v>
      </c>
      <c r="AU325" s="209" t="s">
        <v>179</v>
      </c>
      <c r="AV325" s="14" t="s">
        <v>179</v>
      </c>
      <c r="AW325" s="14" t="s">
        <v>36</v>
      </c>
      <c r="AX325" s="14" t="s">
        <v>75</v>
      </c>
      <c r="AY325" s="209" t="s">
        <v>171</v>
      </c>
    </row>
    <row r="326" spans="2:51" s="13" customFormat="1" ht="11.25">
      <c r="B326" s="188"/>
      <c r="C326" s="189"/>
      <c r="D326" s="190" t="s">
        <v>181</v>
      </c>
      <c r="E326" s="191" t="s">
        <v>19</v>
      </c>
      <c r="F326" s="192" t="s">
        <v>358</v>
      </c>
      <c r="G326" s="189"/>
      <c r="H326" s="191" t="s">
        <v>19</v>
      </c>
      <c r="I326" s="193"/>
      <c r="J326" s="189"/>
      <c r="K326" s="189"/>
      <c r="L326" s="194"/>
      <c r="M326" s="195"/>
      <c r="N326" s="196"/>
      <c r="O326" s="196"/>
      <c r="P326" s="196"/>
      <c r="Q326" s="196"/>
      <c r="R326" s="196"/>
      <c r="S326" s="196"/>
      <c r="T326" s="197"/>
      <c r="AT326" s="198" t="s">
        <v>181</v>
      </c>
      <c r="AU326" s="198" t="s">
        <v>179</v>
      </c>
      <c r="AV326" s="13" t="s">
        <v>83</v>
      </c>
      <c r="AW326" s="13" t="s">
        <v>36</v>
      </c>
      <c r="AX326" s="13" t="s">
        <v>75</v>
      </c>
      <c r="AY326" s="198" t="s">
        <v>171</v>
      </c>
    </row>
    <row r="327" spans="2:51" s="14" customFormat="1" ht="11.25">
      <c r="B327" s="199"/>
      <c r="C327" s="200"/>
      <c r="D327" s="190" t="s">
        <v>181</v>
      </c>
      <c r="E327" s="201" t="s">
        <v>19</v>
      </c>
      <c r="F327" s="202" t="s">
        <v>473</v>
      </c>
      <c r="G327" s="200"/>
      <c r="H327" s="203">
        <v>-9</v>
      </c>
      <c r="I327" s="204"/>
      <c r="J327" s="200"/>
      <c r="K327" s="200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181</v>
      </c>
      <c r="AU327" s="209" t="s">
        <v>179</v>
      </c>
      <c r="AV327" s="14" t="s">
        <v>179</v>
      </c>
      <c r="AW327" s="14" t="s">
        <v>36</v>
      </c>
      <c r="AX327" s="14" t="s">
        <v>75</v>
      </c>
      <c r="AY327" s="209" t="s">
        <v>171</v>
      </c>
    </row>
    <row r="328" spans="2:51" s="14" customFormat="1" ht="11.25">
      <c r="B328" s="199"/>
      <c r="C328" s="200"/>
      <c r="D328" s="190" t="s">
        <v>181</v>
      </c>
      <c r="E328" s="201" t="s">
        <v>19</v>
      </c>
      <c r="F328" s="202" t="s">
        <v>474</v>
      </c>
      <c r="G328" s="200"/>
      <c r="H328" s="203">
        <v>-1.6</v>
      </c>
      <c r="I328" s="204"/>
      <c r="J328" s="200"/>
      <c r="K328" s="200"/>
      <c r="L328" s="205"/>
      <c r="M328" s="206"/>
      <c r="N328" s="207"/>
      <c r="O328" s="207"/>
      <c r="P328" s="207"/>
      <c r="Q328" s="207"/>
      <c r="R328" s="207"/>
      <c r="S328" s="207"/>
      <c r="T328" s="208"/>
      <c r="AT328" s="209" t="s">
        <v>181</v>
      </c>
      <c r="AU328" s="209" t="s">
        <v>179</v>
      </c>
      <c r="AV328" s="14" t="s">
        <v>179</v>
      </c>
      <c r="AW328" s="14" t="s">
        <v>36</v>
      </c>
      <c r="AX328" s="14" t="s">
        <v>75</v>
      </c>
      <c r="AY328" s="209" t="s">
        <v>171</v>
      </c>
    </row>
    <row r="329" spans="2:51" s="14" customFormat="1" ht="11.25">
      <c r="B329" s="199"/>
      <c r="C329" s="200"/>
      <c r="D329" s="190" t="s">
        <v>181</v>
      </c>
      <c r="E329" s="201" t="s">
        <v>19</v>
      </c>
      <c r="F329" s="202" t="s">
        <v>373</v>
      </c>
      <c r="G329" s="200"/>
      <c r="H329" s="203">
        <v>-3.03</v>
      </c>
      <c r="I329" s="204"/>
      <c r="J329" s="200"/>
      <c r="K329" s="200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181</v>
      </c>
      <c r="AU329" s="209" t="s">
        <v>179</v>
      </c>
      <c r="AV329" s="14" t="s">
        <v>179</v>
      </c>
      <c r="AW329" s="14" t="s">
        <v>36</v>
      </c>
      <c r="AX329" s="14" t="s">
        <v>75</v>
      </c>
      <c r="AY329" s="209" t="s">
        <v>171</v>
      </c>
    </row>
    <row r="330" spans="2:51" s="13" customFormat="1" ht="11.25">
      <c r="B330" s="188"/>
      <c r="C330" s="189"/>
      <c r="D330" s="190" t="s">
        <v>181</v>
      </c>
      <c r="E330" s="191" t="s">
        <v>19</v>
      </c>
      <c r="F330" s="192" t="s">
        <v>374</v>
      </c>
      <c r="G330" s="189"/>
      <c r="H330" s="191" t="s">
        <v>19</v>
      </c>
      <c r="I330" s="193"/>
      <c r="J330" s="189"/>
      <c r="K330" s="189"/>
      <c r="L330" s="194"/>
      <c r="M330" s="195"/>
      <c r="N330" s="196"/>
      <c r="O330" s="196"/>
      <c r="P330" s="196"/>
      <c r="Q330" s="196"/>
      <c r="R330" s="196"/>
      <c r="S330" s="196"/>
      <c r="T330" s="197"/>
      <c r="AT330" s="198" t="s">
        <v>181</v>
      </c>
      <c r="AU330" s="198" t="s">
        <v>179</v>
      </c>
      <c r="AV330" s="13" t="s">
        <v>83</v>
      </c>
      <c r="AW330" s="13" t="s">
        <v>36</v>
      </c>
      <c r="AX330" s="13" t="s">
        <v>75</v>
      </c>
      <c r="AY330" s="198" t="s">
        <v>171</v>
      </c>
    </row>
    <row r="331" spans="2:51" s="14" customFormat="1" ht="11.25">
      <c r="B331" s="199"/>
      <c r="C331" s="200"/>
      <c r="D331" s="190" t="s">
        <v>181</v>
      </c>
      <c r="E331" s="201" t="s">
        <v>19</v>
      </c>
      <c r="F331" s="202" t="s">
        <v>475</v>
      </c>
      <c r="G331" s="200"/>
      <c r="H331" s="203">
        <v>123.251</v>
      </c>
      <c r="I331" s="204"/>
      <c r="J331" s="200"/>
      <c r="K331" s="200"/>
      <c r="L331" s="205"/>
      <c r="M331" s="206"/>
      <c r="N331" s="207"/>
      <c r="O331" s="207"/>
      <c r="P331" s="207"/>
      <c r="Q331" s="207"/>
      <c r="R331" s="207"/>
      <c r="S331" s="207"/>
      <c r="T331" s="208"/>
      <c r="AT331" s="209" t="s">
        <v>181</v>
      </c>
      <c r="AU331" s="209" t="s">
        <v>179</v>
      </c>
      <c r="AV331" s="14" t="s">
        <v>179</v>
      </c>
      <c r="AW331" s="14" t="s">
        <v>36</v>
      </c>
      <c r="AX331" s="14" t="s">
        <v>75</v>
      </c>
      <c r="AY331" s="209" t="s">
        <v>171</v>
      </c>
    </row>
    <row r="332" spans="2:51" s="13" customFormat="1" ht="11.25">
      <c r="B332" s="188"/>
      <c r="C332" s="189"/>
      <c r="D332" s="190" t="s">
        <v>181</v>
      </c>
      <c r="E332" s="191" t="s">
        <v>19</v>
      </c>
      <c r="F332" s="192" t="s">
        <v>358</v>
      </c>
      <c r="G332" s="189"/>
      <c r="H332" s="191" t="s">
        <v>19</v>
      </c>
      <c r="I332" s="193"/>
      <c r="J332" s="189"/>
      <c r="K332" s="189"/>
      <c r="L332" s="194"/>
      <c r="M332" s="195"/>
      <c r="N332" s="196"/>
      <c r="O332" s="196"/>
      <c r="P332" s="196"/>
      <c r="Q332" s="196"/>
      <c r="R332" s="196"/>
      <c r="S332" s="196"/>
      <c r="T332" s="197"/>
      <c r="AT332" s="198" t="s">
        <v>181</v>
      </c>
      <c r="AU332" s="198" t="s">
        <v>179</v>
      </c>
      <c r="AV332" s="13" t="s">
        <v>83</v>
      </c>
      <c r="AW332" s="13" t="s">
        <v>36</v>
      </c>
      <c r="AX332" s="13" t="s">
        <v>75</v>
      </c>
      <c r="AY332" s="198" t="s">
        <v>171</v>
      </c>
    </row>
    <row r="333" spans="2:51" s="14" customFormat="1" ht="11.25">
      <c r="B333" s="199"/>
      <c r="C333" s="200"/>
      <c r="D333" s="190" t="s">
        <v>181</v>
      </c>
      <c r="E333" s="201" t="s">
        <v>19</v>
      </c>
      <c r="F333" s="202" t="s">
        <v>476</v>
      </c>
      <c r="G333" s="200"/>
      <c r="H333" s="203">
        <v>-14.4</v>
      </c>
      <c r="I333" s="204"/>
      <c r="J333" s="200"/>
      <c r="K333" s="200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181</v>
      </c>
      <c r="AU333" s="209" t="s">
        <v>179</v>
      </c>
      <c r="AV333" s="14" t="s">
        <v>179</v>
      </c>
      <c r="AW333" s="14" t="s">
        <v>36</v>
      </c>
      <c r="AX333" s="14" t="s">
        <v>75</v>
      </c>
      <c r="AY333" s="209" t="s">
        <v>171</v>
      </c>
    </row>
    <row r="334" spans="2:51" s="16" customFormat="1" ht="11.25">
      <c r="B334" s="231"/>
      <c r="C334" s="232"/>
      <c r="D334" s="190" t="s">
        <v>181</v>
      </c>
      <c r="E334" s="233" t="s">
        <v>19</v>
      </c>
      <c r="F334" s="234" t="s">
        <v>379</v>
      </c>
      <c r="G334" s="232"/>
      <c r="H334" s="235">
        <v>262.503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181</v>
      </c>
      <c r="AU334" s="241" t="s">
        <v>179</v>
      </c>
      <c r="AV334" s="16" t="s">
        <v>193</v>
      </c>
      <c r="AW334" s="16" t="s">
        <v>36</v>
      </c>
      <c r="AX334" s="16" t="s">
        <v>75</v>
      </c>
      <c r="AY334" s="241" t="s">
        <v>171</v>
      </c>
    </row>
    <row r="335" spans="2:51" s="15" customFormat="1" ht="11.25">
      <c r="B335" s="210"/>
      <c r="C335" s="211"/>
      <c r="D335" s="190" t="s">
        <v>181</v>
      </c>
      <c r="E335" s="212" t="s">
        <v>19</v>
      </c>
      <c r="F335" s="213" t="s">
        <v>184</v>
      </c>
      <c r="G335" s="211"/>
      <c r="H335" s="214">
        <v>262.503</v>
      </c>
      <c r="I335" s="215"/>
      <c r="J335" s="211"/>
      <c r="K335" s="211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181</v>
      </c>
      <c r="AU335" s="220" t="s">
        <v>179</v>
      </c>
      <c r="AV335" s="15" t="s">
        <v>178</v>
      </c>
      <c r="AW335" s="15" t="s">
        <v>36</v>
      </c>
      <c r="AX335" s="15" t="s">
        <v>83</v>
      </c>
      <c r="AY335" s="220" t="s">
        <v>171</v>
      </c>
    </row>
    <row r="336" spans="1:65" s="2" customFormat="1" ht="16.5" customHeight="1">
      <c r="A336" s="36"/>
      <c r="B336" s="37"/>
      <c r="C336" s="175" t="s">
        <v>477</v>
      </c>
      <c r="D336" s="175" t="s">
        <v>173</v>
      </c>
      <c r="E336" s="176" t="s">
        <v>478</v>
      </c>
      <c r="F336" s="177" t="s">
        <v>479</v>
      </c>
      <c r="G336" s="178" t="s">
        <v>187</v>
      </c>
      <c r="H336" s="179">
        <v>1.641</v>
      </c>
      <c r="I336" s="180"/>
      <c r="J336" s="181">
        <f>ROUND(I336*H336,2)</f>
        <v>0</v>
      </c>
      <c r="K336" s="177" t="s">
        <v>177</v>
      </c>
      <c r="L336" s="41"/>
      <c r="M336" s="182" t="s">
        <v>19</v>
      </c>
      <c r="N336" s="183" t="s">
        <v>47</v>
      </c>
      <c r="O336" s="66"/>
      <c r="P336" s="184">
        <f>O336*H336</f>
        <v>0</v>
      </c>
      <c r="Q336" s="184">
        <v>2.4533</v>
      </c>
      <c r="R336" s="184">
        <f>Q336*H336</f>
        <v>4.0258653</v>
      </c>
      <c r="S336" s="184">
        <v>0</v>
      </c>
      <c r="T336" s="185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6" t="s">
        <v>178</v>
      </c>
      <c r="AT336" s="186" t="s">
        <v>173</v>
      </c>
      <c r="AU336" s="186" t="s">
        <v>179</v>
      </c>
      <c r="AY336" s="19" t="s">
        <v>171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9" t="s">
        <v>179</v>
      </c>
      <c r="BK336" s="187">
        <f>ROUND(I336*H336,2)</f>
        <v>0</v>
      </c>
      <c r="BL336" s="19" t="s">
        <v>178</v>
      </c>
      <c r="BM336" s="186" t="s">
        <v>480</v>
      </c>
    </row>
    <row r="337" spans="2:51" s="13" customFormat="1" ht="11.25">
      <c r="B337" s="188"/>
      <c r="C337" s="189"/>
      <c r="D337" s="190" t="s">
        <v>181</v>
      </c>
      <c r="E337" s="191" t="s">
        <v>19</v>
      </c>
      <c r="F337" s="192" t="s">
        <v>481</v>
      </c>
      <c r="G337" s="189"/>
      <c r="H337" s="191" t="s">
        <v>19</v>
      </c>
      <c r="I337" s="193"/>
      <c r="J337" s="189"/>
      <c r="K337" s="189"/>
      <c r="L337" s="194"/>
      <c r="M337" s="195"/>
      <c r="N337" s="196"/>
      <c r="O337" s="196"/>
      <c r="P337" s="196"/>
      <c r="Q337" s="196"/>
      <c r="R337" s="196"/>
      <c r="S337" s="196"/>
      <c r="T337" s="197"/>
      <c r="AT337" s="198" t="s">
        <v>181</v>
      </c>
      <c r="AU337" s="198" t="s">
        <v>179</v>
      </c>
      <c r="AV337" s="13" t="s">
        <v>83</v>
      </c>
      <c r="AW337" s="13" t="s">
        <v>36</v>
      </c>
      <c r="AX337" s="13" t="s">
        <v>75</v>
      </c>
      <c r="AY337" s="198" t="s">
        <v>171</v>
      </c>
    </row>
    <row r="338" spans="2:51" s="14" customFormat="1" ht="11.25">
      <c r="B338" s="199"/>
      <c r="C338" s="200"/>
      <c r="D338" s="190" t="s">
        <v>181</v>
      </c>
      <c r="E338" s="201" t="s">
        <v>19</v>
      </c>
      <c r="F338" s="202" t="s">
        <v>482</v>
      </c>
      <c r="G338" s="200"/>
      <c r="H338" s="203">
        <v>1.641</v>
      </c>
      <c r="I338" s="204"/>
      <c r="J338" s="200"/>
      <c r="K338" s="200"/>
      <c r="L338" s="205"/>
      <c r="M338" s="206"/>
      <c r="N338" s="207"/>
      <c r="O338" s="207"/>
      <c r="P338" s="207"/>
      <c r="Q338" s="207"/>
      <c r="R338" s="207"/>
      <c r="S338" s="207"/>
      <c r="T338" s="208"/>
      <c r="AT338" s="209" t="s">
        <v>181</v>
      </c>
      <c r="AU338" s="209" t="s">
        <v>179</v>
      </c>
      <c r="AV338" s="14" t="s">
        <v>179</v>
      </c>
      <c r="AW338" s="14" t="s">
        <v>36</v>
      </c>
      <c r="AX338" s="14" t="s">
        <v>75</v>
      </c>
      <c r="AY338" s="209" t="s">
        <v>171</v>
      </c>
    </row>
    <row r="339" spans="2:51" s="15" customFormat="1" ht="11.25">
      <c r="B339" s="210"/>
      <c r="C339" s="211"/>
      <c r="D339" s="190" t="s">
        <v>181</v>
      </c>
      <c r="E339" s="212" t="s">
        <v>19</v>
      </c>
      <c r="F339" s="213" t="s">
        <v>184</v>
      </c>
      <c r="G339" s="211"/>
      <c r="H339" s="214">
        <v>1.641</v>
      </c>
      <c r="I339" s="215"/>
      <c r="J339" s="211"/>
      <c r="K339" s="211"/>
      <c r="L339" s="216"/>
      <c r="M339" s="217"/>
      <c r="N339" s="218"/>
      <c r="O339" s="218"/>
      <c r="P339" s="218"/>
      <c r="Q339" s="218"/>
      <c r="R339" s="218"/>
      <c r="S339" s="218"/>
      <c r="T339" s="219"/>
      <c r="AT339" s="220" t="s">
        <v>181</v>
      </c>
      <c r="AU339" s="220" t="s">
        <v>179</v>
      </c>
      <c r="AV339" s="15" t="s">
        <v>178</v>
      </c>
      <c r="AW339" s="15" t="s">
        <v>36</v>
      </c>
      <c r="AX339" s="15" t="s">
        <v>83</v>
      </c>
      <c r="AY339" s="220" t="s">
        <v>171</v>
      </c>
    </row>
    <row r="340" spans="1:65" s="2" customFormat="1" ht="16.5" customHeight="1">
      <c r="A340" s="36"/>
      <c r="B340" s="37"/>
      <c r="C340" s="175" t="s">
        <v>483</v>
      </c>
      <c r="D340" s="175" t="s">
        <v>173</v>
      </c>
      <c r="E340" s="176" t="s">
        <v>484</v>
      </c>
      <c r="F340" s="177" t="s">
        <v>485</v>
      </c>
      <c r="G340" s="178" t="s">
        <v>176</v>
      </c>
      <c r="H340" s="179">
        <v>17.502</v>
      </c>
      <c r="I340" s="180"/>
      <c r="J340" s="181">
        <f>ROUND(I340*H340,2)</f>
        <v>0</v>
      </c>
      <c r="K340" s="177" t="s">
        <v>177</v>
      </c>
      <c r="L340" s="41"/>
      <c r="M340" s="182" t="s">
        <v>19</v>
      </c>
      <c r="N340" s="183" t="s">
        <v>47</v>
      </c>
      <c r="O340" s="66"/>
      <c r="P340" s="184">
        <f>O340*H340</f>
        <v>0</v>
      </c>
      <c r="Q340" s="184">
        <v>0.00142</v>
      </c>
      <c r="R340" s="184">
        <f>Q340*H340</f>
        <v>0.024852839999999998</v>
      </c>
      <c r="S340" s="184">
        <v>0</v>
      </c>
      <c r="T340" s="185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6" t="s">
        <v>178</v>
      </c>
      <c r="AT340" s="186" t="s">
        <v>173</v>
      </c>
      <c r="AU340" s="186" t="s">
        <v>179</v>
      </c>
      <c r="AY340" s="19" t="s">
        <v>171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9" t="s">
        <v>179</v>
      </c>
      <c r="BK340" s="187">
        <f>ROUND(I340*H340,2)</f>
        <v>0</v>
      </c>
      <c r="BL340" s="19" t="s">
        <v>178</v>
      </c>
      <c r="BM340" s="186" t="s">
        <v>486</v>
      </c>
    </row>
    <row r="341" spans="2:51" s="13" customFormat="1" ht="11.25">
      <c r="B341" s="188"/>
      <c r="C341" s="189"/>
      <c r="D341" s="190" t="s">
        <v>181</v>
      </c>
      <c r="E341" s="191" t="s">
        <v>19</v>
      </c>
      <c r="F341" s="192" t="s">
        <v>481</v>
      </c>
      <c r="G341" s="189"/>
      <c r="H341" s="191" t="s">
        <v>19</v>
      </c>
      <c r="I341" s="193"/>
      <c r="J341" s="189"/>
      <c r="K341" s="189"/>
      <c r="L341" s="194"/>
      <c r="M341" s="195"/>
      <c r="N341" s="196"/>
      <c r="O341" s="196"/>
      <c r="P341" s="196"/>
      <c r="Q341" s="196"/>
      <c r="R341" s="196"/>
      <c r="S341" s="196"/>
      <c r="T341" s="197"/>
      <c r="AT341" s="198" t="s">
        <v>181</v>
      </c>
      <c r="AU341" s="198" t="s">
        <v>179</v>
      </c>
      <c r="AV341" s="13" t="s">
        <v>83</v>
      </c>
      <c r="AW341" s="13" t="s">
        <v>36</v>
      </c>
      <c r="AX341" s="13" t="s">
        <v>75</v>
      </c>
      <c r="AY341" s="198" t="s">
        <v>171</v>
      </c>
    </row>
    <row r="342" spans="2:51" s="14" customFormat="1" ht="11.25">
      <c r="B342" s="199"/>
      <c r="C342" s="200"/>
      <c r="D342" s="190" t="s">
        <v>181</v>
      </c>
      <c r="E342" s="201" t="s">
        <v>19</v>
      </c>
      <c r="F342" s="202" t="s">
        <v>487</v>
      </c>
      <c r="G342" s="200"/>
      <c r="H342" s="203">
        <v>17.502</v>
      </c>
      <c r="I342" s="204"/>
      <c r="J342" s="200"/>
      <c r="K342" s="200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181</v>
      </c>
      <c r="AU342" s="209" t="s">
        <v>179</v>
      </c>
      <c r="AV342" s="14" t="s">
        <v>179</v>
      </c>
      <c r="AW342" s="14" t="s">
        <v>36</v>
      </c>
      <c r="AX342" s="14" t="s">
        <v>75</v>
      </c>
      <c r="AY342" s="209" t="s">
        <v>171</v>
      </c>
    </row>
    <row r="343" spans="2:51" s="15" customFormat="1" ht="11.25">
      <c r="B343" s="210"/>
      <c r="C343" s="211"/>
      <c r="D343" s="190" t="s">
        <v>181</v>
      </c>
      <c r="E343" s="212" t="s">
        <v>19</v>
      </c>
      <c r="F343" s="213" t="s">
        <v>184</v>
      </c>
      <c r="G343" s="211"/>
      <c r="H343" s="214">
        <v>17.502</v>
      </c>
      <c r="I343" s="215"/>
      <c r="J343" s="211"/>
      <c r="K343" s="211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181</v>
      </c>
      <c r="AU343" s="220" t="s">
        <v>179</v>
      </c>
      <c r="AV343" s="15" t="s">
        <v>178</v>
      </c>
      <c r="AW343" s="15" t="s">
        <v>36</v>
      </c>
      <c r="AX343" s="15" t="s">
        <v>83</v>
      </c>
      <c r="AY343" s="220" t="s">
        <v>171</v>
      </c>
    </row>
    <row r="344" spans="1:65" s="2" customFormat="1" ht="16.5" customHeight="1">
      <c r="A344" s="36"/>
      <c r="B344" s="37"/>
      <c r="C344" s="175" t="s">
        <v>488</v>
      </c>
      <c r="D344" s="175" t="s">
        <v>173</v>
      </c>
      <c r="E344" s="176" t="s">
        <v>489</v>
      </c>
      <c r="F344" s="177" t="s">
        <v>490</v>
      </c>
      <c r="G344" s="178" t="s">
        <v>176</v>
      </c>
      <c r="H344" s="179">
        <v>17.502</v>
      </c>
      <c r="I344" s="180"/>
      <c r="J344" s="181">
        <f>ROUND(I344*H344,2)</f>
        <v>0</v>
      </c>
      <c r="K344" s="177" t="s">
        <v>177</v>
      </c>
      <c r="L344" s="41"/>
      <c r="M344" s="182" t="s">
        <v>19</v>
      </c>
      <c r="N344" s="183" t="s">
        <v>47</v>
      </c>
      <c r="O344" s="66"/>
      <c r="P344" s="184">
        <f>O344*H344</f>
        <v>0</v>
      </c>
      <c r="Q344" s="184">
        <v>0</v>
      </c>
      <c r="R344" s="184">
        <f>Q344*H344</f>
        <v>0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178</v>
      </c>
      <c r="AT344" s="186" t="s">
        <v>173</v>
      </c>
      <c r="AU344" s="186" t="s">
        <v>179</v>
      </c>
      <c r="AY344" s="19" t="s">
        <v>171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179</v>
      </c>
      <c r="BK344" s="187">
        <f>ROUND(I344*H344,2)</f>
        <v>0</v>
      </c>
      <c r="BL344" s="19" t="s">
        <v>178</v>
      </c>
      <c r="BM344" s="186" t="s">
        <v>491</v>
      </c>
    </row>
    <row r="345" spans="1:65" s="2" customFormat="1" ht="24">
      <c r="A345" s="36"/>
      <c r="B345" s="37"/>
      <c r="C345" s="175" t="s">
        <v>492</v>
      </c>
      <c r="D345" s="175" t="s">
        <v>173</v>
      </c>
      <c r="E345" s="176" t="s">
        <v>493</v>
      </c>
      <c r="F345" s="177" t="s">
        <v>494</v>
      </c>
      <c r="G345" s="178" t="s">
        <v>222</v>
      </c>
      <c r="H345" s="179">
        <v>0.186</v>
      </c>
      <c r="I345" s="180"/>
      <c r="J345" s="181">
        <f>ROUND(I345*H345,2)</f>
        <v>0</v>
      </c>
      <c r="K345" s="177" t="s">
        <v>177</v>
      </c>
      <c r="L345" s="41"/>
      <c r="M345" s="182" t="s">
        <v>19</v>
      </c>
      <c r="N345" s="183" t="s">
        <v>47</v>
      </c>
      <c r="O345" s="66"/>
      <c r="P345" s="184">
        <f>O345*H345</f>
        <v>0</v>
      </c>
      <c r="Q345" s="184">
        <v>1.05037</v>
      </c>
      <c r="R345" s="184">
        <f>Q345*H345</f>
        <v>0.19536882</v>
      </c>
      <c r="S345" s="184">
        <v>0</v>
      </c>
      <c r="T345" s="185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6" t="s">
        <v>178</v>
      </c>
      <c r="AT345" s="186" t="s">
        <v>173</v>
      </c>
      <c r="AU345" s="186" t="s">
        <v>179</v>
      </c>
      <c r="AY345" s="19" t="s">
        <v>171</v>
      </c>
      <c r="BE345" s="187">
        <f>IF(N345="základní",J345,0)</f>
        <v>0</v>
      </c>
      <c r="BF345" s="187">
        <f>IF(N345="snížená",J345,0)</f>
        <v>0</v>
      </c>
      <c r="BG345" s="187">
        <f>IF(N345="zákl. přenesená",J345,0)</f>
        <v>0</v>
      </c>
      <c r="BH345" s="187">
        <f>IF(N345="sníž. přenesená",J345,0)</f>
        <v>0</v>
      </c>
      <c r="BI345" s="187">
        <f>IF(N345="nulová",J345,0)</f>
        <v>0</v>
      </c>
      <c r="BJ345" s="19" t="s">
        <v>179</v>
      </c>
      <c r="BK345" s="187">
        <f>ROUND(I345*H345,2)</f>
        <v>0</v>
      </c>
      <c r="BL345" s="19" t="s">
        <v>178</v>
      </c>
      <c r="BM345" s="186" t="s">
        <v>495</v>
      </c>
    </row>
    <row r="346" spans="2:51" s="13" customFormat="1" ht="11.25">
      <c r="B346" s="188"/>
      <c r="C346" s="189"/>
      <c r="D346" s="190" t="s">
        <v>181</v>
      </c>
      <c r="E346" s="191" t="s">
        <v>19</v>
      </c>
      <c r="F346" s="192" t="s">
        <v>496</v>
      </c>
      <c r="G346" s="189"/>
      <c r="H346" s="191" t="s">
        <v>19</v>
      </c>
      <c r="I346" s="193"/>
      <c r="J346" s="189"/>
      <c r="K346" s="189"/>
      <c r="L346" s="194"/>
      <c r="M346" s="195"/>
      <c r="N346" s="196"/>
      <c r="O346" s="196"/>
      <c r="P346" s="196"/>
      <c r="Q346" s="196"/>
      <c r="R346" s="196"/>
      <c r="S346" s="196"/>
      <c r="T346" s="197"/>
      <c r="AT346" s="198" t="s">
        <v>181</v>
      </c>
      <c r="AU346" s="198" t="s">
        <v>179</v>
      </c>
      <c r="AV346" s="13" t="s">
        <v>83</v>
      </c>
      <c r="AW346" s="13" t="s">
        <v>36</v>
      </c>
      <c r="AX346" s="13" t="s">
        <v>75</v>
      </c>
      <c r="AY346" s="198" t="s">
        <v>171</v>
      </c>
    </row>
    <row r="347" spans="2:51" s="13" customFormat="1" ht="11.25">
      <c r="B347" s="188"/>
      <c r="C347" s="189"/>
      <c r="D347" s="190" t="s">
        <v>181</v>
      </c>
      <c r="E347" s="191" t="s">
        <v>19</v>
      </c>
      <c r="F347" s="192" t="s">
        <v>481</v>
      </c>
      <c r="G347" s="189"/>
      <c r="H347" s="191" t="s">
        <v>19</v>
      </c>
      <c r="I347" s="193"/>
      <c r="J347" s="189"/>
      <c r="K347" s="189"/>
      <c r="L347" s="194"/>
      <c r="M347" s="195"/>
      <c r="N347" s="196"/>
      <c r="O347" s="196"/>
      <c r="P347" s="196"/>
      <c r="Q347" s="196"/>
      <c r="R347" s="196"/>
      <c r="S347" s="196"/>
      <c r="T347" s="197"/>
      <c r="AT347" s="198" t="s">
        <v>181</v>
      </c>
      <c r="AU347" s="198" t="s">
        <v>179</v>
      </c>
      <c r="AV347" s="13" t="s">
        <v>83</v>
      </c>
      <c r="AW347" s="13" t="s">
        <v>36</v>
      </c>
      <c r="AX347" s="13" t="s">
        <v>75</v>
      </c>
      <c r="AY347" s="198" t="s">
        <v>171</v>
      </c>
    </row>
    <row r="348" spans="2:51" s="14" customFormat="1" ht="11.25">
      <c r="B348" s="199"/>
      <c r="C348" s="200"/>
      <c r="D348" s="190" t="s">
        <v>181</v>
      </c>
      <c r="E348" s="201" t="s">
        <v>19</v>
      </c>
      <c r="F348" s="202" t="s">
        <v>497</v>
      </c>
      <c r="G348" s="200"/>
      <c r="H348" s="203">
        <v>0.186</v>
      </c>
      <c r="I348" s="204"/>
      <c r="J348" s="200"/>
      <c r="K348" s="200"/>
      <c r="L348" s="205"/>
      <c r="M348" s="206"/>
      <c r="N348" s="207"/>
      <c r="O348" s="207"/>
      <c r="P348" s="207"/>
      <c r="Q348" s="207"/>
      <c r="R348" s="207"/>
      <c r="S348" s="207"/>
      <c r="T348" s="208"/>
      <c r="AT348" s="209" t="s">
        <v>181</v>
      </c>
      <c r="AU348" s="209" t="s">
        <v>179</v>
      </c>
      <c r="AV348" s="14" t="s">
        <v>179</v>
      </c>
      <c r="AW348" s="14" t="s">
        <v>36</v>
      </c>
      <c r="AX348" s="14" t="s">
        <v>75</v>
      </c>
      <c r="AY348" s="209" t="s">
        <v>171</v>
      </c>
    </row>
    <row r="349" spans="2:51" s="15" customFormat="1" ht="11.25">
      <c r="B349" s="210"/>
      <c r="C349" s="211"/>
      <c r="D349" s="190" t="s">
        <v>181</v>
      </c>
      <c r="E349" s="212" t="s">
        <v>19</v>
      </c>
      <c r="F349" s="213" t="s">
        <v>184</v>
      </c>
      <c r="G349" s="211"/>
      <c r="H349" s="214">
        <v>0.186</v>
      </c>
      <c r="I349" s="215"/>
      <c r="J349" s="211"/>
      <c r="K349" s="211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181</v>
      </c>
      <c r="AU349" s="220" t="s">
        <v>179</v>
      </c>
      <c r="AV349" s="15" t="s">
        <v>178</v>
      </c>
      <c r="AW349" s="15" t="s">
        <v>36</v>
      </c>
      <c r="AX349" s="15" t="s">
        <v>83</v>
      </c>
      <c r="AY349" s="220" t="s">
        <v>171</v>
      </c>
    </row>
    <row r="350" spans="1:65" s="2" customFormat="1" ht="24">
      <c r="A350" s="36"/>
      <c r="B350" s="37"/>
      <c r="C350" s="175" t="s">
        <v>498</v>
      </c>
      <c r="D350" s="175" t="s">
        <v>173</v>
      </c>
      <c r="E350" s="176" t="s">
        <v>499</v>
      </c>
      <c r="F350" s="177" t="s">
        <v>500</v>
      </c>
      <c r="G350" s="178" t="s">
        <v>176</v>
      </c>
      <c r="H350" s="179">
        <v>17.802</v>
      </c>
      <c r="I350" s="180"/>
      <c r="J350" s="181">
        <f>ROUND(I350*H350,2)</f>
        <v>0</v>
      </c>
      <c r="K350" s="177" t="s">
        <v>177</v>
      </c>
      <c r="L350" s="41"/>
      <c r="M350" s="182" t="s">
        <v>19</v>
      </c>
      <c r="N350" s="183" t="s">
        <v>47</v>
      </c>
      <c r="O350" s="66"/>
      <c r="P350" s="184">
        <f>O350*H350</f>
        <v>0</v>
      </c>
      <c r="Q350" s="184">
        <v>0.04367</v>
      </c>
      <c r="R350" s="184">
        <f>Q350*H350</f>
        <v>0.77741334</v>
      </c>
      <c r="S350" s="184">
        <v>0</v>
      </c>
      <c r="T350" s="185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6" t="s">
        <v>178</v>
      </c>
      <c r="AT350" s="186" t="s">
        <v>173</v>
      </c>
      <c r="AU350" s="186" t="s">
        <v>179</v>
      </c>
      <c r="AY350" s="19" t="s">
        <v>171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9" t="s">
        <v>179</v>
      </c>
      <c r="BK350" s="187">
        <f>ROUND(I350*H350,2)</f>
        <v>0</v>
      </c>
      <c r="BL350" s="19" t="s">
        <v>178</v>
      </c>
      <c r="BM350" s="186" t="s">
        <v>501</v>
      </c>
    </row>
    <row r="351" spans="2:51" s="13" customFormat="1" ht="11.25">
      <c r="B351" s="188"/>
      <c r="C351" s="189"/>
      <c r="D351" s="190" t="s">
        <v>181</v>
      </c>
      <c r="E351" s="191" t="s">
        <v>19</v>
      </c>
      <c r="F351" s="192" t="s">
        <v>374</v>
      </c>
      <c r="G351" s="189"/>
      <c r="H351" s="191" t="s">
        <v>19</v>
      </c>
      <c r="I351" s="193"/>
      <c r="J351" s="189"/>
      <c r="K351" s="189"/>
      <c r="L351" s="194"/>
      <c r="M351" s="195"/>
      <c r="N351" s="196"/>
      <c r="O351" s="196"/>
      <c r="P351" s="196"/>
      <c r="Q351" s="196"/>
      <c r="R351" s="196"/>
      <c r="S351" s="196"/>
      <c r="T351" s="197"/>
      <c r="AT351" s="198" t="s">
        <v>181</v>
      </c>
      <c r="AU351" s="198" t="s">
        <v>179</v>
      </c>
      <c r="AV351" s="13" t="s">
        <v>83</v>
      </c>
      <c r="AW351" s="13" t="s">
        <v>36</v>
      </c>
      <c r="AX351" s="13" t="s">
        <v>75</v>
      </c>
      <c r="AY351" s="198" t="s">
        <v>171</v>
      </c>
    </row>
    <row r="352" spans="2:51" s="14" customFormat="1" ht="11.25">
      <c r="B352" s="199"/>
      <c r="C352" s="200"/>
      <c r="D352" s="190" t="s">
        <v>181</v>
      </c>
      <c r="E352" s="201" t="s">
        <v>19</v>
      </c>
      <c r="F352" s="202" t="s">
        <v>502</v>
      </c>
      <c r="G352" s="200"/>
      <c r="H352" s="203">
        <v>4.011</v>
      </c>
      <c r="I352" s="204"/>
      <c r="J352" s="200"/>
      <c r="K352" s="200"/>
      <c r="L352" s="205"/>
      <c r="M352" s="206"/>
      <c r="N352" s="207"/>
      <c r="O352" s="207"/>
      <c r="P352" s="207"/>
      <c r="Q352" s="207"/>
      <c r="R352" s="207"/>
      <c r="S352" s="207"/>
      <c r="T352" s="208"/>
      <c r="AT352" s="209" t="s">
        <v>181</v>
      </c>
      <c r="AU352" s="209" t="s">
        <v>179</v>
      </c>
      <c r="AV352" s="14" t="s">
        <v>179</v>
      </c>
      <c r="AW352" s="14" t="s">
        <v>36</v>
      </c>
      <c r="AX352" s="14" t="s">
        <v>75</v>
      </c>
      <c r="AY352" s="209" t="s">
        <v>171</v>
      </c>
    </row>
    <row r="353" spans="2:51" s="13" customFormat="1" ht="11.25">
      <c r="B353" s="188"/>
      <c r="C353" s="189"/>
      <c r="D353" s="190" t="s">
        <v>181</v>
      </c>
      <c r="E353" s="191" t="s">
        <v>19</v>
      </c>
      <c r="F353" s="192" t="s">
        <v>351</v>
      </c>
      <c r="G353" s="189"/>
      <c r="H353" s="191" t="s">
        <v>19</v>
      </c>
      <c r="I353" s="193"/>
      <c r="J353" s="189"/>
      <c r="K353" s="189"/>
      <c r="L353" s="194"/>
      <c r="M353" s="195"/>
      <c r="N353" s="196"/>
      <c r="O353" s="196"/>
      <c r="P353" s="196"/>
      <c r="Q353" s="196"/>
      <c r="R353" s="196"/>
      <c r="S353" s="196"/>
      <c r="T353" s="197"/>
      <c r="AT353" s="198" t="s">
        <v>181</v>
      </c>
      <c r="AU353" s="198" t="s">
        <v>179</v>
      </c>
      <c r="AV353" s="13" t="s">
        <v>83</v>
      </c>
      <c r="AW353" s="13" t="s">
        <v>36</v>
      </c>
      <c r="AX353" s="13" t="s">
        <v>75</v>
      </c>
      <c r="AY353" s="198" t="s">
        <v>171</v>
      </c>
    </row>
    <row r="354" spans="2:51" s="14" customFormat="1" ht="11.25">
      <c r="B354" s="199"/>
      <c r="C354" s="200"/>
      <c r="D354" s="190" t="s">
        <v>181</v>
      </c>
      <c r="E354" s="201" t="s">
        <v>19</v>
      </c>
      <c r="F354" s="202" t="s">
        <v>503</v>
      </c>
      <c r="G354" s="200"/>
      <c r="H354" s="203">
        <v>13.791</v>
      </c>
      <c r="I354" s="204"/>
      <c r="J354" s="200"/>
      <c r="K354" s="200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181</v>
      </c>
      <c r="AU354" s="209" t="s">
        <v>179</v>
      </c>
      <c r="AV354" s="14" t="s">
        <v>179</v>
      </c>
      <c r="AW354" s="14" t="s">
        <v>36</v>
      </c>
      <c r="AX354" s="14" t="s">
        <v>75</v>
      </c>
      <c r="AY354" s="209" t="s">
        <v>171</v>
      </c>
    </row>
    <row r="355" spans="2:51" s="15" customFormat="1" ht="11.25">
      <c r="B355" s="210"/>
      <c r="C355" s="211"/>
      <c r="D355" s="190" t="s">
        <v>181</v>
      </c>
      <c r="E355" s="212" t="s">
        <v>19</v>
      </c>
      <c r="F355" s="213" t="s">
        <v>184</v>
      </c>
      <c r="G355" s="211"/>
      <c r="H355" s="214">
        <v>17.802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181</v>
      </c>
      <c r="AU355" s="220" t="s">
        <v>179</v>
      </c>
      <c r="AV355" s="15" t="s">
        <v>178</v>
      </c>
      <c r="AW355" s="15" t="s">
        <v>36</v>
      </c>
      <c r="AX355" s="15" t="s">
        <v>83</v>
      </c>
      <c r="AY355" s="220" t="s">
        <v>171</v>
      </c>
    </row>
    <row r="356" spans="1:65" s="2" customFormat="1" ht="24">
      <c r="A356" s="36"/>
      <c r="B356" s="37"/>
      <c r="C356" s="175" t="s">
        <v>504</v>
      </c>
      <c r="D356" s="175" t="s">
        <v>173</v>
      </c>
      <c r="E356" s="176" t="s">
        <v>505</v>
      </c>
      <c r="F356" s="177" t="s">
        <v>506</v>
      </c>
      <c r="G356" s="178" t="s">
        <v>176</v>
      </c>
      <c r="H356" s="179">
        <v>13.629</v>
      </c>
      <c r="I356" s="180"/>
      <c r="J356" s="181">
        <f>ROUND(I356*H356,2)</f>
        <v>0</v>
      </c>
      <c r="K356" s="177" t="s">
        <v>177</v>
      </c>
      <c r="L356" s="41"/>
      <c r="M356" s="182" t="s">
        <v>19</v>
      </c>
      <c r="N356" s="183" t="s">
        <v>47</v>
      </c>
      <c r="O356" s="66"/>
      <c r="P356" s="184">
        <f>O356*H356</f>
        <v>0</v>
      </c>
      <c r="Q356" s="184">
        <v>0.06177</v>
      </c>
      <c r="R356" s="184">
        <f>Q356*H356</f>
        <v>0.8418633299999999</v>
      </c>
      <c r="S356" s="184">
        <v>0</v>
      </c>
      <c r="T356" s="18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6" t="s">
        <v>178</v>
      </c>
      <c r="AT356" s="186" t="s">
        <v>173</v>
      </c>
      <c r="AU356" s="186" t="s">
        <v>179</v>
      </c>
      <c r="AY356" s="19" t="s">
        <v>171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9" t="s">
        <v>179</v>
      </c>
      <c r="BK356" s="187">
        <f>ROUND(I356*H356,2)</f>
        <v>0</v>
      </c>
      <c r="BL356" s="19" t="s">
        <v>178</v>
      </c>
      <c r="BM356" s="186" t="s">
        <v>507</v>
      </c>
    </row>
    <row r="357" spans="2:51" s="13" customFormat="1" ht="11.25">
      <c r="B357" s="188"/>
      <c r="C357" s="189"/>
      <c r="D357" s="190" t="s">
        <v>181</v>
      </c>
      <c r="E357" s="191" t="s">
        <v>19</v>
      </c>
      <c r="F357" s="192" t="s">
        <v>374</v>
      </c>
      <c r="G357" s="189"/>
      <c r="H357" s="191" t="s">
        <v>19</v>
      </c>
      <c r="I357" s="193"/>
      <c r="J357" s="189"/>
      <c r="K357" s="189"/>
      <c r="L357" s="194"/>
      <c r="M357" s="195"/>
      <c r="N357" s="196"/>
      <c r="O357" s="196"/>
      <c r="P357" s="196"/>
      <c r="Q357" s="196"/>
      <c r="R357" s="196"/>
      <c r="S357" s="196"/>
      <c r="T357" s="197"/>
      <c r="AT357" s="198" t="s">
        <v>181</v>
      </c>
      <c r="AU357" s="198" t="s">
        <v>179</v>
      </c>
      <c r="AV357" s="13" t="s">
        <v>83</v>
      </c>
      <c r="AW357" s="13" t="s">
        <v>36</v>
      </c>
      <c r="AX357" s="13" t="s">
        <v>75</v>
      </c>
      <c r="AY357" s="198" t="s">
        <v>171</v>
      </c>
    </row>
    <row r="358" spans="2:51" s="14" customFormat="1" ht="11.25">
      <c r="B358" s="199"/>
      <c r="C358" s="200"/>
      <c r="D358" s="190" t="s">
        <v>181</v>
      </c>
      <c r="E358" s="201" t="s">
        <v>19</v>
      </c>
      <c r="F358" s="202" t="s">
        <v>508</v>
      </c>
      <c r="G358" s="200"/>
      <c r="H358" s="203">
        <v>13.629</v>
      </c>
      <c r="I358" s="204"/>
      <c r="J358" s="200"/>
      <c r="K358" s="200"/>
      <c r="L358" s="205"/>
      <c r="M358" s="206"/>
      <c r="N358" s="207"/>
      <c r="O358" s="207"/>
      <c r="P358" s="207"/>
      <c r="Q358" s="207"/>
      <c r="R358" s="207"/>
      <c r="S358" s="207"/>
      <c r="T358" s="208"/>
      <c r="AT358" s="209" t="s">
        <v>181</v>
      </c>
      <c r="AU358" s="209" t="s">
        <v>179</v>
      </c>
      <c r="AV358" s="14" t="s">
        <v>179</v>
      </c>
      <c r="AW358" s="14" t="s">
        <v>36</v>
      </c>
      <c r="AX358" s="14" t="s">
        <v>75</v>
      </c>
      <c r="AY358" s="209" t="s">
        <v>171</v>
      </c>
    </row>
    <row r="359" spans="2:51" s="15" customFormat="1" ht="11.25">
      <c r="B359" s="210"/>
      <c r="C359" s="211"/>
      <c r="D359" s="190" t="s">
        <v>181</v>
      </c>
      <c r="E359" s="212" t="s">
        <v>19</v>
      </c>
      <c r="F359" s="213" t="s">
        <v>184</v>
      </c>
      <c r="G359" s="211"/>
      <c r="H359" s="214">
        <v>13.629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181</v>
      </c>
      <c r="AU359" s="220" t="s">
        <v>179</v>
      </c>
      <c r="AV359" s="15" t="s">
        <v>178</v>
      </c>
      <c r="AW359" s="15" t="s">
        <v>36</v>
      </c>
      <c r="AX359" s="15" t="s">
        <v>83</v>
      </c>
      <c r="AY359" s="220" t="s">
        <v>171</v>
      </c>
    </row>
    <row r="360" spans="1:65" s="2" customFormat="1" ht="36">
      <c r="A360" s="36"/>
      <c r="B360" s="37"/>
      <c r="C360" s="175" t="s">
        <v>509</v>
      </c>
      <c r="D360" s="175" t="s">
        <v>173</v>
      </c>
      <c r="E360" s="176" t="s">
        <v>510</v>
      </c>
      <c r="F360" s="177" t="s">
        <v>511</v>
      </c>
      <c r="G360" s="178" t="s">
        <v>512</v>
      </c>
      <c r="H360" s="179">
        <v>1</v>
      </c>
      <c r="I360" s="180"/>
      <c r="J360" s="181">
        <f>ROUND(I360*H360,2)</f>
        <v>0</v>
      </c>
      <c r="K360" s="177" t="s">
        <v>177</v>
      </c>
      <c r="L360" s="41"/>
      <c r="M360" s="182" t="s">
        <v>19</v>
      </c>
      <c r="N360" s="183" t="s">
        <v>47</v>
      </c>
      <c r="O360" s="66"/>
      <c r="P360" s="184">
        <f>O360*H360</f>
        <v>0</v>
      </c>
      <c r="Q360" s="184">
        <v>0.07586</v>
      </c>
      <c r="R360" s="184">
        <f>Q360*H360</f>
        <v>0.07586</v>
      </c>
      <c r="S360" s="184">
        <v>0</v>
      </c>
      <c r="T360" s="185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6" t="s">
        <v>178</v>
      </c>
      <c r="AT360" s="186" t="s">
        <v>173</v>
      </c>
      <c r="AU360" s="186" t="s">
        <v>179</v>
      </c>
      <c r="AY360" s="19" t="s">
        <v>171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9" t="s">
        <v>179</v>
      </c>
      <c r="BK360" s="187">
        <f>ROUND(I360*H360,2)</f>
        <v>0</v>
      </c>
      <c r="BL360" s="19" t="s">
        <v>178</v>
      </c>
      <c r="BM360" s="186" t="s">
        <v>513</v>
      </c>
    </row>
    <row r="361" spans="1:65" s="2" customFormat="1" ht="48">
      <c r="A361" s="36"/>
      <c r="B361" s="37"/>
      <c r="C361" s="175" t="s">
        <v>514</v>
      </c>
      <c r="D361" s="175" t="s">
        <v>173</v>
      </c>
      <c r="E361" s="176" t="s">
        <v>515</v>
      </c>
      <c r="F361" s="177" t="s">
        <v>516</v>
      </c>
      <c r="G361" s="178" t="s">
        <v>256</v>
      </c>
      <c r="H361" s="179">
        <v>5.7</v>
      </c>
      <c r="I361" s="180"/>
      <c r="J361" s="181">
        <f>ROUND(I361*H361,2)</f>
        <v>0</v>
      </c>
      <c r="K361" s="177" t="s">
        <v>177</v>
      </c>
      <c r="L361" s="41"/>
      <c r="M361" s="182" t="s">
        <v>19</v>
      </c>
      <c r="N361" s="183" t="s">
        <v>47</v>
      </c>
      <c r="O361" s="66"/>
      <c r="P361" s="184">
        <f>O361*H361</f>
        <v>0</v>
      </c>
      <c r="Q361" s="184">
        <v>0.02198</v>
      </c>
      <c r="R361" s="184">
        <f>Q361*H361</f>
        <v>0.125286</v>
      </c>
      <c r="S361" s="184">
        <v>0</v>
      </c>
      <c r="T361" s="185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6" t="s">
        <v>178</v>
      </c>
      <c r="AT361" s="186" t="s">
        <v>173</v>
      </c>
      <c r="AU361" s="186" t="s">
        <v>179</v>
      </c>
      <c r="AY361" s="19" t="s">
        <v>171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9" t="s">
        <v>179</v>
      </c>
      <c r="BK361" s="187">
        <f>ROUND(I361*H361,2)</f>
        <v>0</v>
      </c>
      <c r="BL361" s="19" t="s">
        <v>178</v>
      </c>
      <c r="BM361" s="186" t="s">
        <v>517</v>
      </c>
    </row>
    <row r="362" spans="1:65" s="2" customFormat="1" ht="44.25" customHeight="1">
      <c r="A362" s="36"/>
      <c r="B362" s="37"/>
      <c r="C362" s="175" t="s">
        <v>518</v>
      </c>
      <c r="D362" s="175" t="s">
        <v>173</v>
      </c>
      <c r="E362" s="176" t="s">
        <v>519</v>
      </c>
      <c r="F362" s="177" t="s">
        <v>520</v>
      </c>
      <c r="G362" s="178" t="s">
        <v>512</v>
      </c>
      <c r="H362" s="179">
        <v>1</v>
      </c>
      <c r="I362" s="180"/>
      <c r="J362" s="181">
        <f>ROUND(I362*H362,2)</f>
        <v>0</v>
      </c>
      <c r="K362" s="177" t="s">
        <v>177</v>
      </c>
      <c r="L362" s="41"/>
      <c r="M362" s="182" t="s">
        <v>19</v>
      </c>
      <c r="N362" s="183" t="s">
        <v>47</v>
      </c>
      <c r="O362" s="66"/>
      <c r="P362" s="184">
        <f>O362*H362</f>
        <v>0</v>
      </c>
      <c r="Q362" s="184">
        <v>0.0105</v>
      </c>
      <c r="R362" s="184">
        <f>Q362*H362</f>
        <v>0.0105</v>
      </c>
      <c r="S362" s="184">
        <v>0</v>
      </c>
      <c r="T362" s="185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6" t="s">
        <v>178</v>
      </c>
      <c r="AT362" s="186" t="s">
        <v>173</v>
      </c>
      <c r="AU362" s="186" t="s">
        <v>179</v>
      </c>
      <c r="AY362" s="19" t="s">
        <v>171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9" t="s">
        <v>179</v>
      </c>
      <c r="BK362" s="187">
        <f>ROUND(I362*H362,2)</f>
        <v>0</v>
      </c>
      <c r="BL362" s="19" t="s">
        <v>178</v>
      </c>
      <c r="BM362" s="186" t="s">
        <v>521</v>
      </c>
    </row>
    <row r="363" spans="2:63" s="12" customFormat="1" ht="22.9" customHeight="1">
      <c r="B363" s="159"/>
      <c r="C363" s="160"/>
      <c r="D363" s="161" t="s">
        <v>74</v>
      </c>
      <c r="E363" s="173" t="s">
        <v>178</v>
      </c>
      <c r="F363" s="173" t="s">
        <v>522</v>
      </c>
      <c r="G363" s="160"/>
      <c r="H363" s="160"/>
      <c r="I363" s="163"/>
      <c r="J363" s="174">
        <f>BK363</f>
        <v>0</v>
      </c>
      <c r="K363" s="160"/>
      <c r="L363" s="165"/>
      <c r="M363" s="166"/>
      <c r="N363" s="167"/>
      <c r="O363" s="167"/>
      <c r="P363" s="168">
        <f>SUM(P364:P459)</f>
        <v>0</v>
      </c>
      <c r="Q363" s="167"/>
      <c r="R363" s="168">
        <f>SUM(R364:R459)</f>
        <v>239.05427072999996</v>
      </c>
      <c r="S363" s="167"/>
      <c r="T363" s="169">
        <f>SUM(T364:T459)</f>
        <v>0</v>
      </c>
      <c r="AR363" s="170" t="s">
        <v>83</v>
      </c>
      <c r="AT363" s="171" t="s">
        <v>74</v>
      </c>
      <c r="AU363" s="171" t="s">
        <v>83</v>
      </c>
      <c r="AY363" s="170" t="s">
        <v>171</v>
      </c>
      <c r="BK363" s="172">
        <f>SUM(BK364:BK459)</f>
        <v>0</v>
      </c>
    </row>
    <row r="364" spans="1:65" s="2" customFormat="1" ht="24">
      <c r="A364" s="36"/>
      <c r="B364" s="37"/>
      <c r="C364" s="175" t="s">
        <v>523</v>
      </c>
      <c r="D364" s="175" t="s">
        <v>173</v>
      </c>
      <c r="E364" s="176" t="s">
        <v>524</v>
      </c>
      <c r="F364" s="177" t="s">
        <v>525</v>
      </c>
      <c r="G364" s="178" t="s">
        <v>284</v>
      </c>
      <c r="H364" s="179">
        <v>28</v>
      </c>
      <c r="I364" s="180"/>
      <c r="J364" s="181">
        <f>ROUND(I364*H364,2)</f>
        <v>0</v>
      </c>
      <c r="K364" s="177" t="s">
        <v>177</v>
      </c>
      <c r="L364" s="41"/>
      <c r="M364" s="182" t="s">
        <v>19</v>
      </c>
      <c r="N364" s="183" t="s">
        <v>47</v>
      </c>
      <c r="O364" s="66"/>
      <c r="P364" s="184">
        <f>O364*H364</f>
        <v>0</v>
      </c>
      <c r="Q364" s="184">
        <v>0.08642</v>
      </c>
      <c r="R364" s="184">
        <f>Q364*H364</f>
        <v>2.41976</v>
      </c>
      <c r="S364" s="184">
        <v>0</v>
      </c>
      <c r="T364" s="18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178</v>
      </c>
      <c r="AT364" s="186" t="s">
        <v>173</v>
      </c>
      <c r="AU364" s="186" t="s">
        <v>179</v>
      </c>
      <c r="AY364" s="19" t="s">
        <v>171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179</v>
      </c>
      <c r="BK364" s="187">
        <f>ROUND(I364*H364,2)</f>
        <v>0</v>
      </c>
      <c r="BL364" s="19" t="s">
        <v>178</v>
      </c>
      <c r="BM364" s="186" t="s">
        <v>526</v>
      </c>
    </row>
    <row r="365" spans="2:51" s="13" customFormat="1" ht="11.25">
      <c r="B365" s="188"/>
      <c r="C365" s="189"/>
      <c r="D365" s="190" t="s">
        <v>181</v>
      </c>
      <c r="E365" s="191" t="s">
        <v>19</v>
      </c>
      <c r="F365" s="192" t="s">
        <v>527</v>
      </c>
      <c r="G365" s="189"/>
      <c r="H365" s="191" t="s">
        <v>19</v>
      </c>
      <c r="I365" s="193"/>
      <c r="J365" s="189"/>
      <c r="K365" s="189"/>
      <c r="L365" s="194"/>
      <c r="M365" s="195"/>
      <c r="N365" s="196"/>
      <c r="O365" s="196"/>
      <c r="P365" s="196"/>
      <c r="Q365" s="196"/>
      <c r="R365" s="196"/>
      <c r="S365" s="196"/>
      <c r="T365" s="197"/>
      <c r="AT365" s="198" t="s">
        <v>181</v>
      </c>
      <c r="AU365" s="198" t="s">
        <v>179</v>
      </c>
      <c r="AV365" s="13" t="s">
        <v>83</v>
      </c>
      <c r="AW365" s="13" t="s">
        <v>36</v>
      </c>
      <c r="AX365" s="13" t="s">
        <v>75</v>
      </c>
      <c r="AY365" s="198" t="s">
        <v>171</v>
      </c>
    </row>
    <row r="366" spans="2:51" s="14" customFormat="1" ht="11.25">
      <c r="B366" s="199"/>
      <c r="C366" s="200"/>
      <c r="D366" s="190" t="s">
        <v>181</v>
      </c>
      <c r="E366" s="201" t="s">
        <v>19</v>
      </c>
      <c r="F366" s="202" t="s">
        <v>528</v>
      </c>
      <c r="G366" s="200"/>
      <c r="H366" s="203">
        <v>10</v>
      </c>
      <c r="I366" s="204"/>
      <c r="J366" s="200"/>
      <c r="K366" s="200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181</v>
      </c>
      <c r="AU366" s="209" t="s">
        <v>179</v>
      </c>
      <c r="AV366" s="14" t="s">
        <v>179</v>
      </c>
      <c r="AW366" s="14" t="s">
        <v>36</v>
      </c>
      <c r="AX366" s="14" t="s">
        <v>75</v>
      </c>
      <c r="AY366" s="209" t="s">
        <v>171</v>
      </c>
    </row>
    <row r="367" spans="2:51" s="13" customFormat="1" ht="11.25">
      <c r="B367" s="188"/>
      <c r="C367" s="189"/>
      <c r="D367" s="190" t="s">
        <v>181</v>
      </c>
      <c r="E367" s="191" t="s">
        <v>19</v>
      </c>
      <c r="F367" s="192" t="s">
        <v>529</v>
      </c>
      <c r="G367" s="189"/>
      <c r="H367" s="191" t="s">
        <v>19</v>
      </c>
      <c r="I367" s="193"/>
      <c r="J367" s="189"/>
      <c r="K367" s="189"/>
      <c r="L367" s="194"/>
      <c r="M367" s="195"/>
      <c r="N367" s="196"/>
      <c r="O367" s="196"/>
      <c r="P367" s="196"/>
      <c r="Q367" s="196"/>
      <c r="R367" s="196"/>
      <c r="S367" s="196"/>
      <c r="T367" s="197"/>
      <c r="AT367" s="198" t="s">
        <v>181</v>
      </c>
      <c r="AU367" s="198" t="s">
        <v>179</v>
      </c>
      <c r="AV367" s="13" t="s">
        <v>83</v>
      </c>
      <c r="AW367" s="13" t="s">
        <v>36</v>
      </c>
      <c r="AX367" s="13" t="s">
        <v>75</v>
      </c>
      <c r="AY367" s="198" t="s">
        <v>171</v>
      </c>
    </row>
    <row r="368" spans="2:51" s="14" customFormat="1" ht="11.25">
      <c r="B368" s="199"/>
      <c r="C368" s="200"/>
      <c r="D368" s="190" t="s">
        <v>181</v>
      </c>
      <c r="E368" s="201" t="s">
        <v>19</v>
      </c>
      <c r="F368" s="202" t="s">
        <v>530</v>
      </c>
      <c r="G368" s="200"/>
      <c r="H368" s="203">
        <v>2</v>
      </c>
      <c r="I368" s="204"/>
      <c r="J368" s="200"/>
      <c r="K368" s="200"/>
      <c r="L368" s="205"/>
      <c r="M368" s="206"/>
      <c r="N368" s="207"/>
      <c r="O368" s="207"/>
      <c r="P368" s="207"/>
      <c r="Q368" s="207"/>
      <c r="R368" s="207"/>
      <c r="S368" s="207"/>
      <c r="T368" s="208"/>
      <c r="AT368" s="209" t="s">
        <v>181</v>
      </c>
      <c r="AU368" s="209" t="s">
        <v>179</v>
      </c>
      <c r="AV368" s="14" t="s">
        <v>179</v>
      </c>
      <c r="AW368" s="14" t="s">
        <v>36</v>
      </c>
      <c r="AX368" s="14" t="s">
        <v>75</v>
      </c>
      <c r="AY368" s="209" t="s">
        <v>171</v>
      </c>
    </row>
    <row r="369" spans="2:51" s="13" customFormat="1" ht="11.25">
      <c r="B369" s="188"/>
      <c r="C369" s="189"/>
      <c r="D369" s="190" t="s">
        <v>181</v>
      </c>
      <c r="E369" s="191" t="s">
        <v>19</v>
      </c>
      <c r="F369" s="192" t="s">
        <v>531</v>
      </c>
      <c r="G369" s="189"/>
      <c r="H369" s="191" t="s">
        <v>19</v>
      </c>
      <c r="I369" s="193"/>
      <c r="J369" s="189"/>
      <c r="K369" s="189"/>
      <c r="L369" s="194"/>
      <c r="M369" s="195"/>
      <c r="N369" s="196"/>
      <c r="O369" s="196"/>
      <c r="P369" s="196"/>
      <c r="Q369" s="196"/>
      <c r="R369" s="196"/>
      <c r="S369" s="196"/>
      <c r="T369" s="197"/>
      <c r="AT369" s="198" t="s">
        <v>181</v>
      </c>
      <c r="AU369" s="198" t="s">
        <v>179</v>
      </c>
      <c r="AV369" s="13" t="s">
        <v>83</v>
      </c>
      <c r="AW369" s="13" t="s">
        <v>36</v>
      </c>
      <c r="AX369" s="13" t="s">
        <v>75</v>
      </c>
      <c r="AY369" s="198" t="s">
        <v>171</v>
      </c>
    </row>
    <row r="370" spans="2:51" s="14" customFormat="1" ht="11.25">
      <c r="B370" s="199"/>
      <c r="C370" s="200"/>
      <c r="D370" s="190" t="s">
        <v>181</v>
      </c>
      <c r="E370" s="201" t="s">
        <v>19</v>
      </c>
      <c r="F370" s="202" t="s">
        <v>530</v>
      </c>
      <c r="G370" s="200"/>
      <c r="H370" s="203">
        <v>2</v>
      </c>
      <c r="I370" s="204"/>
      <c r="J370" s="200"/>
      <c r="K370" s="200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181</v>
      </c>
      <c r="AU370" s="209" t="s">
        <v>179</v>
      </c>
      <c r="AV370" s="14" t="s">
        <v>179</v>
      </c>
      <c r="AW370" s="14" t="s">
        <v>36</v>
      </c>
      <c r="AX370" s="14" t="s">
        <v>75</v>
      </c>
      <c r="AY370" s="209" t="s">
        <v>171</v>
      </c>
    </row>
    <row r="371" spans="2:51" s="13" customFormat="1" ht="11.25">
      <c r="B371" s="188"/>
      <c r="C371" s="189"/>
      <c r="D371" s="190" t="s">
        <v>181</v>
      </c>
      <c r="E371" s="191" t="s">
        <v>19</v>
      </c>
      <c r="F371" s="192" t="s">
        <v>532</v>
      </c>
      <c r="G371" s="189"/>
      <c r="H371" s="191" t="s">
        <v>19</v>
      </c>
      <c r="I371" s="193"/>
      <c r="J371" s="189"/>
      <c r="K371" s="189"/>
      <c r="L371" s="194"/>
      <c r="M371" s="195"/>
      <c r="N371" s="196"/>
      <c r="O371" s="196"/>
      <c r="P371" s="196"/>
      <c r="Q371" s="196"/>
      <c r="R371" s="196"/>
      <c r="S371" s="196"/>
      <c r="T371" s="197"/>
      <c r="AT371" s="198" t="s">
        <v>181</v>
      </c>
      <c r="AU371" s="198" t="s">
        <v>179</v>
      </c>
      <c r="AV371" s="13" t="s">
        <v>83</v>
      </c>
      <c r="AW371" s="13" t="s">
        <v>36</v>
      </c>
      <c r="AX371" s="13" t="s">
        <v>75</v>
      </c>
      <c r="AY371" s="198" t="s">
        <v>171</v>
      </c>
    </row>
    <row r="372" spans="2:51" s="14" customFormat="1" ht="11.25">
      <c r="B372" s="199"/>
      <c r="C372" s="200"/>
      <c r="D372" s="190" t="s">
        <v>181</v>
      </c>
      <c r="E372" s="201" t="s">
        <v>19</v>
      </c>
      <c r="F372" s="202" t="s">
        <v>530</v>
      </c>
      <c r="G372" s="200"/>
      <c r="H372" s="203">
        <v>2</v>
      </c>
      <c r="I372" s="204"/>
      <c r="J372" s="200"/>
      <c r="K372" s="200"/>
      <c r="L372" s="205"/>
      <c r="M372" s="206"/>
      <c r="N372" s="207"/>
      <c r="O372" s="207"/>
      <c r="P372" s="207"/>
      <c r="Q372" s="207"/>
      <c r="R372" s="207"/>
      <c r="S372" s="207"/>
      <c r="T372" s="208"/>
      <c r="AT372" s="209" t="s">
        <v>181</v>
      </c>
      <c r="AU372" s="209" t="s">
        <v>179</v>
      </c>
      <c r="AV372" s="14" t="s">
        <v>179</v>
      </c>
      <c r="AW372" s="14" t="s">
        <v>36</v>
      </c>
      <c r="AX372" s="14" t="s">
        <v>75</v>
      </c>
      <c r="AY372" s="209" t="s">
        <v>171</v>
      </c>
    </row>
    <row r="373" spans="2:51" s="13" customFormat="1" ht="11.25">
      <c r="B373" s="188"/>
      <c r="C373" s="189"/>
      <c r="D373" s="190" t="s">
        <v>181</v>
      </c>
      <c r="E373" s="191" t="s">
        <v>19</v>
      </c>
      <c r="F373" s="192" t="s">
        <v>533</v>
      </c>
      <c r="G373" s="189"/>
      <c r="H373" s="191" t="s">
        <v>19</v>
      </c>
      <c r="I373" s="193"/>
      <c r="J373" s="189"/>
      <c r="K373" s="189"/>
      <c r="L373" s="194"/>
      <c r="M373" s="195"/>
      <c r="N373" s="196"/>
      <c r="O373" s="196"/>
      <c r="P373" s="196"/>
      <c r="Q373" s="196"/>
      <c r="R373" s="196"/>
      <c r="S373" s="196"/>
      <c r="T373" s="197"/>
      <c r="AT373" s="198" t="s">
        <v>181</v>
      </c>
      <c r="AU373" s="198" t="s">
        <v>179</v>
      </c>
      <c r="AV373" s="13" t="s">
        <v>83</v>
      </c>
      <c r="AW373" s="13" t="s">
        <v>36</v>
      </c>
      <c r="AX373" s="13" t="s">
        <v>75</v>
      </c>
      <c r="AY373" s="198" t="s">
        <v>171</v>
      </c>
    </row>
    <row r="374" spans="2:51" s="14" customFormat="1" ht="11.25">
      <c r="B374" s="199"/>
      <c r="C374" s="200"/>
      <c r="D374" s="190" t="s">
        <v>181</v>
      </c>
      <c r="E374" s="201" t="s">
        <v>19</v>
      </c>
      <c r="F374" s="202" t="s">
        <v>528</v>
      </c>
      <c r="G374" s="200"/>
      <c r="H374" s="203">
        <v>10</v>
      </c>
      <c r="I374" s="204"/>
      <c r="J374" s="200"/>
      <c r="K374" s="200"/>
      <c r="L374" s="205"/>
      <c r="M374" s="206"/>
      <c r="N374" s="207"/>
      <c r="O374" s="207"/>
      <c r="P374" s="207"/>
      <c r="Q374" s="207"/>
      <c r="R374" s="207"/>
      <c r="S374" s="207"/>
      <c r="T374" s="208"/>
      <c r="AT374" s="209" t="s">
        <v>181</v>
      </c>
      <c r="AU374" s="209" t="s">
        <v>179</v>
      </c>
      <c r="AV374" s="14" t="s">
        <v>179</v>
      </c>
      <c r="AW374" s="14" t="s">
        <v>36</v>
      </c>
      <c r="AX374" s="14" t="s">
        <v>75</v>
      </c>
      <c r="AY374" s="209" t="s">
        <v>171</v>
      </c>
    </row>
    <row r="375" spans="2:51" s="13" customFormat="1" ht="11.25">
      <c r="B375" s="188"/>
      <c r="C375" s="189"/>
      <c r="D375" s="190" t="s">
        <v>181</v>
      </c>
      <c r="E375" s="191" t="s">
        <v>19</v>
      </c>
      <c r="F375" s="192" t="s">
        <v>534</v>
      </c>
      <c r="G375" s="189"/>
      <c r="H375" s="191" t="s">
        <v>19</v>
      </c>
      <c r="I375" s="193"/>
      <c r="J375" s="189"/>
      <c r="K375" s="189"/>
      <c r="L375" s="194"/>
      <c r="M375" s="195"/>
      <c r="N375" s="196"/>
      <c r="O375" s="196"/>
      <c r="P375" s="196"/>
      <c r="Q375" s="196"/>
      <c r="R375" s="196"/>
      <c r="S375" s="196"/>
      <c r="T375" s="197"/>
      <c r="AT375" s="198" t="s">
        <v>181</v>
      </c>
      <c r="AU375" s="198" t="s">
        <v>179</v>
      </c>
      <c r="AV375" s="13" t="s">
        <v>83</v>
      </c>
      <c r="AW375" s="13" t="s">
        <v>36</v>
      </c>
      <c r="AX375" s="13" t="s">
        <v>75</v>
      </c>
      <c r="AY375" s="198" t="s">
        <v>171</v>
      </c>
    </row>
    <row r="376" spans="2:51" s="14" customFormat="1" ht="11.25">
      <c r="B376" s="199"/>
      <c r="C376" s="200"/>
      <c r="D376" s="190" t="s">
        <v>181</v>
      </c>
      <c r="E376" s="201" t="s">
        <v>19</v>
      </c>
      <c r="F376" s="202" t="s">
        <v>530</v>
      </c>
      <c r="G376" s="200"/>
      <c r="H376" s="203">
        <v>2</v>
      </c>
      <c r="I376" s="204"/>
      <c r="J376" s="200"/>
      <c r="K376" s="200"/>
      <c r="L376" s="205"/>
      <c r="M376" s="206"/>
      <c r="N376" s="207"/>
      <c r="O376" s="207"/>
      <c r="P376" s="207"/>
      <c r="Q376" s="207"/>
      <c r="R376" s="207"/>
      <c r="S376" s="207"/>
      <c r="T376" s="208"/>
      <c r="AT376" s="209" t="s">
        <v>181</v>
      </c>
      <c r="AU376" s="209" t="s">
        <v>179</v>
      </c>
      <c r="AV376" s="14" t="s">
        <v>179</v>
      </c>
      <c r="AW376" s="14" t="s">
        <v>36</v>
      </c>
      <c r="AX376" s="14" t="s">
        <v>75</v>
      </c>
      <c r="AY376" s="209" t="s">
        <v>171</v>
      </c>
    </row>
    <row r="377" spans="2:51" s="15" customFormat="1" ht="11.25">
      <c r="B377" s="210"/>
      <c r="C377" s="211"/>
      <c r="D377" s="190" t="s">
        <v>181</v>
      </c>
      <c r="E377" s="212" t="s">
        <v>19</v>
      </c>
      <c r="F377" s="213" t="s">
        <v>184</v>
      </c>
      <c r="G377" s="211"/>
      <c r="H377" s="214">
        <v>28</v>
      </c>
      <c r="I377" s="215"/>
      <c r="J377" s="211"/>
      <c r="K377" s="211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181</v>
      </c>
      <c r="AU377" s="220" t="s">
        <v>179</v>
      </c>
      <c r="AV377" s="15" t="s">
        <v>178</v>
      </c>
      <c r="AW377" s="15" t="s">
        <v>36</v>
      </c>
      <c r="AX377" s="15" t="s">
        <v>83</v>
      </c>
      <c r="AY377" s="220" t="s">
        <v>171</v>
      </c>
    </row>
    <row r="378" spans="1:65" s="2" customFormat="1" ht="24">
      <c r="A378" s="36"/>
      <c r="B378" s="37"/>
      <c r="C378" s="175" t="s">
        <v>535</v>
      </c>
      <c r="D378" s="175" t="s">
        <v>173</v>
      </c>
      <c r="E378" s="176" t="s">
        <v>536</v>
      </c>
      <c r="F378" s="177" t="s">
        <v>537</v>
      </c>
      <c r="G378" s="178" t="s">
        <v>284</v>
      </c>
      <c r="H378" s="179">
        <v>8</v>
      </c>
      <c r="I378" s="180"/>
      <c r="J378" s="181">
        <f>ROUND(I378*H378,2)</f>
        <v>0</v>
      </c>
      <c r="K378" s="177" t="s">
        <v>177</v>
      </c>
      <c r="L378" s="41"/>
      <c r="M378" s="182" t="s">
        <v>19</v>
      </c>
      <c r="N378" s="183" t="s">
        <v>47</v>
      </c>
      <c r="O378" s="66"/>
      <c r="P378" s="184">
        <f>O378*H378</f>
        <v>0</v>
      </c>
      <c r="Q378" s="184">
        <v>0.14954</v>
      </c>
      <c r="R378" s="184">
        <f>Q378*H378</f>
        <v>1.19632</v>
      </c>
      <c r="S378" s="184">
        <v>0</v>
      </c>
      <c r="T378" s="185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86" t="s">
        <v>178</v>
      </c>
      <c r="AT378" s="186" t="s">
        <v>173</v>
      </c>
      <c r="AU378" s="186" t="s">
        <v>179</v>
      </c>
      <c r="AY378" s="19" t="s">
        <v>171</v>
      </c>
      <c r="BE378" s="187">
        <f>IF(N378="základní",J378,0)</f>
        <v>0</v>
      </c>
      <c r="BF378" s="187">
        <f>IF(N378="snížená",J378,0)</f>
        <v>0</v>
      </c>
      <c r="BG378" s="187">
        <f>IF(N378="zákl. přenesená",J378,0)</f>
        <v>0</v>
      </c>
      <c r="BH378" s="187">
        <f>IF(N378="sníž. přenesená",J378,0)</f>
        <v>0</v>
      </c>
      <c r="BI378" s="187">
        <f>IF(N378="nulová",J378,0)</f>
        <v>0</v>
      </c>
      <c r="BJ378" s="19" t="s">
        <v>179</v>
      </c>
      <c r="BK378" s="187">
        <f>ROUND(I378*H378,2)</f>
        <v>0</v>
      </c>
      <c r="BL378" s="19" t="s">
        <v>178</v>
      </c>
      <c r="BM378" s="186" t="s">
        <v>538</v>
      </c>
    </row>
    <row r="379" spans="2:51" s="13" customFormat="1" ht="11.25">
      <c r="B379" s="188"/>
      <c r="C379" s="189"/>
      <c r="D379" s="190" t="s">
        <v>181</v>
      </c>
      <c r="E379" s="191" t="s">
        <v>19</v>
      </c>
      <c r="F379" s="192" t="s">
        <v>539</v>
      </c>
      <c r="G379" s="189"/>
      <c r="H379" s="191" t="s">
        <v>19</v>
      </c>
      <c r="I379" s="193"/>
      <c r="J379" s="189"/>
      <c r="K379" s="189"/>
      <c r="L379" s="194"/>
      <c r="M379" s="195"/>
      <c r="N379" s="196"/>
      <c r="O379" s="196"/>
      <c r="P379" s="196"/>
      <c r="Q379" s="196"/>
      <c r="R379" s="196"/>
      <c r="S379" s="196"/>
      <c r="T379" s="197"/>
      <c r="AT379" s="198" t="s">
        <v>181</v>
      </c>
      <c r="AU379" s="198" t="s">
        <v>179</v>
      </c>
      <c r="AV379" s="13" t="s">
        <v>83</v>
      </c>
      <c r="AW379" s="13" t="s">
        <v>36</v>
      </c>
      <c r="AX379" s="13" t="s">
        <v>75</v>
      </c>
      <c r="AY379" s="198" t="s">
        <v>171</v>
      </c>
    </row>
    <row r="380" spans="2:51" s="14" customFormat="1" ht="11.25">
      <c r="B380" s="199"/>
      <c r="C380" s="200"/>
      <c r="D380" s="190" t="s">
        <v>181</v>
      </c>
      <c r="E380" s="201" t="s">
        <v>19</v>
      </c>
      <c r="F380" s="202" t="s">
        <v>210</v>
      </c>
      <c r="G380" s="200"/>
      <c r="H380" s="203">
        <v>6</v>
      </c>
      <c r="I380" s="204"/>
      <c r="J380" s="200"/>
      <c r="K380" s="200"/>
      <c r="L380" s="205"/>
      <c r="M380" s="206"/>
      <c r="N380" s="207"/>
      <c r="O380" s="207"/>
      <c r="P380" s="207"/>
      <c r="Q380" s="207"/>
      <c r="R380" s="207"/>
      <c r="S380" s="207"/>
      <c r="T380" s="208"/>
      <c r="AT380" s="209" t="s">
        <v>181</v>
      </c>
      <c r="AU380" s="209" t="s">
        <v>179</v>
      </c>
      <c r="AV380" s="14" t="s">
        <v>179</v>
      </c>
      <c r="AW380" s="14" t="s">
        <v>36</v>
      </c>
      <c r="AX380" s="14" t="s">
        <v>75</v>
      </c>
      <c r="AY380" s="209" t="s">
        <v>171</v>
      </c>
    </row>
    <row r="381" spans="2:51" s="13" customFormat="1" ht="11.25">
      <c r="B381" s="188"/>
      <c r="C381" s="189"/>
      <c r="D381" s="190" t="s">
        <v>181</v>
      </c>
      <c r="E381" s="191" t="s">
        <v>19</v>
      </c>
      <c r="F381" s="192" t="s">
        <v>540</v>
      </c>
      <c r="G381" s="189"/>
      <c r="H381" s="191" t="s">
        <v>19</v>
      </c>
      <c r="I381" s="193"/>
      <c r="J381" s="189"/>
      <c r="K381" s="189"/>
      <c r="L381" s="194"/>
      <c r="M381" s="195"/>
      <c r="N381" s="196"/>
      <c r="O381" s="196"/>
      <c r="P381" s="196"/>
      <c r="Q381" s="196"/>
      <c r="R381" s="196"/>
      <c r="S381" s="196"/>
      <c r="T381" s="197"/>
      <c r="AT381" s="198" t="s">
        <v>181</v>
      </c>
      <c r="AU381" s="198" t="s">
        <v>179</v>
      </c>
      <c r="AV381" s="13" t="s">
        <v>83</v>
      </c>
      <c r="AW381" s="13" t="s">
        <v>36</v>
      </c>
      <c r="AX381" s="13" t="s">
        <v>75</v>
      </c>
      <c r="AY381" s="198" t="s">
        <v>171</v>
      </c>
    </row>
    <row r="382" spans="2:51" s="14" customFormat="1" ht="11.25">
      <c r="B382" s="199"/>
      <c r="C382" s="200"/>
      <c r="D382" s="190" t="s">
        <v>181</v>
      </c>
      <c r="E382" s="201" t="s">
        <v>19</v>
      </c>
      <c r="F382" s="202" t="s">
        <v>179</v>
      </c>
      <c r="G382" s="200"/>
      <c r="H382" s="203">
        <v>2</v>
      </c>
      <c r="I382" s="204"/>
      <c r="J382" s="200"/>
      <c r="K382" s="200"/>
      <c r="L382" s="205"/>
      <c r="M382" s="206"/>
      <c r="N382" s="207"/>
      <c r="O382" s="207"/>
      <c r="P382" s="207"/>
      <c r="Q382" s="207"/>
      <c r="R382" s="207"/>
      <c r="S382" s="207"/>
      <c r="T382" s="208"/>
      <c r="AT382" s="209" t="s">
        <v>181</v>
      </c>
      <c r="AU382" s="209" t="s">
        <v>179</v>
      </c>
      <c r="AV382" s="14" t="s">
        <v>179</v>
      </c>
      <c r="AW382" s="14" t="s">
        <v>36</v>
      </c>
      <c r="AX382" s="14" t="s">
        <v>75</v>
      </c>
      <c r="AY382" s="209" t="s">
        <v>171</v>
      </c>
    </row>
    <row r="383" spans="2:51" s="15" customFormat="1" ht="11.25">
      <c r="B383" s="210"/>
      <c r="C383" s="211"/>
      <c r="D383" s="190" t="s">
        <v>181</v>
      </c>
      <c r="E383" s="212" t="s">
        <v>19</v>
      </c>
      <c r="F383" s="213" t="s">
        <v>184</v>
      </c>
      <c r="G383" s="211"/>
      <c r="H383" s="214">
        <v>8</v>
      </c>
      <c r="I383" s="215"/>
      <c r="J383" s="211"/>
      <c r="K383" s="211"/>
      <c r="L383" s="216"/>
      <c r="M383" s="217"/>
      <c r="N383" s="218"/>
      <c r="O383" s="218"/>
      <c r="P383" s="218"/>
      <c r="Q383" s="218"/>
      <c r="R383" s="218"/>
      <c r="S383" s="218"/>
      <c r="T383" s="219"/>
      <c r="AT383" s="220" t="s">
        <v>181</v>
      </c>
      <c r="AU383" s="220" t="s">
        <v>179</v>
      </c>
      <c r="AV383" s="15" t="s">
        <v>178</v>
      </c>
      <c r="AW383" s="15" t="s">
        <v>36</v>
      </c>
      <c r="AX383" s="15" t="s">
        <v>83</v>
      </c>
      <c r="AY383" s="220" t="s">
        <v>171</v>
      </c>
    </row>
    <row r="384" spans="1:65" s="2" customFormat="1" ht="24">
      <c r="A384" s="36"/>
      <c r="B384" s="37"/>
      <c r="C384" s="175" t="s">
        <v>541</v>
      </c>
      <c r="D384" s="175" t="s">
        <v>173</v>
      </c>
      <c r="E384" s="176" t="s">
        <v>542</v>
      </c>
      <c r="F384" s="177" t="s">
        <v>543</v>
      </c>
      <c r="G384" s="178" t="s">
        <v>284</v>
      </c>
      <c r="H384" s="179">
        <v>18</v>
      </c>
      <c r="I384" s="180"/>
      <c r="J384" s="181">
        <f>ROUND(I384*H384,2)</f>
        <v>0</v>
      </c>
      <c r="K384" s="177" t="s">
        <v>19</v>
      </c>
      <c r="L384" s="41"/>
      <c r="M384" s="182" t="s">
        <v>19</v>
      </c>
      <c r="N384" s="183" t="s">
        <v>47</v>
      </c>
      <c r="O384" s="66"/>
      <c r="P384" s="184">
        <f>O384*H384</f>
        <v>0</v>
      </c>
      <c r="Q384" s="184">
        <v>0.14954</v>
      </c>
      <c r="R384" s="184">
        <f>Q384*H384</f>
        <v>2.69172</v>
      </c>
      <c r="S384" s="184">
        <v>0</v>
      </c>
      <c r="T384" s="185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86" t="s">
        <v>178</v>
      </c>
      <c r="AT384" s="186" t="s">
        <v>173</v>
      </c>
      <c r="AU384" s="186" t="s">
        <v>179</v>
      </c>
      <c r="AY384" s="19" t="s">
        <v>171</v>
      </c>
      <c r="BE384" s="187">
        <f>IF(N384="základní",J384,0)</f>
        <v>0</v>
      </c>
      <c r="BF384" s="187">
        <f>IF(N384="snížená",J384,0)</f>
        <v>0</v>
      </c>
      <c r="BG384" s="187">
        <f>IF(N384="zákl. přenesená",J384,0)</f>
        <v>0</v>
      </c>
      <c r="BH384" s="187">
        <f>IF(N384="sníž. přenesená",J384,0)</f>
        <v>0</v>
      </c>
      <c r="BI384" s="187">
        <f>IF(N384="nulová",J384,0)</f>
        <v>0</v>
      </c>
      <c r="BJ384" s="19" t="s">
        <v>179</v>
      </c>
      <c r="BK384" s="187">
        <f>ROUND(I384*H384,2)</f>
        <v>0</v>
      </c>
      <c r="BL384" s="19" t="s">
        <v>178</v>
      </c>
      <c r="BM384" s="186" t="s">
        <v>544</v>
      </c>
    </row>
    <row r="385" spans="2:51" s="13" customFormat="1" ht="11.25">
      <c r="B385" s="188"/>
      <c r="C385" s="189"/>
      <c r="D385" s="190" t="s">
        <v>181</v>
      </c>
      <c r="E385" s="191" t="s">
        <v>19</v>
      </c>
      <c r="F385" s="192" t="s">
        <v>545</v>
      </c>
      <c r="G385" s="189"/>
      <c r="H385" s="191" t="s">
        <v>19</v>
      </c>
      <c r="I385" s="193"/>
      <c r="J385" s="189"/>
      <c r="K385" s="189"/>
      <c r="L385" s="194"/>
      <c r="M385" s="195"/>
      <c r="N385" s="196"/>
      <c r="O385" s="196"/>
      <c r="P385" s="196"/>
      <c r="Q385" s="196"/>
      <c r="R385" s="196"/>
      <c r="S385" s="196"/>
      <c r="T385" s="197"/>
      <c r="AT385" s="198" t="s">
        <v>181</v>
      </c>
      <c r="AU385" s="198" t="s">
        <v>179</v>
      </c>
      <c r="AV385" s="13" t="s">
        <v>83</v>
      </c>
      <c r="AW385" s="13" t="s">
        <v>36</v>
      </c>
      <c r="AX385" s="13" t="s">
        <v>75</v>
      </c>
      <c r="AY385" s="198" t="s">
        <v>171</v>
      </c>
    </row>
    <row r="386" spans="2:51" s="14" customFormat="1" ht="11.25">
      <c r="B386" s="199"/>
      <c r="C386" s="200"/>
      <c r="D386" s="190" t="s">
        <v>181</v>
      </c>
      <c r="E386" s="201" t="s">
        <v>19</v>
      </c>
      <c r="F386" s="202" t="s">
        <v>83</v>
      </c>
      <c r="G386" s="200"/>
      <c r="H386" s="203">
        <v>1</v>
      </c>
      <c r="I386" s="204"/>
      <c r="J386" s="200"/>
      <c r="K386" s="200"/>
      <c r="L386" s="205"/>
      <c r="M386" s="206"/>
      <c r="N386" s="207"/>
      <c r="O386" s="207"/>
      <c r="P386" s="207"/>
      <c r="Q386" s="207"/>
      <c r="R386" s="207"/>
      <c r="S386" s="207"/>
      <c r="T386" s="208"/>
      <c r="AT386" s="209" t="s">
        <v>181</v>
      </c>
      <c r="AU386" s="209" t="s">
        <v>179</v>
      </c>
      <c r="AV386" s="14" t="s">
        <v>179</v>
      </c>
      <c r="AW386" s="14" t="s">
        <v>36</v>
      </c>
      <c r="AX386" s="14" t="s">
        <v>75</v>
      </c>
      <c r="AY386" s="209" t="s">
        <v>171</v>
      </c>
    </row>
    <row r="387" spans="2:51" s="13" customFormat="1" ht="11.25">
      <c r="B387" s="188"/>
      <c r="C387" s="189"/>
      <c r="D387" s="190" t="s">
        <v>181</v>
      </c>
      <c r="E387" s="191" t="s">
        <v>19</v>
      </c>
      <c r="F387" s="192" t="s">
        <v>546</v>
      </c>
      <c r="G387" s="189"/>
      <c r="H387" s="191" t="s">
        <v>19</v>
      </c>
      <c r="I387" s="193"/>
      <c r="J387" s="189"/>
      <c r="K387" s="189"/>
      <c r="L387" s="194"/>
      <c r="M387" s="195"/>
      <c r="N387" s="196"/>
      <c r="O387" s="196"/>
      <c r="P387" s="196"/>
      <c r="Q387" s="196"/>
      <c r="R387" s="196"/>
      <c r="S387" s="196"/>
      <c r="T387" s="197"/>
      <c r="AT387" s="198" t="s">
        <v>181</v>
      </c>
      <c r="AU387" s="198" t="s">
        <v>179</v>
      </c>
      <c r="AV387" s="13" t="s">
        <v>83</v>
      </c>
      <c r="AW387" s="13" t="s">
        <v>36</v>
      </c>
      <c r="AX387" s="13" t="s">
        <v>75</v>
      </c>
      <c r="AY387" s="198" t="s">
        <v>171</v>
      </c>
    </row>
    <row r="388" spans="2:51" s="14" customFormat="1" ht="11.25">
      <c r="B388" s="199"/>
      <c r="C388" s="200"/>
      <c r="D388" s="190" t="s">
        <v>181</v>
      </c>
      <c r="E388" s="201" t="s">
        <v>19</v>
      </c>
      <c r="F388" s="202" t="s">
        <v>83</v>
      </c>
      <c r="G388" s="200"/>
      <c r="H388" s="203">
        <v>1</v>
      </c>
      <c r="I388" s="204"/>
      <c r="J388" s="200"/>
      <c r="K388" s="200"/>
      <c r="L388" s="205"/>
      <c r="M388" s="206"/>
      <c r="N388" s="207"/>
      <c r="O388" s="207"/>
      <c r="P388" s="207"/>
      <c r="Q388" s="207"/>
      <c r="R388" s="207"/>
      <c r="S388" s="207"/>
      <c r="T388" s="208"/>
      <c r="AT388" s="209" t="s">
        <v>181</v>
      </c>
      <c r="AU388" s="209" t="s">
        <v>179</v>
      </c>
      <c r="AV388" s="14" t="s">
        <v>179</v>
      </c>
      <c r="AW388" s="14" t="s">
        <v>36</v>
      </c>
      <c r="AX388" s="14" t="s">
        <v>75</v>
      </c>
      <c r="AY388" s="209" t="s">
        <v>171</v>
      </c>
    </row>
    <row r="389" spans="2:51" s="13" customFormat="1" ht="11.25">
      <c r="B389" s="188"/>
      <c r="C389" s="189"/>
      <c r="D389" s="190" t="s">
        <v>181</v>
      </c>
      <c r="E389" s="191" t="s">
        <v>19</v>
      </c>
      <c r="F389" s="192" t="s">
        <v>547</v>
      </c>
      <c r="G389" s="189"/>
      <c r="H389" s="191" t="s">
        <v>19</v>
      </c>
      <c r="I389" s="193"/>
      <c r="J389" s="189"/>
      <c r="K389" s="189"/>
      <c r="L389" s="194"/>
      <c r="M389" s="195"/>
      <c r="N389" s="196"/>
      <c r="O389" s="196"/>
      <c r="P389" s="196"/>
      <c r="Q389" s="196"/>
      <c r="R389" s="196"/>
      <c r="S389" s="196"/>
      <c r="T389" s="197"/>
      <c r="AT389" s="198" t="s">
        <v>181</v>
      </c>
      <c r="AU389" s="198" t="s">
        <v>179</v>
      </c>
      <c r="AV389" s="13" t="s">
        <v>83</v>
      </c>
      <c r="AW389" s="13" t="s">
        <v>36</v>
      </c>
      <c r="AX389" s="13" t="s">
        <v>75</v>
      </c>
      <c r="AY389" s="198" t="s">
        <v>171</v>
      </c>
    </row>
    <row r="390" spans="2:51" s="14" customFormat="1" ht="11.25">
      <c r="B390" s="199"/>
      <c r="C390" s="200"/>
      <c r="D390" s="190" t="s">
        <v>181</v>
      </c>
      <c r="E390" s="201" t="s">
        <v>19</v>
      </c>
      <c r="F390" s="202" t="s">
        <v>548</v>
      </c>
      <c r="G390" s="200"/>
      <c r="H390" s="203">
        <v>14</v>
      </c>
      <c r="I390" s="204"/>
      <c r="J390" s="200"/>
      <c r="K390" s="200"/>
      <c r="L390" s="205"/>
      <c r="M390" s="206"/>
      <c r="N390" s="207"/>
      <c r="O390" s="207"/>
      <c r="P390" s="207"/>
      <c r="Q390" s="207"/>
      <c r="R390" s="207"/>
      <c r="S390" s="207"/>
      <c r="T390" s="208"/>
      <c r="AT390" s="209" t="s">
        <v>181</v>
      </c>
      <c r="AU390" s="209" t="s">
        <v>179</v>
      </c>
      <c r="AV390" s="14" t="s">
        <v>179</v>
      </c>
      <c r="AW390" s="14" t="s">
        <v>36</v>
      </c>
      <c r="AX390" s="14" t="s">
        <v>75</v>
      </c>
      <c r="AY390" s="209" t="s">
        <v>171</v>
      </c>
    </row>
    <row r="391" spans="2:51" s="13" customFormat="1" ht="11.25">
      <c r="B391" s="188"/>
      <c r="C391" s="189"/>
      <c r="D391" s="190" t="s">
        <v>181</v>
      </c>
      <c r="E391" s="191" t="s">
        <v>19</v>
      </c>
      <c r="F391" s="192" t="s">
        <v>549</v>
      </c>
      <c r="G391" s="189"/>
      <c r="H391" s="191" t="s">
        <v>19</v>
      </c>
      <c r="I391" s="193"/>
      <c r="J391" s="189"/>
      <c r="K391" s="189"/>
      <c r="L391" s="194"/>
      <c r="M391" s="195"/>
      <c r="N391" s="196"/>
      <c r="O391" s="196"/>
      <c r="P391" s="196"/>
      <c r="Q391" s="196"/>
      <c r="R391" s="196"/>
      <c r="S391" s="196"/>
      <c r="T391" s="197"/>
      <c r="AT391" s="198" t="s">
        <v>181</v>
      </c>
      <c r="AU391" s="198" t="s">
        <v>179</v>
      </c>
      <c r="AV391" s="13" t="s">
        <v>83</v>
      </c>
      <c r="AW391" s="13" t="s">
        <v>36</v>
      </c>
      <c r="AX391" s="13" t="s">
        <v>75</v>
      </c>
      <c r="AY391" s="198" t="s">
        <v>171</v>
      </c>
    </row>
    <row r="392" spans="2:51" s="14" customFormat="1" ht="11.25">
      <c r="B392" s="199"/>
      <c r="C392" s="200"/>
      <c r="D392" s="190" t="s">
        <v>181</v>
      </c>
      <c r="E392" s="201" t="s">
        <v>19</v>
      </c>
      <c r="F392" s="202" t="s">
        <v>530</v>
      </c>
      <c r="G392" s="200"/>
      <c r="H392" s="203">
        <v>2</v>
      </c>
      <c r="I392" s="204"/>
      <c r="J392" s="200"/>
      <c r="K392" s="200"/>
      <c r="L392" s="205"/>
      <c r="M392" s="206"/>
      <c r="N392" s="207"/>
      <c r="O392" s="207"/>
      <c r="P392" s="207"/>
      <c r="Q392" s="207"/>
      <c r="R392" s="207"/>
      <c r="S392" s="207"/>
      <c r="T392" s="208"/>
      <c r="AT392" s="209" t="s">
        <v>181</v>
      </c>
      <c r="AU392" s="209" t="s">
        <v>179</v>
      </c>
      <c r="AV392" s="14" t="s">
        <v>179</v>
      </c>
      <c r="AW392" s="14" t="s">
        <v>36</v>
      </c>
      <c r="AX392" s="14" t="s">
        <v>75</v>
      </c>
      <c r="AY392" s="209" t="s">
        <v>171</v>
      </c>
    </row>
    <row r="393" spans="2:51" s="15" customFormat="1" ht="11.25">
      <c r="B393" s="210"/>
      <c r="C393" s="211"/>
      <c r="D393" s="190" t="s">
        <v>181</v>
      </c>
      <c r="E393" s="212" t="s">
        <v>19</v>
      </c>
      <c r="F393" s="213" t="s">
        <v>184</v>
      </c>
      <c r="G393" s="211"/>
      <c r="H393" s="214">
        <v>18</v>
      </c>
      <c r="I393" s="215"/>
      <c r="J393" s="211"/>
      <c r="K393" s="211"/>
      <c r="L393" s="216"/>
      <c r="M393" s="217"/>
      <c r="N393" s="218"/>
      <c r="O393" s="218"/>
      <c r="P393" s="218"/>
      <c r="Q393" s="218"/>
      <c r="R393" s="218"/>
      <c r="S393" s="218"/>
      <c r="T393" s="219"/>
      <c r="AT393" s="220" t="s">
        <v>181</v>
      </c>
      <c r="AU393" s="220" t="s">
        <v>179</v>
      </c>
      <c r="AV393" s="15" t="s">
        <v>178</v>
      </c>
      <c r="AW393" s="15" t="s">
        <v>36</v>
      </c>
      <c r="AX393" s="15" t="s">
        <v>83</v>
      </c>
      <c r="AY393" s="220" t="s">
        <v>171</v>
      </c>
    </row>
    <row r="394" spans="1:65" s="2" customFormat="1" ht="16.5" customHeight="1">
      <c r="A394" s="36"/>
      <c r="B394" s="37"/>
      <c r="C394" s="221" t="s">
        <v>550</v>
      </c>
      <c r="D394" s="221" t="s">
        <v>248</v>
      </c>
      <c r="E394" s="222" t="s">
        <v>551</v>
      </c>
      <c r="F394" s="223" t="s">
        <v>552</v>
      </c>
      <c r="G394" s="224" t="s">
        <v>176</v>
      </c>
      <c r="H394" s="225">
        <v>298.352</v>
      </c>
      <c r="I394" s="226"/>
      <c r="J394" s="227">
        <f>ROUND(I394*H394,2)</f>
        <v>0</v>
      </c>
      <c r="K394" s="223" t="s">
        <v>19</v>
      </c>
      <c r="L394" s="228"/>
      <c r="M394" s="229" t="s">
        <v>19</v>
      </c>
      <c r="N394" s="230" t="s">
        <v>47</v>
      </c>
      <c r="O394" s="66"/>
      <c r="P394" s="184">
        <f>O394*H394</f>
        <v>0</v>
      </c>
      <c r="Q394" s="184">
        <v>0.47</v>
      </c>
      <c r="R394" s="184">
        <f>Q394*H394</f>
        <v>140.22544</v>
      </c>
      <c r="S394" s="184">
        <v>0</v>
      </c>
      <c r="T394" s="185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6" t="s">
        <v>219</v>
      </c>
      <c r="AT394" s="186" t="s">
        <v>248</v>
      </c>
      <c r="AU394" s="186" t="s">
        <v>179</v>
      </c>
      <c r="AY394" s="19" t="s">
        <v>171</v>
      </c>
      <c r="BE394" s="187">
        <f>IF(N394="základní",J394,0)</f>
        <v>0</v>
      </c>
      <c r="BF394" s="187">
        <f>IF(N394="snížená",J394,0)</f>
        <v>0</v>
      </c>
      <c r="BG394" s="187">
        <f>IF(N394="zákl. přenesená",J394,0)</f>
        <v>0</v>
      </c>
      <c r="BH394" s="187">
        <f>IF(N394="sníž. přenesená",J394,0)</f>
        <v>0</v>
      </c>
      <c r="BI394" s="187">
        <f>IF(N394="nulová",J394,0)</f>
        <v>0</v>
      </c>
      <c r="BJ394" s="19" t="s">
        <v>179</v>
      </c>
      <c r="BK394" s="187">
        <f>ROUND(I394*H394,2)</f>
        <v>0</v>
      </c>
      <c r="BL394" s="19" t="s">
        <v>178</v>
      </c>
      <c r="BM394" s="186" t="s">
        <v>553</v>
      </c>
    </row>
    <row r="395" spans="2:51" s="13" customFormat="1" ht="11.25">
      <c r="B395" s="188"/>
      <c r="C395" s="189"/>
      <c r="D395" s="190" t="s">
        <v>181</v>
      </c>
      <c r="E395" s="191" t="s">
        <v>19</v>
      </c>
      <c r="F395" s="192" t="s">
        <v>539</v>
      </c>
      <c r="G395" s="189"/>
      <c r="H395" s="191" t="s">
        <v>19</v>
      </c>
      <c r="I395" s="193"/>
      <c r="J395" s="189"/>
      <c r="K395" s="189"/>
      <c r="L395" s="194"/>
      <c r="M395" s="195"/>
      <c r="N395" s="196"/>
      <c r="O395" s="196"/>
      <c r="P395" s="196"/>
      <c r="Q395" s="196"/>
      <c r="R395" s="196"/>
      <c r="S395" s="196"/>
      <c r="T395" s="197"/>
      <c r="AT395" s="198" t="s">
        <v>181</v>
      </c>
      <c r="AU395" s="198" t="s">
        <v>179</v>
      </c>
      <c r="AV395" s="13" t="s">
        <v>83</v>
      </c>
      <c r="AW395" s="13" t="s">
        <v>36</v>
      </c>
      <c r="AX395" s="13" t="s">
        <v>75</v>
      </c>
      <c r="AY395" s="198" t="s">
        <v>171</v>
      </c>
    </row>
    <row r="396" spans="2:51" s="14" customFormat="1" ht="11.25">
      <c r="B396" s="199"/>
      <c r="C396" s="200"/>
      <c r="D396" s="190" t="s">
        <v>181</v>
      </c>
      <c r="E396" s="201" t="s">
        <v>19</v>
      </c>
      <c r="F396" s="202" t="s">
        <v>554</v>
      </c>
      <c r="G396" s="200"/>
      <c r="H396" s="203">
        <v>46.728</v>
      </c>
      <c r="I396" s="204"/>
      <c r="J396" s="200"/>
      <c r="K396" s="200"/>
      <c r="L396" s="205"/>
      <c r="M396" s="206"/>
      <c r="N396" s="207"/>
      <c r="O396" s="207"/>
      <c r="P396" s="207"/>
      <c r="Q396" s="207"/>
      <c r="R396" s="207"/>
      <c r="S396" s="207"/>
      <c r="T396" s="208"/>
      <c r="AT396" s="209" t="s">
        <v>181</v>
      </c>
      <c r="AU396" s="209" t="s">
        <v>179</v>
      </c>
      <c r="AV396" s="14" t="s">
        <v>179</v>
      </c>
      <c r="AW396" s="14" t="s">
        <v>36</v>
      </c>
      <c r="AX396" s="14" t="s">
        <v>75</v>
      </c>
      <c r="AY396" s="209" t="s">
        <v>171</v>
      </c>
    </row>
    <row r="397" spans="2:51" s="13" customFormat="1" ht="11.25">
      <c r="B397" s="188"/>
      <c r="C397" s="189"/>
      <c r="D397" s="190" t="s">
        <v>181</v>
      </c>
      <c r="E397" s="191" t="s">
        <v>19</v>
      </c>
      <c r="F397" s="192" t="s">
        <v>540</v>
      </c>
      <c r="G397" s="189"/>
      <c r="H397" s="191" t="s">
        <v>19</v>
      </c>
      <c r="I397" s="193"/>
      <c r="J397" s="189"/>
      <c r="K397" s="189"/>
      <c r="L397" s="194"/>
      <c r="M397" s="195"/>
      <c r="N397" s="196"/>
      <c r="O397" s="196"/>
      <c r="P397" s="196"/>
      <c r="Q397" s="196"/>
      <c r="R397" s="196"/>
      <c r="S397" s="196"/>
      <c r="T397" s="197"/>
      <c r="AT397" s="198" t="s">
        <v>181</v>
      </c>
      <c r="AU397" s="198" t="s">
        <v>179</v>
      </c>
      <c r="AV397" s="13" t="s">
        <v>83</v>
      </c>
      <c r="AW397" s="13" t="s">
        <v>36</v>
      </c>
      <c r="AX397" s="13" t="s">
        <v>75</v>
      </c>
      <c r="AY397" s="198" t="s">
        <v>171</v>
      </c>
    </row>
    <row r="398" spans="2:51" s="14" customFormat="1" ht="11.25">
      <c r="B398" s="199"/>
      <c r="C398" s="200"/>
      <c r="D398" s="190" t="s">
        <v>181</v>
      </c>
      <c r="E398" s="201" t="s">
        <v>19</v>
      </c>
      <c r="F398" s="202" t="s">
        <v>555</v>
      </c>
      <c r="G398" s="200"/>
      <c r="H398" s="203">
        <v>7.788</v>
      </c>
      <c r="I398" s="204"/>
      <c r="J398" s="200"/>
      <c r="K398" s="200"/>
      <c r="L398" s="205"/>
      <c r="M398" s="206"/>
      <c r="N398" s="207"/>
      <c r="O398" s="207"/>
      <c r="P398" s="207"/>
      <c r="Q398" s="207"/>
      <c r="R398" s="207"/>
      <c r="S398" s="207"/>
      <c r="T398" s="208"/>
      <c r="AT398" s="209" t="s">
        <v>181</v>
      </c>
      <c r="AU398" s="209" t="s">
        <v>179</v>
      </c>
      <c r="AV398" s="14" t="s">
        <v>179</v>
      </c>
      <c r="AW398" s="14" t="s">
        <v>36</v>
      </c>
      <c r="AX398" s="14" t="s">
        <v>75</v>
      </c>
      <c r="AY398" s="209" t="s">
        <v>171</v>
      </c>
    </row>
    <row r="399" spans="2:51" s="13" customFormat="1" ht="11.25">
      <c r="B399" s="188"/>
      <c r="C399" s="189"/>
      <c r="D399" s="190" t="s">
        <v>181</v>
      </c>
      <c r="E399" s="191" t="s">
        <v>19</v>
      </c>
      <c r="F399" s="192" t="s">
        <v>545</v>
      </c>
      <c r="G399" s="189"/>
      <c r="H399" s="191" t="s">
        <v>19</v>
      </c>
      <c r="I399" s="193"/>
      <c r="J399" s="189"/>
      <c r="K399" s="189"/>
      <c r="L399" s="194"/>
      <c r="M399" s="195"/>
      <c r="N399" s="196"/>
      <c r="O399" s="196"/>
      <c r="P399" s="196"/>
      <c r="Q399" s="196"/>
      <c r="R399" s="196"/>
      <c r="S399" s="196"/>
      <c r="T399" s="197"/>
      <c r="AT399" s="198" t="s">
        <v>181</v>
      </c>
      <c r="AU399" s="198" t="s">
        <v>179</v>
      </c>
      <c r="AV399" s="13" t="s">
        <v>83</v>
      </c>
      <c r="AW399" s="13" t="s">
        <v>36</v>
      </c>
      <c r="AX399" s="13" t="s">
        <v>75</v>
      </c>
      <c r="AY399" s="198" t="s">
        <v>171</v>
      </c>
    </row>
    <row r="400" spans="2:51" s="14" customFormat="1" ht="11.25">
      <c r="B400" s="199"/>
      <c r="C400" s="200"/>
      <c r="D400" s="190" t="s">
        <v>181</v>
      </c>
      <c r="E400" s="201" t="s">
        <v>19</v>
      </c>
      <c r="F400" s="202" t="s">
        <v>556</v>
      </c>
      <c r="G400" s="200"/>
      <c r="H400" s="203">
        <v>8.988</v>
      </c>
      <c r="I400" s="204"/>
      <c r="J400" s="200"/>
      <c r="K400" s="200"/>
      <c r="L400" s="205"/>
      <c r="M400" s="206"/>
      <c r="N400" s="207"/>
      <c r="O400" s="207"/>
      <c r="P400" s="207"/>
      <c r="Q400" s="207"/>
      <c r="R400" s="207"/>
      <c r="S400" s="207"/>
      <c r="T400" s="208"/>
      <c r="AT400" s="209" t="s">
        <v>181</v>
      </c>
      <c r="AU400" s="209" t="s">
        <v>179</v>
      </c>
      <c r="AV400" s="14" t="s">
        <v>179</v>
      </c>
      <c r="AW400" s="14" t="s">
        <v>36</v>
      </c>
      <c r="AX400" s="14" t="s">
        <v>75</v>
      </c>
      <c r="AY400" s="209" t="s">
        <v>171</v>
      </c>
    </row>
    <row r="401" spans="2:51" s="13" customFormat="1" ht="11.25">
      <c r="B401" s="188"/>
      <c r="C401" s="189"/>
      <c r="D401" s="190" t="s">
        <v>181</v>
      </c>
      <c r="E401" s="191" t="s">
        <v>19</v>
      </c>
      <c r="F401" s="192" t="s">
        <v>546</v>
      </c>
      <c r="G401" s="189"/>
      <c r="H401" s="191" t="s">
        <v>19</v>
      </c>
      <c r="I401" s="193"/>
      <c r="J401" s="189"/>
      <c r="K401" s="189"/>
      <c r="L401" s="194"/>
      <c r="M401" s="195"/>
      <c r="N401" s="196"/>
      <c r="O401" s="196"/>
      <c r="P401" s="196"/>
      <c r="Q401" s="196"/>
      <c r="R401" s="196"/>
      <c r="S401" s="196"/>
      <c r="T401" s="197"/>
      <c r="AT401" s="198" t="s">
        <v>181</v>
      </c>
      <c r="AU401" s="198" t="s">
        <v>179</v>
      </c>
      <c r="AV401" s="13" t="s">
        <v>83</v>
      </c>
      <c r="AW401" s="13" t="s">
        <v>36</v>
      </c>
      <c r="AX401" s="13" t="s">
        <v>75</v>
      </c>
      <c r="AY401" s="198" t="s">
        <v>171</v>
      </c>
    </row>
    <row r="402" spans="2:51" s="14" customFormat="1" ht="11.25">
      <c r="B402" s="199"/>
      <c r="C402" s="200"/>
      <c r="D402" s="190" t="s">
        <v>181</v>
      </c>
      <c r="E402" s="201" t="s">
        <v>19</v>
      </c>
      <c r="F402" s="202" t="s">
        <v>557</v>
      </c>
      <c r="G402" s="200"/>
      <c r="H402" s="203">
        <v>6.142</v>
      </c>
      <c r="I402" s="204"/>
      <c r="J402" s="200"/>
      <c r="K402" s="200"/>
      <c r="L402" s="205"/>
      <c r="M402" s="206"/>
      <c r="N402" s="207"/>
      <c r="O402" s="207"/>
      <c r="P402" s="207"/>
      <c r="Q402" s="207"/>
      <c r="R402" s="207"/>
      <c r="S402" s="207"/>
      <c r="T402" s="208"/>
      <c r="AT402" s="209" t="s">
        <v>181</v>
      </c>
      <c r="AU402" s="209" t="s">
        <v>179</v>
      </c>
      <c r="AV402" s="14" t="s">
        <v>179</v>
      </c>
      <c r="AW402" s="14" t="s">
        <v>36</v>
      </c>
      <c r="AX402" s="14" t="s">
        <v>75</v>
      </c>
      <c r="AY402" s="209" t="s">
        <v>171</v>
      </c>
    </row>
    <row r="403" spans="2:51" s="13" customFormat="1" ht="11.25">
      <c r="B403" s="188"/>
      <c r="C403" s="189"/>
      <c r="D403" s="190" t="s">
        <v>181</v>
      </c>
      <c r="E403" s="191" t="s">
        <v>19</v>
      </c>
      <c r="F403" s="192" t="s">
        <v>527</v>
      </c>
      <c r="G403" s="189"/>
      <c r="H403" s="191" t="s">
        <v>19</v>
      </c>
      <c r="I403" s="193"/>
      <c r="J403" s="189"/>
      <c r="K403" s="189"/>
      <c r="L403" s="194"/>
      <c r="M403" s="195"/>
      <c r="N403" s="196"/>
      <c r="O403" s="196"/>
      <c r="P403" s="196"/>
      <c r="Q403" s="196"/>
      <c r="R403" s="196"/>
      <c r="S403" s="196"/>
      <c r="T403" s="197"/>
      <c r="AT403" s="198" t="s">
        <v>181</v>
      </c>
      <c r="AU403" s="198" t="s">
        <v>179</v>
      </c>
      <c r="AV403" s="13" t="s">
        <v>83</v>
      </c>
      <c r="AW403" s="13" t="s">
        <v>36</v>
      </c>
      <c r="AX403" s="13" t="s">
        <v>75</v>
      </c>
      <c r="AY403" s="198" t="s">
        <v>171</v>
      </c>
    </row>
    <row r="404" spans="2:51" s="14" customFormat="1" ht="11.25">
      <c r="B404" s="199"/>
      <c r="C404" s="200"/>
      <c r="D404" s="190" t="s">
        <v>181</v>
      </c>
      <c r="E404" s="201" t="s">
        <v>19</v>
      </c>
      <c r="F404" s="202" t="s">
        <v>558</v>
      </c>
      <c r="G404" s="200"/>
      <c r="H404" s="203">
        <v>44.88</v>
      </c>
      <c r="I404" s="204"/>
      <c r="J404" s="200"/>
      <c r="K404" s="200"/>
      <c r="L404" s="205"/>
      <c r="M404" s="206"/>
      <c r="N404" s="207"/>
      <c r="O404" s="207"/>
      <c r="P404" s="207"/>
      <c r="Q404" s="207"/>
      <c r="R404" s="207"/>
      <c r="S404" s="207"/>
      <c r="T404" s="208"/>
      <c r="AT404" s="209" t="s">
        <v>181</v>
      </c>
      <c r="AU404" s="209" t="s">
        <v>179</v>
      </c>
      <c r="AV404" s="14" t="s">
        <v>179</v>
      </c>
      <c r="AW404" s="14" t="s">
        <v>36</v>
      </c>
      <c r="AX404" s="14" t="s">
        <v>75</v>
      </c>
      <c r="AY404" s="209" t="s">
        <v>171</v>
      </c>
    </row>
    <row r="405" spans="2:51" s="13" customFormat="1" ht="11.25">
      <c r="B405" s="188"/>
      <c r="C405" s="189"/>
      <c r="D405" s="190" t="s">
        <v>181</v>
      </c>
      <c r="E405" s="191" t="s">
        <v>19</v>
      </c>
      <c r="F405" s="192" t="s">
        <v>529</v>
      </c>
      <c r="G405" s="189"/>
      <c r="H405" s="191" t="s">
        <v>19</v>
      </c>
      <c r="I405" s="193"/>
      <c r="J405" s="189"/>
      <c r="K405" s="189"/>
      <c r="L405" s="194"/>
      <c r="M405" s="195"/>
      <c r="N405" s="196"/>
      <c r="O405" s="196"/>
      <c r="P405" s="196"/>
      <c r="Q405" s="196"/>
      <c r="R405" s="196"/>
      <c r="S405" s="196"/>
      <c r="T405" s="197"/>
      <c r="AT405" s="198" t="s">
        <v>181</v>
      </c>
      <c r="AU405" s="198" t="s">
        <v>179</v>
      </c>
      <c r="AV405" s="13" t="s">
        <v>83</v>
      </c>
      <c r="AW405" s="13" t="s">
        <v>36</v>
      </c>
      <c r="AX405" s="13" t="s">
        <v>75</v>
      </c>
      <c r="AY405" s="198" t="s">
        <v>171</v>
      </c>
    </row>
    <row r="406" spans="2:51" s="14" customFormat="1" ht="11.25">
      <c r="B406" s="199"/>
      <c r="C406" s="200"/>
      <c r="D406" s="190" t="s">
        <v>181</v>
      </c>
      <c r="E406" s="201" t="s">
        <v>19</v>
      </c>
      <c r="F406" s="202" t="s">
        <v>559</v>
      </c>
      <c r="G406" s="200"/>
      <c r="H406" s="203">
        <v>2.842</v>
      </c>
      <c r="I406" s="204"/>
      <c r="J406" s="200"/>
      <c r="K406" s="200"/>
      <c r="L406" s="205"/>
      <c r="M406" s="206"/>
      <c r="N406" s="207"/>
      <c r="O406" s="207"/>
      <c r="P406" s="207"/>
      <c r="Q406" s="207"/>
      <c r="R406" s="207"/>
      <c r="S406" s="207"/>
      <c r="T406" s="208"/>
      <c r="AT406" s="209" t="s">
        <v>181</v>
      </c>
      <c r="AU406" s="209" t="s">
        <v>179</v>
      </c>
      <c r="AV406" s="14" t="s">
        <v>179</v>
      </c>
      <c r="AW406" s="14" t="s">
        <v>36</v>
      </c>
      <c r="AX406" s="14" t="s">
        <v>75</v>
      </c>
      <c r="AY406" s="209" t="s">
        <v>171</v>
      </c>
    </row>
    <row r="407" spans="2:51" s="13" customFormat="1" ht="11.25">
      <c r="B407" s="188"/>
      <c r="C407" s="189"/>
      <c r="D407" s="190" t="s">
        <v>181</v>
      </c>
      <c r="E407" s="191" t="s">
        <v>19</v>
      </c>
      <c r="F407" s="192" t="s">
        <v>531</v>
      </c>
      <c r="G407" s="189"/>
      <c r="H407" s="191" t="s">
        <v>19</v>
      </c>
      <c r="I407" s="193"/>
      <c r="J407" s="189"/>
      <c r="K407" s="189"/>
      <c r="L407" s="194"/>
      <c r="M407" s="195"/>
      <c r="N407" s="196"/>
      <c r="O407" s="196"/>
      <c r="P407" s="196"/>
      <c r="Q407" s="196"/>
      <c r="R407" s="196"/>
      <c r="S407" s="196"/>
      <c r="T407" s="197"/>
      <c r="AT407" s="198" t="s">
        <v>181</v>
      </c>
      <c r="AU407" s="198" t="s">
        <v>179</v>
      </c>
      <c r="AV407" s="13" t="s">
        <v>83</v>
      </c>
      <c r="AW407" s="13" t="s">
        <v>36</v>
      </c>
      <c r="AX407" s="13" t="s">
        <v>75</v>
      </c>
      <c r="AY407" s="198" t="s">
        <v>171</v>
      </c>
    </row>
    <row r="408" spans="2:51" s="14" customFormat="1" ht="11.25">
      <c r="B408" s="199"/>
      <c r="C408" s="200"/>
      <c r="D408" s="190" t="s">
        <v>181</v>
      </c>
      <c r="E408" s="201" t="s">
        <v>19</v>
      </c>
      <c r="F408" s="202" t="s">
        <v>560</v>
      </c>
      <c r="G408" s="200"/>
      <c r="H408" s="203">
        <v>7.056</v>
      </c>
      <c r="I408" s="204"/>
      <c r="J408" s="200"/>
      <c r="K408" s="200"/>
      <c r="L408" s="205"/>
      <c r="M408" s="206"/>
      <c r="N408" s="207"/>
      <c r="O408" s="207"/>
      <c r="P408" s="207"/>
      <c r="Q408" s="207"/>
      <c r="R408" s="207"/>
      <c r="S408" s="207"/>
      <c r="T408" s="208"/>
      <c r="AT408" s="209" t="s">
        <v>181</v>
      </c>
      <c r="AU408" s="209" t="s">
        <v>179</v>
      </c>
      <c r="AV408" s="14" t="s">
        <v>179</v>
      </c>
      <c r="AW408" s="14" t="s">
        <v>36</v>
      </c>
      <c r="AX408" s="14" t="s">
        <v>75</v>
      </c>
      <c r="AY408" s="209" t="s">
        <v>171</v>
      </c>
    </row>
    <row r="409" spans="2:51" s="13" customFormat="1" ht="11.25">
      <c r="B409" s="188"/>
      <c r="C409" s="189"/>
      <c r="D409" s="190" t="s">
        <v>181</v>
      </c>
      <c r="E409" s="191" t="s">
        <v>19</v>
      </c>
      <c r="F409" s="192" t="s">
        <v>532</v>
      </c>
      <c r="G409" s="189"/>
      <c r="H409" s="191" t="s">
        <v>19</v>
      </c>
      <c r="I409" s="193"/>
      <c r="J409" s="189"/>
      <c r="K409" s="189"/>
      <c r="L409" s="194"/>
      <c r="M409" s="195"/>
      <c r="N409" s="196"/>
      <c r="O409" s="196"/>
      <c r="P409" s="196"/>
      <c r="Q409" s="196"/>
      <c r="R409" s="196"/>
      <c r="S409" s="196"/>
      <c r="T409" s="197"/>
      <c r="AT409" s="198" t="s">
        <v>181</v>
      </c>
      <c r="AU409" s="198" t="s">
        <v>179</v>
      </c>
      <c r="AV409" s="13" t="s">
        <v>83</v>
      </c>
      <c r="AW409" s="13" t="s">
        <v>36</v>
      </c>
      <c r="AX409" s="13" t="s">
        <v>75</v>
      </c>
      <c r="AY409" s="198" t="s">
        <v>171</v>
      </c>
    </row>
    <row r="410" spans="2:51" s="14" customFormat="1" ht="11.25">
      <c r="B410" s="199"/>
      <c r="C410" s="200"/>
      <c r="D410" s="190" t="s">
        <v>181</v>
      </c>
      <c r="E410" s="201" t="s">
        <v>19</v>
      </c>
      <c r="F410" s="202" t="s">
        <v>561</v>
      </c>
      <c r="G410" s="200"/>
      <c r="H410" s="203">
        <v>6.174</v>
      </c>
      <c r="I410" s="204"/>
      <c r="J410" s="200"/>
      <c r="K410" s="200"/>
      <c r="L410" s="205"/>
      <c r="M410" s="206"/>
      <c r="N410" s="207"/>
      <c r="O410" s="207"/>
      <c r="P410" s="207"/>
      <c r="Q410" s="207"/>
      <c r="R410" s="207"/>
      <c r="S410" s="207"/>
      <c r="T410" s="208"/>
      <c r="AT410" s="209" t="s">
        <v>181</v>
      </c>
      <c r="AU410" s="209" t="s">
        <v>179</v>
      </c>
      <c r="AV410" s="14" t="s">
        <v>179</v>
      </c>
      <c r="AW410" s="14" t="s">
        <v>36</v>
      </c>
      <c r="AX410" s="14" t="s">
        <v>75</v>
      </c>
      <c r="AY410" s="209" t="s">
        <v>171</v>
      </c>
    </row>
    <row r="411" spans="2:51" s="13" customFormat="1" ht="11.25">
      <c r="B411" s="188"/>
      <c r="C411" s="189"/>
      <c r="D411" s="190" t="s">
        <v>181</v>
      </c>
      <c r="E411" s="191" t="s">
        <v>19</v>
      </c>
      <c r="F411" s="192" t="s">
        <v>533</v>
      </c>
      <c r="G411" s="189"/>
      <c r="H411" s="191" t="s">
        <v>19</v>
      </c>
      <c r="I411" s="193"/>
      <c r="J411" s="189"/>
      <c r="K411" s="189"/>
      <c r="L411" s="194"/>
      <c r="M411" s="195"/>
      <c r="N411" s="196"/>
      <c r="O411" s="196"/>
      <c r="P411" s="196"/>
      <c r="Q411" s="196"/>
      <c r="R411" s="196"/>
      <c r="S411" s="196"/>
      <c r="T411" s="197"/>
      <c r="AT411" s="198" t="s">
        <v>181</v>
      </c>
      <c r="AU411" s="198" t="s">
        <v>179</v>
      </c>
      <c r="AV411" s="13" t="s">
        <v>83</v>
      </c>
      <c r="AW411" s="13" t="s">
        <v>36</v>
      </c>
      <c r="AX411" s="13" t="s">
        <v>75</v>
      </c>
      <c r="AY411" s="198" t="s">
        <v>171</v>
      </c>
    </row>
    <row r="412" spans="2:51" s="14" customFormat="1" ht="11.25">
      <c r="B412" s="199"/>
      <c r="C412" s="200"/>
      <c r="D412" s="190" t="s">
        <v>181</v>
      </c>
      <c r="E412" s="201" t="s">
        <v>19</v>
      </c>
      <c r="F412" s="202" t="s">
        <v>562</v>
      </c>
      <c r="G412" s="200"/>
      <c r="H412" s="203">
        <v>29.28</v>
      </c>
      <c r="I412" s="204"/>
      <c r="J412" s="200"/>
      <c r="K412" s="200"/>
      <c r="L412" s="205"/>
      <c r="M412" s="206"/>
      <c r="N412" s="207"/>
      <c r="O412" s="207"/>
      <c r="P412" s="207"/>
      <c r="Q412" s="207"/>
      <c r="R412" s="207"/>
      <c r="S412" s="207"/>
      <c r="T412" s="208"/>
      <c r="AT412" s="209" t="s">
        <v>181</v>
      </c>
      <c r="AU412" s="209" t="s">
        <v>179</v>
      </c>
      <c r="AV412" s="14" t="s">
        <v>179</v>
      </c>
      <c r="AW412" s="14" t="s">
        <v>36</v>
      </c>
      <c r="AX412" s="14" t="s">
        <v>75</v>
      </c>
      <c r="AY412" s="209" t="s">
        <v>171</v>
      </c>
    </row>
    <row r="413" spans="2:51" s="13" customFormat="1" ht="11.25">
      <c r="B413" s="188"/>
      <c r="C413" s="189"/>
      <c r="D413" s="190" t="s">
        <v>181</v>
      </c>
      <c r="E413" s="191" t="s">
        <v>19</v>
      </c>
      <c r="F413" s="192" t="s">
        <v>534</v>
      </c>
      <c r="G413" s="189"/>
      <c r="H413" s="191" t="s">
        <v>19</v>
      </c>
      <c r="I413" s="193"/>
      <c r="J413" s="189"/>
      <c r="K413" s="189"/>
      <c r="L413" s="194"/>
      <c r="M413" s="195"/>
      <c r="N413" s="196"/>
      <c r="O413" s="196"/>
      <c r="P413" s="196"/>
      <c r="Q413" s="196"/>
      <c r="R413" s="196"/>
      <c r="S413" s="196"/>
      <c r="T413" s="197"/>
      <c r="AT413" s="198" t="s">
        <v>181</v>
      </c>
      <c r="AU413" s="198" t="s">
        <v>179</v>
      </c>
      <c r="AV413" s="13" t="s">
        <v>83</v>
      </c>
      <c r="AW413" s="13" t="s">
        <v>36</v>
      </c>
      <c r="AX413" s="13" t="s">
        <v>75</v>
      </c>
      <c r="AY413" s="198" t="s">
        <v>171</v>
      </c>
    </row>
    <row r="414" spans="2:51" s="14" customFormat="1" ht="11.25">
      <c r="B414" s="199"/>
      <c r="C414" s="200"/>
      <c r="D414" s="190" t="s">
        <v>181</v>
      </c>
      <c r="E414" s="201" t="s">
        <v>19</v>
      </c>
      <c r="F414" s="202" t="s">
        <v>563</v>
      </c>
      <c r="G414" s="200"/>
      <c r="H414" s="203">
        <v>1.854</v>
      </c>
      <c r="I414" s="204"/>
      <c r="J414" s="200"/>
      <c r="K414" s="200"/>
      <c r="L414" s="205"/>
      <c r="M414" s="206"/>
      <c r="N414" s="207"/>
      <c r="O414" s="207"/>
      <c r="P414" s="207"/>
      <c r="Q414" s="207"/>
      <c r="R414" s="207"/>
      <c r="S414" s="207"/>
      <c r="T414" s="208"/>
      <c r="AT414" s="209" t="s">
        <v>181</v>
      </c>
      <c r="AU414" s="209" t="s">
        <v>179</v>
      </c>
      <c r="AV414" s="14" t="s">
        <v>179</v>
      </c>
      <c r="AW414" s="14" t="s">
        <v>36</v>
      </c>
      <c r="AX414" s="14" t="s">
        <v>75</v>
      </c>
      <c r="AY414" s="209" t="s">
        <v>171</v>
      </c>
    </row>
    <row r="415" spans="2:51" s="13" customFormat="1" ht="11.25">
      <c r="B415" s="188"/>
      <c r="C415" s="189"/>
      <c r="D415" s="190" t="s">
        <v>181</v>
      </c>
      <c r="E415" s="191" t="s">
        <v>19</v>
      </c>
      <c r="F415" s="192" t="s">
        <v>547</v>
      </c>
      <c r="G415" s="189"/>
      <c r="H415" s="191" t="s">
        <v>19</v>
      </c>
      <c r="I415" s="193"/>
      <c r="J415" s="189"/>
      <c r="K415" s="189"/>
      <c r="L415" s="194"/>
      <c r="M415" s="195"/>
      <c r="N415" s="196"/>
      <c r="O415" s="196"/>
      <c r="P415" s="196"/>
      <c r="Q415" s="196"/>
      <c r="R415" s="196"/>
      <c r="S415" s="196"/>
      <c r="T415" s="197"/>
      <c r="AT415" s="198" t="s">
        <v>181</v>
      </c>
      <c r="AU415" s="198" t="s">
        <v>179</v>
      </c>
      <c r="AV415" s="13" t="s">
        <v>83</v>
      </c>
      <c r="AW415" s="13" t="s">
        <v>36</v>
      </c>
      <c r="AX415" s="13" t="s">
        <v>75</v>
      </c>
      <c r="AY415" s="198" t="s">
        <v>171</v>
      </c>
    </row>
    <row r="416" spans="2:51" s="14" customFormat="1" ht="11.25">
      <c r="B416" s="199"/>
      <c r="C416" s="200"/>
      <c r="D416" s="190" t="s">
        <v>181</v>
      </c>
      <c r="E416" s="201" t="s">
        <v>19</v>
      </c>
      <c r="F416" s="202" t="s">
        <v>564</v>
      </c>
      <c r="G416" s="200"/>
      <c r="H416" s="203">
        <v>127.512</v>
      </c>
      <c r="I416" s="204"/>
      <c r="J416" s="200"/>
      <c r="K416" s="200"/>
      <c r="L416" s="205"/>
      <c r="M416" s="206"/>
      <c r="N416" s="207"/>
      <c r="O416" s="207"/>
      <c r="P416" s="207"/>
      <c r="Q416" s="207"/>
      <c r="R416" s="207"/>
      <c r="S416" s="207"/>
      <c r="T416" s="208"/>
      <c r="AT416" s="209" t="s">
        <v>181</v>
      </c>
      <c r="AU416" s="209" t="s">
        <v>179</v>
      </c>
      <c r="AV416" s="14" t="s">
        <v>179</v>
      </c>
      <c r="AW416" s="14" t="s">
        <v>36</v>
      </c>
      <c r="AX416" s="14" t="s">
        <v>75</v>
      </c>
      <c r="AY416" s="209" t="s">
        <v>171</v>
      </c>
    </row>
    <row r="417" spans="2:51" s="13" customFormat="1" ht="11.25">
      <c r="B417" s="188"/>
      <c r="C417" s="189"/>
      <c r="D417" s="190" t="s">
        <v>181</v>
      </c>
      <c r="E417" s="191" t="s">
        <v>19</v>
      </c>
      <c r="F417" s="192" t="s">
        <v>549</v>
      </c>
      <c r="G417" s="189"/>
      <c r="H417" s="191" t="s">
        <v>19</v>
      </c>
      <c r="I417" s="193"/>
      <c r="J417" s="189"/>
      <c r="K417" s="189"/>
      <c r="L417" s="194"/>
      <c r="M417" s="195"/>
      <c r="N417" s="196"/>
      <c r="O417" s="196"/>
      <c r="P417" s="196"/>
      <c r="Q417" s="196"/>
      <c r="R417" s="196"/>
      <c r="S417" s="196"/>
      <c r="T417" s="197"/>
      <c r="AT417" s="198" t="s">
        <v>181</v>
      </c>
      <c r="AU417" s="198" t="s">
        <v>179</v>
      </c>
      <c r="AV417" s="13" t="s">
        <v>83</v>
      </c>
      <c r="AW417" s="13" t="s">
        <v>36</v>
      </c>
      <c r="AX417" s="13" t="s">
        <v>75</v>
      </c>
      <c r="AY417" s="198" t="s">
        <v>171</v>
      </c>
    </row>
    <row r="418" spans="2:51" s="14" customFormat="1" ht="11.25">
      <c r="B418" s="199"/>
      <c r="C418" s="200"/>
      <c r="D418" s="190" t="s">
        <v>181</v>
      </c>
      <c r="E418" s="201" t="s">
        <v>19</v>
      </c>
      <c r="F418" s="202" t="s">
        <v>565</v>
      </c>
      <c r="G418" s="200"/>
      <c r="H418" s="203">
        <v>9.108</v>
      </c>
      <c r="I418" s="204"/>
      <c r="J418" s="200"/>
      <c r="K418" s="200"/>
      <c r="L418" s="205"/>
      <c r="M418" s="206"/>
      <c r="N418" s="207"/>
      <c r="O418" s="207"/>
      <c r="P418" s="207"/>
      <c r="Q418" s="207"/>
      <c r="R418" s="207"/>
      <c r="S418" s="207"/>
      <c r="T418" s="208"/>
      <c r="AT418" s="209" t="s">
        <v>181</v>
      </c>
      <c r="AU418" s="209" t="s">
        <v>179</v>
      </c>
      <c r="AV418" s="14" t="s">
        <v>179</v>
      </c>
      <c r="AW418" s="14" t="s">
        <v>36</v>
      </c>
      <c r="AX418" s="14" t="s">
        <v>75</v>
      </c>
      <c r="AY418" s="209" t="s">
        <v>171</v>
      </c>
    </row>
    <row r="419" spans="2:51" s="15" customFormat="1" ht="11.25">
      <c r="B419" s="210"/>
      <c r="C419" s="211"/>
      <c r="D419" s="190" t="s">
        <v>181</v>
      </c>
      <c r="E419" s="212" t="s">
        <v>19</v>
      </c>
      <c r="F419" s="213" t="s">
        <v>184</v>
      </c>
      <c r="G419" s="211"/>
      <c r="H419" s="214">
        <v>298.352</v>
      </c>
      <c r="I419" s="215"/>
      <c r="J419" s="211"/>
      <c r="K419" s="211"/>
      <c r="L419" s="216"/>
      <c r="M419" s="217"/>
      <c r="N419" s="218"/>
      <c r="O419" s="218"/>
      <c r="P419" s="218"/>
      <c r="Q419" s="218"/>
      <c r="R419" s="218"/>
      <c r="S419" s="218"/>
      <c r="T419" s="219"/>
      <c r="AT419" s="220" t="s">
        <v>181</v>
      </c>
      <c r="AU419" s="220" t="s">
        <v>179</v>
      </c>
      <c r="AV419" s="15" t="s">
        <v>178</v>
      </c>
      <c r="AW419" s="15" t="s">
        <v>36</v>
      </c>
      <c r="AX419" s="15" t="s">
        <v>83</v>
      </c>
      <c r="AY419" s="220" t="s">
        <v>171</v>
      </c>
    </row>
    <row r="420" spans="1:65" s="2" customFormat="1" ht="24">
      <c r="A420" s="36"/>
      <c r="B420" s="37"/>
      <c r="C420" s="175" t="s">
        <v>566</v>
      </c>
      <c r="D420" s="175" t="s">
        <v>173</v>
      </c>
      <c r="E420" s="176" t="s">
        <v>567</v>
      </c>
      <c r="F420" s="177" t="s">
        <v>568</v>
      </c>
      <c r="G420" s="178" t="s">
        <v>187</v>
      </c>
      <c r="H420" s="179">
        <v>7.963</v>
      </c>
      <c r="I420" s="180"/>
      <c r="J420" s="181">
        <f>ROUND(I420*H420,2)</f>
        <v>0</v>
      </c>
      <c r="K420" s="177" t="s">
        <v>177</v>
      </c>
      <c r="L420" s="41"/>
      <c r="M420" s="182" t="s">
        <v>19</v>
      </c>
      <c r="N420" s="183" t="s">
        <v>47</v>
      </c>
      <c r="O420" s="66"/>
      <c r="P420" s="184">
        <f>O420*H420</f>
        <v>0</v>
      </c>
      <c r="Q420" s="184">
        <v>2.45343</v>
      </c>
      <c r="R420" s="184">
        <f>Q420*H420</f>
        <v>19.53666309</v>
      </c>
      <c r="S420" s="184">
        <v>0</v>
      </c>
      <c r="T420" s="185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6" t="s">
        <v>178</v>
      </c>
      <c r="AT420" s="186" t="s">
        <v>173</v>
      </c>
      <c r="AU420" s="186" t="s">
        <v>179</v>
      </c>
      <c r="AY420" s="19" t="s">
        <v>171</v>
      </c>
      <c r="BE420" s="187">
        <f>IF(N420="základní",J420,0)</f>
        <v>0</v>
      </c>
      <c r="BF420" s="187">
        <f>IF(N420="snížená",J420,0)</f>
        <v>0</v>
      </c>
      <c r="BG420" s="187">
        <f>IF(N420="zákl. přenesená",J420,0)</f>
        <v>0</v>
      </c>
      <c r="BH420" s="187">
        <f>IF(N420="sníž. přenesená",J420,0)</f>
        <v>0</v>
      </c>
      <c r="BI420" s="187">
        <f>IF(N420="nulová",J420,0)</f>
        <v>0</v>
      </c>
      <c r="BJ420" s="19" t="s">
        <v>179</v>
      </c>
      <c r="BK420" s="187">
        <f>ROUND(I420*H420,2)</f>
        <v>0</v>
      </c>
      <c r="BL420" s="19" t="s">
        <v>178</v>
      </c>
      <c r="BM420" s="186" t="s">
        <v>569</v>
      </c>
    </row>
    <row r="421" spans="2:51" s="13" customFormat="1" ht="11.25">
      <c r="B421" s="188"/>
      <c r="C421" s="189"/>
      <c r="D421" s="190" t="s">
        <v>181</v>
      </c>
      <c r="E421" s="191" t="s">
        <v>19</v>
      </c>
      <c r="F421" s="192" t="s">
        <v>570</v>
      </c>
      <c r="G421" s="189"/>
      <c r="H421" s="191" t="s">
        <v>19</v>
      </c>
      <c r="I421" s="193"/>
      <c r="J421" s="189"/>
      <c r="K421" s="189"/>
      <c r="L421" s="194"/>
      <c r="M421" s="195"/>
      <c r="N421" s="196"/>
      <c r="O421" s="196"/>
      <c r="P421" s="196"/>
      <c r="Q421" s="196"/>
      <c r="R421" s="196"/>
      <c r="S421" s="196"/>
      <c r="T421" s="197"/>
      <c r="AT421" s="198" t="s">
        <v>181</v>
      </c>
      <c r="AU421" s="198" t="s">
        <v>179</v>
      </c>
      <c r="AV421" s="13" t="s">
        <v>83</v>
      </c>
      <c r="AW421" s="13" t="s">
        <v>36</v>
      </c>
      <c r="AX421" s="13" t="s">
        <v>75</v>
      </c>
      <c r="AY421" s="198" t="s">
        <v>171</v>
      </c>
    </row>
    <row r="422" spans="2:51" s="13" customFormat="1" ht="11.25">
      <c r="B422" s="188"/>
      <c r="C422" s="189"/>
      <c r="D422" s="190" t="s">
        <v>181</v>
      </c>
      <c r="E422" s="191" t="s">
        <v>19</v>
      </c>
      <c r="F422" s="192" t="s">
        <v>571</v>
      </c>
      <c r="G422" s="189"/>
      <c r="H422" s="191" t="s">
        <v>19</v>
      </c>
      <c r="I422" s="193"/>
      <c r="J422" s="189"/>
      <c r="K422" s="189"/>
      <c r="L422" s="194"/>
      <c r="M422" s="195"/>
      <c r="N422" s="196"/>
      <c r="O422" s="196"/>
      <c r="P422" s="196"/>
      <c r="Q422" s="196"/>
      <c r="R422" s="196"/>
      <c r="S422" s="196"/>
      <c r="T422" s="197"/>
      <c r="AT422" s="198" t="s">
        <v>181</v>
      </c>
      <c r="AU422" s="198" t="s">
        <v>179</v>
      </c>
      <c r="AV422" s="13" t="s">
        <v>83</v>
      </c>
      <c r="AW422" s="13" t="s">
        <v>36</v>
      </c>
      <c r="AX422" s="13" t="s">
        <v>75</v>
      </c>
      <c r="AY422" s="198" t="s">
        <v>171</v>
      </c>
    </row>
    <row r="423" spans="2:51" s="14" customFormat="1" ht="11.25">
      <c r="B423" s="199"/>
      <c r="C423" s="200"/>
      <c r="D423" s="190" t="s">
        <v>181</v>
      </c>
      <c r="E423" s="201" t="s">
        <v>19</v>
      </c>
      <c r="F423" s="202" t="s">
        <v>572</v>
      </c>
      <c r="G423" s="200"/>
      <c r="H423" s="203">
        <v>6.843</v>
      </c>
      <c r="I423" s="204"/>
      <c r="J423" s="200"/>
      <c r="K423" s="200"/>
      <c r="L423" s="205"/>
      <c r="M423" s="206"/>
      <c r="N423" s="207"/>
      <c r="O423" s="207"/>
      <c r="P423" s="207"/>
      <c r="Q423" s="207"/>
      <c r="R423" s="207"/>
      <c r="S423" s="207"/>
      <c r="T423" s="208"/>
      <c r="AT423" s="209" t="s">
        <v>181</v>
      </c>
      <c r="AU423" s="209" t="s">
        <v>179</v>
      </c>
      <c r="AV423" s="14" t="s">
        <v>179</v>
      </c>
      <c r="AW423" s="14" t="s">
        <v>36</v>
      </c>
      <c r="AX423" s="14" t="s">
        <v>75</v>
      </c>
      <c r="AY423" s="209" t="s">
        <v>171</v>
      </c>
    </row>
    <row r="424" spans="2:51" s="14" customFormat="1" ht="11.25">
      <c r="B424" s="199"/>
      <c r="C424" s="200"/>
      <c r="D424" s="190" t="s">
        <v>181</v>
      </c>
      <c r="E424" s="201" t="s">
        <v>19</v>
      </c>
      <c r="F424" s="202" t="s">
        <v>573</v>
      </c>
      <c r="G424" s="200"/>
      <c r="H424" s="203">
        <v>1.12</v>
      </c>
      <c r="I424" s="204"/>
      <c r="J424" s="200"/>
      <c r="K424" s="200"/>
      <c r="L424" s="205"/>
      <c r="M424" s="206"/>
      <c r="N424" s="207"/>
      <c r="O424" s="207"/>
      <c r="P424" s="207"/>
      <c r="Q424" s="207"/>
      <c r="R424" s="207"/>
      <c r="S424" s="207"/>
      <c r="T424" s="208"/>
      <c r="AT424" s="209" t="s">
        <v>181</v>
      </c>
      <c r="AU424" s="209" t="s">
        <v>179</v>
      </c>
      <c r="AV424" s="14" t="s">
        <v>179</v>
      </c>
      <c r="AW424" s="14" t="s">
        <v>36</v>
      </c>
      <c r="AX424" s="14" t="s">
        <v>75</v>
      </c>
      <c r="AY424" s="209" t="s">
        <v>171</v>
      </c>
    </row>
    <row r="425" spans="2:51" s="15" customFormat="1" ht="11.25">
      <c r="B425" s="210"/>
      <c r="C425" s="211"/>
      <c r="D425" s="190" t="s">
        <v>181</v>
      </c>
      <c r="E425" s="212" t="s">
        <v>19</v>
      </c>
      <c r="F425" s="213" t="s">
        <v>184</v>
      </c>
      <c r="G425" s="211"/>
      <c r="H425" s="214">
        <v>7.963</v>
      </c>
      <c r="I425" s="215"/>
      <c r="J425" s="211"/>
      <c r="K425" s="211"/>
      <c r="L425" s="216"/>
      <c r="M425" s="217"/>
      <c r="N425" s="218"/>
      <c r="O425" s="218"/>
      <c r="P425" s="218"/>
      <c r="Q425" s="218"/>
      <c r="R425" s="218"/>
      <c r="S425" s="218"/>
      <c r="T425" s="219"/>
      <c r="AT425" s="220" t="s">
        <v>181</v>
      </c>
      <c r="AU425" s="220" t="s">
        <v>179</v>
      </c>
      <c r="AV425" s="15" t="s">
        <v>178</v>
      </c>
      <c r="AW425" s="15" t="s">
        <v>36</v>
      </c>
      <c r="AX425" s="15" t="s">
        <v>83</v>
      </c>
      <c r="AY425" s="220" t="s">
        <v>171</v>
      </c>
    </row>
    <row r="426" spans="1:65" s="2" customFormat="1" ht="16.5" customHeight="1">
      <c r="A426" s="36"/>
      <c r="B426" s="37"/>
      <c r="C426" s="175" t="s">
        <v>574</v>
      </c>
      <c r="D426" s="175" t="s">
        <v>173</v>
      </c>
      <c r="E426" s="176" t="s">
        <v>575</v>
      </c>
      <c r="F426" s="177" t="s">
        <v>576</v>
      </c>
      <c r="G426" s="178" t="s">
        <v>187</v>
      </c>
      <c r="H426" s="179">
        <v>27.925</v>
      </c>
      <c r="I426" s="180"/>
      <c r="J426" s="181">
        <f>ROUND(I426*H426,2)</f>
        <v>0</v>
      </c>
      <c r="K426" s="177" t="s">
        <v>177</v>
      </c>
      <c r="L426" s="41"/>
      <c r="M426" s="182" t="s">
        <v>19</v>
      </c>
      <c r="N426" s="183" t="s">
        <v>47</v>
      </c>
      <c r="O426" s="66"/>
      <c r="P426" s="184">
        <f>O426*H426</f>
        <v>0</v>
      </c>
      <c r="Q426" s="184">
        <v>2.4534</v>
      </c>
      <c r="R426" s="184">
        <f>Q426*H426</f>
        <v>68.511195</v>
      </c>
      <c r="S426" s="184">
        <v>0</v>
      </c>
      <c r="T426" s="185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6" t="s">
        <v>178</v>
      </c>
      <c r="AT426" s="186" t="s">
        <v>173</v>
      </c>
      <c r="AU426" s="186" t="s">
        <v>179</v>
      </c>
      <c r="AY426" s="19" t="s">
        <v>171</v>
      </c>
      <c r="BE426" s="187">
        <f>IF(N426="základní",J426,0)</f>
        <v>0</v>
      </c>
      <c r="BF426" s="187">
        <f>IF(N426="snížená",J426,0)</f>
        <v>0</v>
      </c>
      <c r="BG426" s="187">
        <f>IF(N426="zákl. přenesená",J426,0)</f>
        <v>0</v>
      </c>
      <c r="BH426" s="187">
        <f>IF(N426="sníž. přenesená",J426,0)</f>
        <v>0</v>
      </c>
      <c r="BI426" s="187">
        <f>IF(N426="nulová",J426,0)</f>
        <v>0</v>
      </c>
      <c r="BJ426" s="19" t="s">
        <v>179</v>
      </c>
      <c r="BK426" s="187">
        <f>ROUND(I426*H426,2)</f>
        <v>0</v>
      </c>
      <c r="BL426" s="19" t="s">
        <v>178</v>
      </c>
      <c r="BM426" s="186" t="s">
        <v>577</v>
      </c>
    </row>
    <row r="427" spans="2:51" s="13" customFormat="1" ht="11.25">
      <c r="B427" s="188"/>
      <c r="C427" s="189"/>
      <c r="D427" s="190" t="s">
        <v>181</v>
      </c>
      <c r="E427" s="191" t="s">
        <v>19</v>
      </c>
      <c r="F427" s="192" t="s">
        <v>351</v>
      </c>
      <c r="G427" s="189"/>
      <c r="H427" s="191" t="s">
        <v>19</v>
      </c>
      <c r="I427" s="193"/>
      <c r="J427" s="189"/>
      <c r="K427" s="189"/>
      <c r="L427" s="194"/>
      <c r="M427" s="195"/>
      <c r="N427" s="196"/>
      <c r="O427" s="196"/>
      <c r="P427" s="196"/>
      <c r="Q427" s="196"/>
      <c r="R427" s="196"/>
      <c r="S427" s="196"/>
      <c r="T427" s="197"/>
      <c r="AT427" s="198" t="s">
        <v>181</v>
      </c>
      <c r="AU427" s="198" t="s">
        <v>179</v>
      </c>
      <c r="AV427" s="13" t="s">
        <v>83</v>
      </c>
      <c r="AW427" s="13" t="s">
        <v>36</v>
      </c>
      <c r="AX427" s="13" t="s">
        <v>75</v>
      </c>
      <c r="AY427" s="198" t="s">
        <v>171</v>
      </c>
    </row>
    <row r="428" spans="2:51" s="14" customFormat="1" ht="11.25">
      <c r="B428" s="199"/>
      <c r="C428" s="200"/>
      <c r="D428" s="190" t="s">
        <v>181</v>
      </c>
      <c r="E428" s="201" t="s">
        <v>19</v>
      </c>
      <c r="F428" s="202" t="s">
        <v>578</v>
      </c>
      <c r="G428" s="200"/>
      <c r="H428" s="203">
        <v>1.367</v>
      </c>
      <c r="I428" s="204"/>
      <c r="J428" s="200"/>
      <c r="K428" s="200"/>
      <c r="L428" s="205"/>
      <c r="M428" s="206"/>
      <c r="N428" s="207"/>
      <c r="O428" s="207"/>
      <c r="P428" s="207"/>
      <c r="Q428" s="207"/>
      <c r="R428" s="207"/>
      <c r="S428" s="207"/>
      <c r="T428" s="208"/>
      <c r="AT428" s="209" t="s">
        <v>181</v>
      </c>
      <c r="AU428" s="209" t="s">
        <v>179</v>
      </c>
      <c r="AV428" s="14" t="s">
        <v>179</v>
      </c>
      <c r="AW428" s="14" t="s">
        <v>36</v>
      </c>
      <c r="AX428" s="14" t="s">
        <v>75</v>
      </c>
      <c r="AY428" s="209" t="s">
        <v>171</v>
      </c>
    </row>
    <row r="429" spans="2:51" s="14" customFormat="1" ht="11.25">
      <c r="B429" s="199"/>
      <c r="C429" s="200"/>
      <c r="D429" s="190" t="s">
        <v>181</v>
      </c>
      <c r="E429" s="201" t="s">
        <v>19</v>
      </c>
      <c r="F429" s="202" t="s">
        <v>579</v>
      </c>
      <c r="G429" s="200"/>
      <c r="H429" s="203">
        <v>0.887</v>
      </c>
      <c r="I429" s="204"/>
      <c r="J429" s="200"/>
      <c r="K429" s="200"/>
      <c r="L429" s="205"/>
      <c r="M429" s="206"/>
      <c r="N429" s="207"/>
      <c r="O429" s="207"/>
      <c r="P429" s="207"/>
      <c r="Q429" s="207"/>
      <c r="R429" s="207"/>
      <c r="S429" s="207"/>
      <c r="T429" s="208"/>
      <c r="AT429" s="209" t="s">
        <v>181</v>
      </c>
      <c r="AU429" s="209" t="s">
        <v>179</v>
      </c>
      <c r="AV429" s="14" t="s">
        <v>179</v>
      </c>
      <c r="AW429" s="14" t="s">
        <v>36</v>
      </c>
      <c r="AX429" s="14" t="s">
        <v>75</v>
      </c>
      <c r="AY429" s="209" t="s">
        <v>171</v>
      </c>
    </row>
    <row r="430" spans="2:51" s="14" customFormat="1" ht="11.25">
      <c r="B430" s="199"/>
      <c r="C430" s="200"/>
      <c r="D430" s="190" t="s">
        <v>181</v>
      </c>
      <c r="E430" s="201" t="s">
        <v>19</v>
      </c>
      <c r="F430" s="202" t="s">
        <v>580</v>
      </c>
      <c r="G430" s="200"/>
      <c r="H430" s="203">
        <v>13.783</v>
      </c>
      <c r="I430" s="204"/>
      <c r="J430" s="200"/>
      <c r="K430" s="200"/>
      <c r="L430" s="205"/>
      <c r="M430" s="206"/>
      <c r="N430" s="207"/>
      <c r="O430" s="207"/>
      <c r="P430" s="207"/>
      <c r="Q430" s="207"/>
      <c r="R430" s="207"/>
      <c r="S430" s="207"/>
      <c r="T430" s="208"/>
      <c r="AT430" s="209" t="s">
        <v>181</v>
      </c>
      <c r="AU430" s="209" t="s">
        <v>179</v>
      </c>
      <c r="AV430" s="14" t="s">
        <v>179</v>
      </c>
      <c r="AW430" s="14" t="s">
        <v>36</v>
      </c>
      <c r="AX430" s="14" t="s">
        <v>75</v>
      </c>
      <c r="AY430" s="209" t="s">
        <v>171</v>
      </c>
    </row>
    <row r="431" spans="2:51" s="13" customFormat="1" ht="11.25">
      <c r="B431" s="188"/>
      <c r="C431" s="189"/>
      <c r="D431" s="190" t="s">
        <v>181</v>
      </c>
      <c r="E431" s="191" t="s">
        <v>19</v>
      </c>
      <c r="F431" s="192" t="s">
        <v>374</v>
      </c>
      <c r="G431" s="189"/>
      <c r="H431" s="191" t="s">
        <v>19</v>
      </c>
      <c r="I431" s="193"/>
      <c r="J431" s="189"/>
      <c r="K431" s="189"/>
      <c r="L431" s="194"/>
      <c r="M431" s="195"/>
      <c r="N431" s="196"/>
      <c r="O431" s="196"/>
      <c r="P431" s="196"/>
      <c r="Q431" s="196"/>
      <c r="R431" s="196"/>
      <c r="S431" s="196"/>
      <c r="T431" s="197"/>
      <c r="AT431" s="198" t="s">
        <v>181</v>
      </c>
      <c r="AU431" s="198" t="s">
        <v>179</v>
      </c>
      <c r="AV431" s="13" t="s">
        <v>83</v>
      </c>
      <c r="AW431" s="13" t="s">
        <v>36</v>
      </c>
      <c r="AX431" s="13" t="s">
        <v>75</v>
      </c>
      <c r="AY431" s="198" t="s">
        <v>171</v>
      </c>
    </row>
    <row r="432" spans="2:51" s="14" customFormat="1" ht="11.25">
      <c r="B432" s="199"/>
      <c r="C432" s="200"/>
      <c r="D432" s="190" t="s">
        <v>181</v>
      </c>
      <c r="E432" s="201" t="s">
        <v>19</v>
      </c>
      <c r="F432" s="202" t="s">
        <v>581</v>
      </c>
      <c r="G432" s="200"/>
      <c r="H432" s="203">
        <v>9.308</v>
      </c>
      <c r="I432" s="204"/>
      <c r="J432" s="200"/>
      <c r="K432" s="200"/>
      <c r="L432" s="205"/>
      <c r="M432" s="206"/>
      <c r="N432" s="207"/>
      <c r="O432" s="207"/>
      <c r="P432" s="207"/>
      <c r="Q432" s="207"/>
      <c r="R432" s="207"/>
      <c r="S432" s="207"/>
      <c r="T432" s="208"/>
      <c r="AT432" s="209" t="s">
        <v>181</v>
      </c>
      <c r="AU432" s="209" t="s">
        <v>179</v>
      </c>
      <c r="AV432" s="14" t="s">
        <v>179</v>
      </c>
      <c r="AW432" s="14" t="s">
        <v>36</v>
      </c>
      <c r="AX432" s="14" t="s">
        <v>75</v>
      </c>
      <c r="AY432" s="209" t="s">
        <v>171</v>
      </c>
    </row>
    <row r="433" spans="2:51" s="14" customFormat="1" ht="11.25">
      <c r="B433" s="199"/>
      <c r="C433" s="200"/>
      <c r="D433" s="190" t="s">
        <v>181</v>
      </c>
      <c r="E433" s="201" t="s">
        <v>19</v>
      </c>
      <c r="F433" s="202" t="s">
        <v>582</v>
      </c>
      <c r="G433" s="200"/>
      <c r="H433" s="203">
        <v>1.509</v>
      </c>
      <c r="I433" s="204"/>
      <c r="J433" s="200"/>
      <c r="K433" s="200"/>
      <c r="L433" s="205"/>
      <c r="M433" s="206"/>
      <c r="N433" s="207"/>
      <c r="O433" s="207"/>
      <c r="P433" s="207"/>
      <c r="Q433" s="207"/>
      <c r="R433" s="207"/>
      <c r="S433" s="207"/>
      <c r="T433" s="208"/>
      <c r="AT433" s="209" t="s">
        <v>181</v>
      </c>
      <c r="AU433" s="209" t="s">
        <v>179</v>
      </c>
      <c r="AV433" s="14" t="s">
        <v>179</v>
      </c>
      <c r="AW433" s="14" t="s">
        <v>36</v>
      </c>
      <c r="AX433" s="14" t="s">
        <v>75</v>
      </c>
      <c r="AY433" s="209" t="s">
        <v>171</v>
      </c>
    </row>
    <row r="434" spans="2:51" s="14" customFormat="1" ht="11.25">
      <c r="B434" s="199"/>
      <c r="C434" s="200"/>
      <c r="D434" s="190" t="s">
        <v>181</v>
      </c>
      <c r="E434" s="201" t="s">
        <v>19</v>
      </c>
      <c r="F434" s="202" t="s">
        <v>583</v>
      </c>
      <c r="G434" s="200"/>
      <c r="H434" s="203">
        <v>1.071</v>
      </c>
      <c r="I434" s="204"/>
      <c r="J434" s="200"/>
      <c r="K434" s="200"/>
      <c r="L434" s="205"/>
      <c r="M434" s="206"/>
      <c r="N434" s="207"/>
      <c r="O434" s="207"/>
      <c r="P434" s="207"/>
      <c r="Q434" s="207"/>
      <c r="R434" s="207"/>
      <c r="S434" s="207"/>
      <c r="T434" s="208"/>
      <c r="AT434" s="209" t="s">
        <v>181</v>
      </c>
      <c r="AU434" s="209" t="s">
        <v>179</v>
      </c>
      <c r="AV434" s="14" t="s">
        <v>179</v>
      </c>
      <c r="AW434" s="14" t="s">
        <v>36</v>
      </c>
      <c r="AX434" s="14" t="s">
        <v>75</v>
      </c>
      <c r="AY434" s="209" t="s">
        <v>171</v>
      </c>
    </row>
    <row r="435" spans="2:51" s="16" customFormat="1" ht="11.25">
      <c r="B435" s="231"/>
      <c r="C435" s="232"/>
      <c r="D435" s="190" t="s">
        <v>181</v>
      </c>
      <c r="E435" s="233" t="s">
        <v>19</v>
      </c>
      <c r="F435" s="234" t="s">
        <v>379</v>
      </c>
      <c r="G435" s="232"/>
      <c r="H435" s="235">
        <v>27.925</v>
      </c>
      <c r="I435" s="236"/>
      <c r="J435" s="232"/>
      <c r="K435" s="232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181</v>
      </c>
      <c r="AU435" s="241" t="s">
        <v>179</v>
      </c>
      <c r="AV435" s="16" t="s">
        <v>193</v>
      </c>
      <c r="AW435" s="16" t="s">
        <v>36</v>
      </c>
      <c r="AX435" s="16" t="s">
        <v>75</v>
      </c>
      <c r="AY435" s="241" t="s">
        <v>171</v>
      </c>
    </row>
    <row r="436" spans="2:51" s="15" customFormat="1" ht="11.25">
      <c r="B436" s="210"/>
      <c r="C436" s="211"/>
      <c r="D436" s="190" t="s">
        <v>181</v>
      </c>
      <c r="E436" s="212" t="s">
        <v>19</v>
      </c>
      <c r="F436" s="213" t="s">
        <v>184</v>
      </c>
      <c r="G436" s="211"/>
      <c r="H436" s="214">
        <v>27.925</v>
      </c>
      <c r="I436" s="215"/>
      <c r="J436" s="211"/>
      <c r="K436" s="211"/>
      <c r="L436" s="216"/>
      <c r="M436" s="217"/>
      <c r="N436" s="218"/>
      <c r="O436" s="218"/>
      <c r="P436" s="218"/>
      <c r="Q436" s="218"/>
      <c r="R436" s="218"/>
      <c r="S436" s="218"/>
      <c r="T436" s="219"/>
      <c r="AT436" s="220" t="s">
        <v>181</v>
      </c>
      <c r="AU436" s="220" t="s">
        <v>179</v>
      </c>
      <c r="AV436" s="15" t="s">
        <v>178</v>
      </c>
      <c r="AW436" s="15" t="s">
        <v>36</v>
      </c>
      <c r="AX436" s="15" t="s">
        <v>83</v>
      </c>
      <c r="AY436" s="220" t="s">
        <v>171</v>
      </c>
    </row>
    <row r="437" spans="1:65" s="2" customFormat="1" ht="16.5" customHeight="1">
      <c r="A437" s="36"/>
      <c r="B437" s="37"/>
      <c r="C437" s="175" t="s">
        <v>584</v>
      </c>
      <c r="D437" s="175" t="s">
        <v>173</v>
      </c>
      <c r="E437" s="176" t="s">
        <v>585</v>
      </c>
      <c r="F437" s="177" t="s">
        <v>586</v>
      </c>
      <c r="G437" s="178" t="s">
        <v>176</v>
      </c>
      <c r="H437" s="179">
        <v>368.36</v>
      </c>
      <c r="I437" s="180"/>
      <c r="J437" s="181">
        <f>ROUND(I437*H437,2)</f>
        <v>0</v>
      </c>
      <c r="K437" s="177" t="s">
        <v>177</v>
      </c>
      <c r="L437" s="41"/>
      <c r="M437" s="182" t="s">
        <v>19</v>
      </c>
      <c r="N437" s="183" t="s">
        <v>47</v>
      </c>
      <c r="O437" s="66"/>
      <c r="P437" s="184">
        <f>O437*H437</f>
        <v>0</v>
      </c>
      <c r="Q437" s="184">
        <v>0.00576</v>
      </c>
      <c r="R437" s="184">
        <f>Q437*H437</f>
        <v>2.1217536000000004</v>
      </c>
      <c r="S437" s="184">
        <v>0</v>
      </c>
      <c r="T437" s="185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86" t="s">
        <v>178</v>
      </c>
      <c r="AT437" s="186" t="s">
        <v>173</v>
      </c>
      <c r="AU437" s="186" t="s">
        <v>179</v>
      </c>
      <c r="AY437" s="19" t="s">
        <v>171</v>
      </c>
      <c r="BE437" s="187">
        <f>IF(N437="základní",J437,0)</f>
        <v>0</v>
      </c>
      <c r="BF437" s="187">
        <f>IF(N437="snížená",J437,0)</f>
        <v>0</v>
      </c>
      <c r="BG437" s="187">
        <f>IF(N437="zákl. přenesená",J437,0)</f>
        <v>0</v>
      </c>
      <c r="BH437" s="187">
        <f>IF(N437="sníž. přenesená",J437,0)</f>
        <v>0</v>
      </c>
      <c r="BI437" s="187">
        <f>IF(N437="nulová",J437,0)</f>
        <v>0</v>
      </c>
      <c r="BJ437" s="19" t="s">
        <v>179</v>
      </c>
      <c r="BK437" s="187">
        <f>ROUND(I437*H437,2)</f>
        <v>0</v>
      </c>
      <c r="BL437" s="19" t="s">
        <v>178</v>
      </c>
      <c r="BM437" s="186" t="s">
        <v>587</v>
      </c>
    </row>
    <row r="438" spans="2:51" s="13" customFormat="1" ht="11.25">
      <c r="B438" s="188"/>
      <c r="C438" s="189"/>
      <c r="D438" s="190" t="s">
        <v>181</v>
      </c>
      <c r="E438" s="191" t="s">
        <v>19</v>
      </c>
      <c r="F438" s="192" t="s">
        <v>351</v>
      </c>
      <c r="G438" s="189"/>
      <c r="H438" s="191" t="s">
        <v>19</v>
      </c>
      <c r="I438" s="193"/>
      <c r="J438" s="189"/>
      <c r="K438" s="189"/>
      <c r="L438" s="194"/>
      <c r="M438" s="195"/>
      <c r="N438" s="196"/>
      <c r="O438" s="196"/>
      <c r="P438" s="196"/>
      <c r="Q438" s="196"/>
      <c r="R438" s="196"/>
      <c r="S438" s="196"/>
      <c r="T438" s="197"/>
      <c r="AT438" s="198" t="s">
        <v>181</v>
      </c>
      <c r="AU438" s="198" t="s">
        <v>179</v>
      </c>
      <c r="AV438" s="13" t="s">
        <v>83</v>
      </c>
      <c r="AW438" s="13" t="s">
        <v>36</v>
      </c>
      <c r="AX438" s="13" t="s">
        <v>75</v>
      </c>
      <c r="AY438" s="198" t="s">
        <v>171</v>
      </c>
    </row>
    <row r="439" spans="2:51" s="14" customFormat="1" ht="11.25">
      <c r="B439" s="199"/>
      <c r="C439" s="200"/>
      <c r="D439" s="190" t="s">
        <v>181</v>
      </c>
      <c r="E439" s="201" t="s">
        <v>19</v>
      </c>
      <c r="F439" s="202" t="s">
        <v>588</v>
      </c>
      <c r="G439" s="200"/>
      <c r="H439" s="203">
        <v>22.78</v>
      </c>
      <c r="I439" s="204"/>
      <c r="J439" s="200"/>
      <c r="K439" s="200"/>
      <c r="L439" s="205"/>
      <c r="M439" s="206"/>
      <c r="N439" s="207"/>
      <c r="O439" s="207"/>
      <c r="P439" s="207"/>
      <c r="Q439" s="207"/>
      <c r="R439" s="207"/>
      <c r="S439" s="207"/>
      <c r="T439" s="208"/>
      <c r="AT439" s="209" t="s">
        <v>181</v>
      </c>
      <c r="AU439" s="209" t="s">
        <v>179</v>
      </c>
      <c r="AV439" s="14" t="s">
        <v>179</v>
      </c>
      <c r="AW439" s="14" t="s">
        <v>36</v>
      </c>
      <c r="AX439" s="14" t="s">
        <v>75</v>
      </c>
      <c r="AY439" s="209" t="s">
        <v>171</v>
      </c>
    </row>
    <row r="440" spans="2:51" s="14" customFormat="1" ht="11.25">
      <c r="B440" s="199"/>
      <c r="C440" s="200"/>
      <c r="D440" s="190" t="s">
        <v>181</v>
      </c>
      <c r="E440" s="201" t="s">
        <v>19</v>
      </c>
      <c r="F440" s="202" t="s">
        <v>589</v>
      </c>
      <c r="G440" s="200"/>
      <c r="H440" s="203">
        <v>31.676</v>
      </c>
      <c r="I440" s="204"/>
      <c r="J440" s="200"/>
      <c r="K440" s="200"/>
      <c r="L440" s="205"/>
      <c r="M440" s="206"/>
      <c r="N440" s="207"/>
      <c r="O440" s="207"/>
      <c r="P440" s="207"/>
      <c r="Q440" s="207"/>
      <c r="R440" s="207"/>
      <c r="S440" s="207"/>
      <c r="T440" s="208"/>
      <c r="AT440" s="209" t="s">
        <v>181</v>
      </c>
      <c r="AU440" s="209" t="s">
        <v>179</v>
      </c>
      <c r="AV440" s="14" t="s">
        <v>179</v>
      </c>
      <c r="AW440" s="14" t="s">
        <v>36</v>
      </c>
      <c r="AX440" s="14" t="s">
        <v>75</v>
      </c>
      <c r="AY440" s="209" t="s">
        <v>171</v>
      </c>
    </row>
    <row r="441" spans="2:51" s="14" customFormat="1" ht="11.25">
      <c r="B441" s="199"/>
      <c r="C441" s="200"/>
      <c r="D441" s="190" t="s">
        <v>181</v>
      </c>
      <c r="E441" s="201" t="s">
        <v>19</v>
      </c>
      <c r="F441" s="202" t="s">
        <v>590</v>
      </c>
      <c r="G441" s="200"/>
      <c r="H441" s="203">
        <v>139.224</v>
      </c>
      <c r="I441" s="204"/>
      <c r="J441" s="200"/>
      <c r="K441" s="200"/>
      <c r="L441" s="205"/>
      <c r="M441" s="206"/>
      <c r="N441" s="207"/>
      <c r="O441" s="207"/>
      <c r="P441" s="207"/>
      <c r="Q441" s="207"/>
      <c r="R441" s="207"/>
      <c r="S441" s="207"/>
      <c r="T441" s="208"/>
      <c r="AT441" s="209" t="s">
        <v>181</v>
      </c>
      <c r="AU441" s="209" t="s">
        <v>179</v>
      </c>
      <c r="AV441" s="14" t="s">
        <v>179</v>
      </c>
      <c r="AW441" s="14" t="s">
        <v>36</v>
      </c>
      <c r="AX441" s="14" t="s">
        <v>75</v>
      </c>
      <c r="AY441" s="209" t="s">
        <v>171</v>
      </c>
    </row>
    <row r="442" spans="2:51" s="13" customFormat="1" ht="11.25">
      <c r="B442" s="188"/>
      <c r="C442" s="189"/>
      <c r="D442" s="190" t="s">
        <v>181</v>
      </c>
      <c r="E442" s="191" t="s">
        <v>19</v>
      </c>
      <c r="F442" s="192" t="s">
        <v>374</v>
      </c>
      <c r="G442" s="189"/>
      <c r="H442" s="191" t="s">
        <v>19</v>
      </c>
      <c r="I442" s="193"/>
      <c r="J442" s="189"/>
      <c r="K442" s="189"/>
      <c r="L442" s="194"/>
      <c r="M442" s="195"/>
      <c r="N442" s="196"/>
      <c r="O442" s="196"/>
      <c r="P442" s="196"/>
      <c r="Q442" s="196"/>
      <c r="R442" s="196"/>
      <c r="S442" s="196"/>
      <c r="T442" s="197"/>
      <c r="AT442" s="198" t="s">
        <v>181</v>
      </c>
      <c r="AU442" s="198" t="s">
        <v>179</v>
      </c>
      <c r="AV442" s="13" t="s">
        <v>83</v>
      </c>
      <c r="AW442" s="13" t="s">
        <v>36</v>
      </c>
      <c r="AX442" s="13" t="s">
        <v>75</v>
      </c>
      <c r="AY442" s="198" t="s">
        <v>171</v>
      </c>
    </row>
    <row r="443" spans="2:51" s="14" customFormat="1" ht="11.25">
      <c r="B443" s="199"/>
      <c r="C443" s="200"/>
      <c r="D443" s="190" t="s">
        <v>181</v>
      </c>
      <c r="E443" s="201" t="s">
        <v>19</v>
      </c>
      <c r="F443" s="202" t="s">
        <v>591</v>
      </c>
      <c r="G443" s="200"/>
      <c r="H443" s="203">
        <v>94.018</v>
      </c>
      <c r="I443" s="204"/>
      <c r="J443" s="200"/>
      <c r="K443" s="200"/>
      <c r="L443" s="205"/>
      <c r="M443" s="206"/>
      <c r="N443" s="207"/>
      <c r="O443" s="207"/>
      <c r="P443" s="207"/>
      <c r="Q443" s="207"/>
      <c r="R443" s="207"/>
      <c r="S443" s="207"/>
      <c r="T443" s="208"/>
      <c r="AT443" s="209" t="s">
        <v>181</v>
      </c>
      <c r="AU443" s="209" t="s">
        <v>179</v>
      </c>
      <c r="AV443" s="14" t="s">
        <v>179</v>
      </c>
      <c r="AW443" s="14" t="s">
        <v>36</v>
      </c>
      <c r="AX443" s="14" t="s">
        <v>75</v>
      </c>
      <c r="AY443" s="209" t="s">
        <v>171</v>
      </c>
    </row>
    <row r="444" spans="2:51" s="14" customFormat="1" ht="11.25">
      <c r="B444" s="199"/>
      <c r="C444" s="200"/>
      <c r="D444" s="190" t="s">
        <v>181</v>
      </c>
      <c r="E444" s="201" t="s">
        <v>19</v>
      </c>
      <c r="F444" s="202" t="s">
        <v>592</v>
      </c>
      <c r="G444" s="200"/>
      <c r="H444" s="203">
        <v>53.892</v>
      </c>
      <c r="I444" s="204"/>
      <c r="J444" s="200"/>
      <c r="K444" s="200"/>
      <c r="L444" s="205"/>
      <c r="M444" s="206"/>
      <c r="N444" s="207"/>
      <c r="O444" s="207"/>
      <c r="P444" s="207"/>
      <c r="Q444" s="207"/>
      <c r="R444" s="207"/>
      <c r="S444" s="207"/>
      <c r="T444" s="208"/>
      <c r="AT444" s="209" t="s">
        <v>181</v>
      </c>
      <c r="AU444" s="209" t="s">
        <v>179</v>
      </c>
      <c r="AV444" s="14" t="s">
        <v>179</v>
      </c>
      <c r="AW444" s="14" t="s">
        <v>36</v>
      </c>
      <c r="AX444" s="14" t="s">
        <v>75</v>
      </c>
      <c r="AY444" s="209" t="s">
        <v>171</v>
      </c>
    </row>
    <row r="445" spans="2:51" s="14" customFormat="1" ht="11.25">
      <c r="B445" s="199"/>
      <c r="C445" s="200"/>
      <c r="D445" s="190" t="s">
        <v>181</v>
      </c>
      <c r="E445" s="201" t="s">
        <v>19</v>
      </c>
      <c r="F445" s="202" t="s">
        <v>593</v>
      </c>
      <c r="G445" s="200"/>
      <c r="H445" s="203">
        <v>26.77</v>
      </c>
      <c r="I445" s="204"/>
      <c r="J445" s="200"/>
      <c r="K445" s="200"/>
      <c r="L445" s="205"/>
      <c r="M445" s="206"/>
      <c r="N445" s="207"/>
      <c r="O445" s="207"/>
      <c r="P445" s="207"/>
      <c r="Q445" s="207"/>
      <c r="R445" s="207"/>
      <c r="S445" s="207"/>
      <c r="T445" s="208"/>
      <c r="AT445" s="209" t="s">
        <v>181</v>
      </c>
      <c r="AU445" s="209" t="s">
        <v>179</v>
      </c>
      <c r="AV445" s="14" t="s">
        <v>179</v>
      </c>
      <c r="AW445" s="14" t="s">
        <v>36</v>
      </c>
      <c r="AX445" s="14" t="s">
        <v>75</v>
      </c>
      <c r="AY445" s="209" t="s">
        <v>171</v>
      </c>
    </row>
    <row r="446" spans="2:51" s="16" customFormat="1" ht="11.25">
      <c r="B446" s="231"/>
      <c r="C446" s="232"/>
      <c r="D446" s="190" t="s">
        <v>181</v>
      </c>
      <c r="E446" s="233" t="s">
        <v>19</v>
      </c>
      <c r="F446" s="234" t="s">
        <v>379</v>
      </c>
      <c r="G446" s="232"/>
      <c r="H446" s="235">
        <v>368.36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181</v>
      </c>
      <c r="AU446" s="241" t="s">
        <v>179</v>
      </c>
      <c r="AV446" s="16" t="s">
        <v>193</v>
      </c>
      <c r="AW446" s="16" t="s">
        <v>36</v>
      </c>
      <c r="AX446" s="16" t="s">
        <v>75</v>
      </c>
      <c r="AY446" s="241" t="s">
        <v>171</v>
      </c>
    </row>
    <row r="447" spans="2:51" s="15" customFormat="1" ht="11.25">
      <c r="B447" s="210"/>
      <c r="C447" s="211"/>
      <c r="D447" s="190" t="s">
        <v>181</v>
      </c>
      <c r="E447" s="212" t="s">
        <v>19</v>
      </c>
      <c r="F447" s="213" t="s">
        <v>184</v>
      </c>
      <c r="G447" s="211"/>
      <c r="H447" s="214">
        <v>368.36</v>
      </c>
      <c r="I447" s="215"/>
      <c r="J447" s="211"/>
      <c r="K447" s="211"/>
      <c r="L447" s="216"/>
      <c r="M447" s="217"/>
      <c r="N447" s="218"/>
      <c r="O447" s="218"/>
      <c r="P447" s="218"/>
      <c r="Q447" s="218"/>
      <c r="R447" s="218"/>
      <c r="S447" s="218"/>
      <c r="T447" s="219"/>
      <c r="AT447" s="220" t="s">
        <v>181</v>
      </c>
      <c r="AU447" s="220" t="s">
        <v>179</v>
      </c>
      <c r="AV447" s="15" t="s">
        <v>178</v>
      </c>
      <c r="AW447" s="15" t="s">
        <v>36</v>
      </c>
      <c r="AX447" s="15" t="s">
        <v>83</v>
      </c>
      <c r="AY447" s="220" t="s">
        <v>171</v>
      </c>
    </row>
    <row r="448" spans="1:65" s="2" customFormat="1" ht="16.5" customHeight="1">
      <c r="A448" s="36"/>
      <c r="B448" s="37"/>
      <c r="C448" s="175" t="s">
        <v>594</v>
      </c>
      <c r="D448" s="175" t="s">
        <v>173</v>
      </c>
      <c r="E448" s="176" t="s">
        <v>595</v>
      </c>
      <c r="F448" s="177" t="s">
        <v>596</v>
      </c>
      <c r="G448" s="178" t="s">
        <v>176</v>
      </c>
      <c r="H448" s="179">
        <v>368.36</v>
      </c>
      <c r="I448" s="180"/>
      <c r="J448" s="181">
        <f>ROUND(I448*H448,2)</f>
        <v>0</v>
      </c>
      <c r="K448" s="177" t="s">
        <v>177</v>
      </c>
      <c r="L448" s="41"/>
      <c r="M448" s="182" t="s">
        <v>19</v>
      </c>
      <c r="N448" s="183" t="s">
        <v>47</v>
      </c>
      <c r="O448" s="66"/>
      <c r="P448" s="184">
        <f>O448*H448</f>
        <v>0</v>
      </c>
      <c r="Q448" s="184">
        <v>0</v>
      </c>
      <c r="R448" s="184">
        <f>Q448*H448</f>
        <v>0</v>
      </c>
      <c r="S448" s="184">
        <v>0</v>
      </c>
      <c r="T448" s="185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86" t="s">
        <v>178</v>
      </c>
      <c r="AT448" s="186" t="s">
        <v>173</v>
      </c>
      <c r="AU448" s="186" t="s">
        <v>179</v>
      </c>
      <c r="AY448" s="19" t="s">
        <v>171</v>
      </c>
      <c r="BE448" s="187">
        <f>IF(N448="základní",J448,0)</f>
        <v>0</v>
      </c>
      <c r="BF448" s="187">
        <f>IF(N448="snížená",J448,0)</f>
        <v>0</v>
      </c>
      <c r="BG448" s="187">
        <f>IF(N448="zákl. přenesená",J448,0)</f>
        <v>0</v>
      </c>
      <c r="BH448" s="187">
        <f>IF(N448="sníž. přenesená",J448,0)</f>
        <v>0</v>
      </c>
      <c r="BI448" s="187">
        <f>IF(N448="nulová",J448,0)</f>
        <v>0</v>
      </c>
      <c r="BJ448" s="19" t="s">
        <v>179</v>
      </c>
      <c r="BK448" s="187">
        <f>ROUND(I448*H448,2)</f>
        <v>0</v>
      </c>
      <c r="BL448" s="19" t="s">
        <v>178</v>
      </c>
      <c r="BM448" s="186" t="s">
        <v>597</v>
      </c>
    </row>
    <row r="449" spans="1:65" s="2" customFormat="1" ht="16.5" customHeight="1">
      <c r="A449" s="36"/>
      <c r="B449" s="37"/>
      <c r="C449" s="175" t="s">
        <v>598</v>
      </c>
      <c r="D449" s="175" t="s">
        <v>173</v>
      </c>
      <c r="E449" s="176" t="s">
        <v>599</v>
      </c>
      <c r="F449" s="177" t="s">
        <v>600</v>
      </c>
      <c r="G449" s="178" t="s">
        <v>222</v>
      </c>
      <c r="H449" s="179">
        <v>2.234</v>
      </c>
      <c r="I449" s="180"/>
      <c r="J449" s="181">
        <f>ROUND(I449*H449,2)</f>
        <v>0</v>
      </c>
      <c r="K449" s="177" t="s">
        <v>177</v>
      </c>
      <c r="L449" s="41"/>
      <c r="M449" s="182" t="s">
        <v>19</v>
      </c>
      <c r="N449" s="183" t="s">
        <v>47</v>
      </c>
      <c r="O449" s="66"/>
      <c r="P449" s="184">
        <f>O449*H449</f>
        <v>0</v>
      </c>
      <c r="Q449" s="184">
        <v>1.05256</v>
      </c>
      <c r="R449" s="184">
        <f>Q449*H449</f>
        <v>2.3514190399999997</v>
      </c>
      <c r="S449" s="184">
        <v>0</v>
      </c>
      <c r="T449" s="185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86" t="s">
        <v>178</v>
      </c>
      <c r="AT449" s="186" t="s">
        <v>173</v>
      </c>
      <c r="AU449" s="186" t="s">
        <v>179</v>
      </c>
      <c r="AY449" s="19" t="s">
        <v>171</v>
      </c>
      <c r="BE449" s="187">
        <f>IF(N449="základní",J449,0)</f>
        <v>0</v>
      </c>
      <c r="BF449" s="187">
        <f>IF(N449="snížená",J449,0)</f>
        <v>0</v>
      </c>
      <c r="BG449" s="187">
        <f>IF(N449="zákl. přenesená",J449,0)</f>
        <v>0</v>
      </c>
      <c r="BH449" s="187">
        <f>IF(N449="sníž. přenesená",J449,0)</f>
        <v>0</v>
      </c>
      <c r="BI449" s="187">
        <f>IF(N449="nulová",J449,0)</f>
        <v>0</v>
      </c>
      <c r="BJ449" s="19" t="s">
        <v>179</v>
      </c>
      <c r="BK449" s="187">
        <f>ROUND(I449*H449,2)</f>
        <v>0</v>
      </c>
      <c r="BL449" s="19" t="s">
        <v>178</v>
      </c>
      <c r="BM449" s="186" t="s">
        <v>601</v>
      </c>
    </row>
    <row r="450" spans="2:51" s="14" customFormat="1" ht="11.25">
      <c r="B450" s="199"/>
      <c r="C450" s="200"/>
      <c r="D450" s="190" t="s">
        <v>181</v>
      </c>
      <c r="E450" s="201" t="s">
        <v>19</v>
      </c>
      <c r="F450" s="202" t="s">
        <v>602</v>
      </c>
      <c r="G450" s="200"/>
      <c r="H450" s="203">
        <v>2.234</v>
      </c>
      <c r="I450" s="204"/>
      <c r="J450" s="200"/>
      <c r="K450" s="200"/>
      <c r="L450" s="205"/>
      <c r="M450" s="206"/>
      <c r="N450" s="207"/>
      <c r="O450" s="207"/>
      <c r="P450" s="207"/>
      <c r="Q450" s="207"/>
      <c r="R450" s="207"/>
      <c r="S450" s="207"/>
      <c r="T450" s="208"/>
      <c r="AT450" s="209" t="s">
        <v>181</v>
      </c>
      <c r="AU450" s="209" t="s">
        <v>179</v>
      </c>
      <c r="AV450" s="14" t="s">
        <v>179</v>
      </c>
      <c r="AW450" s="14" t="s">
        <v>36</v>
      </c>
      <c r="AX450" s="14" t="s">
        <v>75</v>
      </c>
      <c r="AY450" s="209" t="s">
        <v>171</v>
      </c>
    </row>
    <row r="451" spans="2:51" s="15" customFormat="1" ht="11.25">
      <c r="B451" s="210"/>
      <c r="C451" s="211"/>
      <c r="D451" s="190" t="s">
        <v>181</v>
      </c>
      <c r="E451" s="212" t="s">
        <v>19</v>
      </c>
      <c r="F451" s="213" t="s">
        <v>184</v>
      </c>
      <c r="G451" s="211"/>
      <c r="H451" s="214">
        <v>2.234</v>
      </c>
      <c r="I451" s="215"/>
      <c r="J451" s="211"/>
      <c r="K451" s="211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181</v>
      </c>
      <c r="AU451" s="220" t="s">
        <v>179</v>
      </c>
      <c r="AV451" s="15" t="s">
        <v>178</v>
      </c>
      <c r="AW451" s="15" t="s">
        <v>36</v>
      </c>
      <c r="AX451" s="15" t="s">
        <v>83</v>
      </c>
      <c r="AY451" s="220" t="s">
        <v>171</v>
      </c>
    </row>
    <row r="452" spans="1:65" s="2" customFormat="1" ht="16.5" customHeight="1">
      <c r="A452" s="36"/>
      <c r="B452" s="37"/>
      <c r="C452" s="175" t="s">
        <v>603</v>
      </c>
      <c r="D452" s="175" t="s">
        <v>173</v>
      </c>
      <c r="E452" s="176" t="s">
        <v>604</v>
      </c>
      <c r="F452" s="177" t="s">
        <v>605</v>
      </c>
      <c r="G452" s="178" t="s">
        <v>176</v>
      </c>
      <c r="H452" s="179">
        <v>382.385</v>
      </c>
      <c r="I452" s="180"/>
      <c r="J452" s="181">
        <f>ROUND(I452*H452,2)</f>
        <v>0</v>
      </c>
      <c r="K452" s="177" t="s">
        <v>19</v>
      </c>
      <c r="L452" s="41"/>
      <c r="M452" s="182" t="s">
        <v>19</v>
      </c>
      <c r="N452" s="183" t="s">
        <v>47</v>
      </c>
      <c r="O452" s="66"/>
      <c r="P452" s="184">
        <f>O452*H452</f>
        <v>0</v>
      </c>
      <c r="Q452" s="184">
        <v>0</v>
      </c>
      <c r="R452" s="184">
        <f>Q452*H452</f>
        <v>0</v>
      </c>
      <c r="S452" s="184">
        <v>0</v>
      </c>
      <c r="T452" s="185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86" t="s">
        <v>178</v>
      </c>
      <c r="AT452" s="186" t="s">
        <v>173</v>
      </c>
      <c r="AU452" s="186" t="s">
        <v>179</v>
      </c>
      <c r="AY452" s="19" t="s">
        <v>171</v>
      </c>
      <c r="BE452" s="187">
        <f>IF(N452="základní",J452,0)</f>
        <v>0</v>
      </c>
      <c r="BF452" s="187">
        <f>IF(N452="snížená",J452,0)</f>
        <v>0</v>
      </c>
      <c r="BG452" s="187">
        <f>IF(N452="zákl. přenesená",J452,0)</f>
        <v>0</v>
      </c>
      <c r="BH452" s="187">
        <f>IF(N452="sníž. přenesená",J452,0)</f>
        <v>0</v>
      </c>
      <c r="BI452" s="187">
        <f>IF(N452="nulová",J452,0)</f>
        <v>0</v>
      </c>
      <c r="BJ452" s="19" t="s">
        <v>179</v>
      </c>
      <c r="BK452" s="187">
        <f>ROUND(I452*H452,2)</f>
        <v>0</v>
      </c>
      <c r="BL452" s="19" t="s">
        <v>178</v>
      </c>
      <c r="BM452" s="186" t="s">
        <v>606</v>
      </c>
    </row>
    <row r="453" spans="2:51" s="14" customFormat="1" ht="11.25">
      <c r="B453" s="199"/>
      <c r="C453" s="200"/>
      <c r="D453" s="190" t="s">
        <v>181</v>
      </c>
      <c r="E453" s="201" t="s">
        <v>19</v>
      </c>
      <c r="F453" s="202" t="s">
        <v>607</v>
      </c>
      <c r="G453" s="200"/>
      <c r="H453" s="203">
        <v>187.172</v>
      </c>
      <c r="I453" s="204"/>
      <c r="J453" s="200"/>
      <c r="K453" s="200"/>
      <c r="L453" s="205"/>
      <c r="M453" s="206"/>
      <c r="N453" s="207"/>
      <c r="O453" s="207"/>
      <c r="P453" s="207"/>
      <c r="Q453" s="207"/>
      <c r="R453" s="207"/>
      <c r="S453" s="207"/>
      <c r="T453" s="208"/>
      <c r="AT453" s="209" t="s">
        <v>181</v>
      </c>
      <c r="AU453" s="209" t="s">
        <v>179</v>
      </c>
      <c r="AV453" s="14" t="s">
        <v>179</v>
      </c>
      <c r="AW453" s="14" t="s">
        <v>36</v>
      </c>
      <c r="AX453" s="14" t="s">
        <v>75</v>
      </c>
      <c r="AY453" s="209" t="s">
        <v>171</v>
      </c>
    </row>
    <row r="454" spans="2:51" s="14" customFormat="1" ht="11.25">
      <c r="B454" s="199"/>
      <c r="C454" s="200"/>
      <c r="D454" s="190" t="s">
        <v>181</v>
      </c>
      <c r="E454" s="201" t="s">
        <v>19</v>
      </c>
      <c r="F454" s="202" t="s">
        <v>607</v>
      </c>
      <c r="G454" s="200"/>
      <c r="H454" s="203">
        <v>187.172</v>
      </c>
      <c r="I454" s="204"/>
      <c r="J454" s="200"/>
      <c r="K454" s="200"/>
      <c r="L454" s="205"/>
      <c r="M454" s="206"/>
      <c r="N454" s="207"/>
      <c r="O454" s="207"/>
      <c r="P454" s="207"/>
      <c r="Q454" s="207"/>
      <c r="R454" s="207"/>
      <c r="S454" s="207"/>
      <c r="T454" s="208"/>
      <c r="AT454" s="209" t="s">
        <v>181</v>
      </c>
      <c r="AU454" s="209" t="s">
        <v>179</v>
      </c>
      <c r="AV454" s="14" t="s">
        <v>179</v>
      </c>
      <c r="AW454" s="14" t="s">
        <v>36</v>
      </c>
      <c r="AX454" s="14" t="s">
        <v>75</v>
      </c>
      <c r="AY454" s="209" t="s">
        <v>171</v>
      </c>
    </row>
    <row r="455" spans="2:51" s="14" customFormat="1" ht="11.25">
      <c r="B455" s="199"/>
      <c r="C455" s="200"/>
      <c r="D455" s="190" t="s">
        <v>181</v>
      </c>
      <c r="E455" s="201" t="s">
        <v>19</v>
      </c>
      <c r="F455" s="202" t="s">
        <v>608</v>
      </c>
      <c r="G455" s="200"/>
      <c r="H455" s="203">
        <v>-58.022</v>
      </c>
      <c r="I455" s="204"/>
      <c r="J455" s="200"/>
      <c r="K455" s="200"/>
      <c r="L455" s="205"/>
      <c r="M455" s="206"/>
      <c r="N455" s="207"/>
      <c r="O455" s="207"/>
      <c r="P455" s="207"/>
      <c r="Q455" s="207"/>
      <c r="R455" s="207"/>
      <c r="S455" s="207"/>
      <c r="T455" s="208"/>
      <c r="AT455" s="209" t="s">
        <v>181</v>
      </c>
      <c r="AU455" s="209" t="s">
        <v>179</v>
      </c>
      <c r="AV455" s="14" t="s">
        <v>179</v>
      </c>
      <c r="AW455" s="14" t="s">
        <v>36</v>
      </c>
      <c r="AX455" s="14" t="s">
        <v>75</v>
      </c>
      <c r="AY455" s="209" t="s">
        <v>171</v>
      </c>
    </row>
    <row r="456" spans="2:51" s="14" customFormat="1" ht="11.25">
      <c r="B456" s="199"/>
      <c r="C456" s="200"/>
      <c r="D456" s="190" t="s">
        <v>181</v>
      </c>
      <c r="E456" s="201" t="s">
        <v>19</v>
      </c>
      <c r="F456" s="202" t="s">
        <v>609</v>
      </c>
      <c r="G456" s="200"/>
      <c r="H456" s="203">
        <v>-83.75</v>
      </c>
      <c r="I456" s="204"/>
      <c r="J456" s="200"/>
      <c r="K456" s="200"/>
      <c r="L456" s="205"/>
      <c r="M456" s="206"/>
      <c r="N456" s="207"/>
      <c r="O456" s="207"/>
      <c r="P456" s="207"/>
      <c r="Q456" s="207"/>
      <c r="R456" s="207"/>
      <c r="S456" s="207"/>
      <c r="T456" s="208"/>
      <c r="AT456" s="209" t="s">
        <v>181</v>
      </c>
      <c r="AU456" s="209" t="s">
        <v>179</v>
      </c>
      <c r="AV456" s="14" t="s">
        <v>179</v>
      </c>
      <c r="AW456" s="14" t="s">
        <v>36</v>
      </c>
      <c r="AX456" s="14" t="s">
        <v>75</v>
      </c>
      <c r="AY456" s="209" t="s">
        <v>171</v>
      </c>
    </row>
    <row r="457" spans="2:51" s="14" customFormat="1" ht="11.25">
      <c r="B457" s="199"/>
      <c r="C457" s="200"/>
      <c r="D457" s="190" t="s">
        <v>181</v>
      </c>
      <c r="E457" s="201" t="s">
        <v>19</v>
      </c>
      <c r="F457" s="202" t="s">
        <v>610</v>
      </c>
      <c r="G457" s="200"/>
      <c r="H457" s="203">
        <v>88.5</v>
      </c>
      <c r="I457" s="204"/>
      <c r="J457" s="200"/>
      <c r="K457" s="200"/>
      <c r="L457" s="205"/>
      <c r="M457" s="206"/>
      <c r="N457" s="207"/>
      <c r="O457" s="207"/>
      <c r="P457" s="207"/>
      <c r="Q457" s="207"/>
      <c r="R457" s="207"/>
      <c r="S457" s="207"/>
      <c r="T457" s="208"/>
      <c r="AT457" s="209" t="s">
        <v>181</v>
      </c>
      <c r="AU457" s="209" t="s">
        <v>179</v>
      </c>
      <c r="AV457" s="14" t="s">
        <v>179</v>
      </c>
      <c r="AW457" s="14" t="s">
        <v>36</v>
      </c>
      <c r="AX457" s="14" t="s">
        <v>75</v>
      </c>
      <c r="AY457" s="209" t="s">
        <v>171</v>
      </c>
    </row>
    <row r="458" spans="2:51" s="14" customFormat="1" ht="11.25">
      <c r="B458" s="199"/>
      <c r="C458" s="200"/>
      <c r="D458" s="190" t="s">
        <v>181</v>
      </c>
      <c r="E458" s="201" t="s">
        <v>19</v>
      </c>
      <c r="F458" s="202" t="s">
        <v>611</v>
      </c>
      <c r="G458" s="200"/>
      <c r="H458" s="203">
        <v>61.313</v>
      </c>
      <c r="I458" s="204"/>
      <c r="J458" s="200"/>
      <c r="K458" s="200"/>
      <c r="L458" s="205"/>
      <c r="M458" s="206"/>
      <c r="N458" s="207"/>
      <c r="O458" s="207"/>
      <c r="P458" s="207"/>
      <c r="Q458" s="207"/>
      <c r="R458" s="207"/>
      <c r="S458" s="207"/>
      <c r="T458" s="208"/>
      <c r="AT458" s="209" t="s">
        <v>181</v>
      </c>
      <c r="AU458" s="209" t="s">
        <v>179</v>
      </c>
      <c r="AV458" s="14" t="s">
        <v>179</v>
      </c>
      <c r="AW458" s="14" t="s">
        <v>36</v>
      </c>
      <c r="AX458" s="14" t="s">
        <v>75</v>
      </c>
      <c r="AY458" s="209" t="s">
        <v>171</v>
      </c>
    </row>
    <row r="459" spans="2:51" s="15" customFormat="1" ht="11.25">
      <c r="B459" s="210"/>
      <c r="C459" s="211"/>
      <c r="D459" s="190" t="s">
        <v>181</v>
      </c>
      <c r="E459" s="212" t="s">
        <v>19</v>
      </c>
      <c r="F459" s="213" t="s">
        <v>184</v>
      </c>
      <c r="G459" s="211"/>
      <c r="H459" s="214">
        <v>382.385</v>
      </c>
      <c r="I459" s="215"/>
      <c r="J459" s="211"/>
      <c r="K459" s="211"/>
      <c r="L459" s="216"/>
      <c r="M459" s="217"/>
      <c r="N459" s="218"/>
      <c r="O459" s="218"/>
      <c r="P459" s="218"/>
      <c r="Q459" s="218"/>
      <c r="R459" s="218"/>
      <c r="S459" s="218"/>
      <c r="T459" s="219"/>
      <c r="AT459" s="220" t="s">
        <v>181</v>
      </c>
      <c r="AU459" s="220" t="s">
        <v>179</v>
      </c>
      <c r="AV459" s="15" t="s">
        <v>178</v>
      </c>
      <c r="AW459" s="15" t="s">
        <v>36</v>
      </c>
      <c r="AX459" s="15" t="s">
        <v>83</v>
      </c>
      <c r="AY459" s="220" t="s">
        <v>171</v>
      </c>
    </row>
    <row r="460" spans="2:63" s="12" customFormat="1" ht="22.9" customHeight="1">
      <c r="B460" s="159"/>
      <c r="C460" s="160"/>
      <c r="D460" s="161" t="s">
        <v>74</v>
      </c>
      <c r="E460" s="173" t="s">
        <v>210</v>
      </c>
      <c r="F460" s="173" t="s">
        <v>612</v>
      </c>
      <c r="G460" s="160"/>
      <c r="H460" s="160"/>
      <c r="I460" s="163"/>
      <c r="J460" s="174">
        <f>BK460</f>
        <v>0</v>
      </c>
      <c r="K460" s="160"/>
      <c r="L460" s="165"/>
      <c r="M460" s="166"/>
      <c r="N460" s="167"/>
      <c r="O460" s="167"/>
      <c r="P460" s="168">
        <f>SUM(P461:P721)</f>
        <v>0</v>
      </c>
      <c r="Q460" s="167"/>
      <c r="R460" s="168">
        <f>SUM(R461:R721)</f>
        <v>100.27773056</v>
      </c>
      <c r="S460" s="167"/>
      <c r="T460" s="169">
        <f>SUM(T461:T721)</f>
        <v>0</v>
      </c>
      <c r="AR460" s="170" t="s">
        <v>83</v>
      </c>
      <c r="AT460" s="171" t="s">
        <v>74</v>
      </c>
      <c r="AU460" s="171" t="s">
        <v>83</v>
      </c>
      <c r="AY460" s="170" t="s">
        <v>171</v>
      </c>
      <c r="BK460" s="172">
        <f>SUM(BK461:BK721)</f>
        <v>0</v>
      </c>
    </row>
    <row r="461" spans="1:65" s="2" customFormat="1" ht="24">
      <c r="A461" s="36"/>
      <c r="B461" s="37"/>
      <c r="C461" s="175" t="s">
        <v>613</v>
      </c>
      <c r="D461" s="175" t="s">
        <v>173</v>
      </c>
      <c r="E461" s="176" t="s">
        <v>614</v>
      </c>
      <c r="F461" s="177" t="s">
        <v>615</v>
      </c>
      <c r="G461" s="178" t="s">
        <v>176</v>
      </c>
      <c r="H461" s="179">
        <v>285.23</v>
      </c>
      <c r="I461" s="180"/>
      <c r="J461" s="181">
        <f>ROUND(I461*H461,2)</f>
        <v>0</v>
      </c>
      <c r="K461" s="177" t="s">
        <v>177</v>
      </c>
      <c r="L461" s="41"/>
      <c r="M461" s="182" t="s">
        <v>19</v>
      </c>
      <c r="N461" s="183" t="s">
        <v>47</v>
      </c>
      <c r="O461" s="66"/>
      <c r="P461" s="184">
        <f>O461*H461</f>
        <v>0</v>
      </c>
      <c r="Q461" s="184">
        <v>0.01838</v>
      </c>
      <c r="R461" s="184">
        <f>Q461*H461</f>
        <v>5.2425274</v>
      </c>
      <c r="S461" s="184">
        <v>0</v>
      </c>
      <c r="T461" s="185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86" t="s">
        <v>178</v>
      </c>
      <c r="AT461" s="186" t="s">
        <v>173</v>
      </c>
      <c r="AU461" s="186" t="s">
        <v>179</v>
      </c>
      <c r="AY461" s="19" t="s">
        <v>171</v>
      </c>
      <c r="BE461" s="187">
        <f>IF(N461="základní",J461,0)</f>
        <v>0</v>
      </c>
      <c r="BF461" s="187">
        <f>IF(N461="snížená",J461,0)</f>
        <v>0</v>
      </c>
      <c r="BG461" s="187">
        <f>IF(N461="zákl. přenesená",J461,0)</f>
        <v>0</v>
      </c>
      <c r="BH461" s="187">
        <f>IF(N461="sníž. přenesená",J461,0)</f>
        <v>0</v>
      </c>
      <c r="BI461" s="187">
        <f>IF(N461="nulová",J461,0)</f>
        <v>0</v>
      </c>
      <c r="BJ461" s="19" t="s">
        <v>179</v>
      </c>
      <c r="BK461" s="187">
        <f>ROUND(I461*H461,2)</f>
        <v>0</v>
      </c>
      <c r="BL461" s="19" t="s">
        <v>178</v>
      </c>
      <c r="BM461" s="186" t="s">
        <v>616</v>
      </c>
    </row>
    <row r="462" spans="2:51" s="14" customFormat="1" ht="11.25">
      <c r="B462" s="199"/>
      <c r="C462" s="200"/>
      <c r="D462" s="190" t="s">
        <v>181</v>
      </c>
      <c r="E462" s="201" t="s">
        <v>19</v>
      </c>
      <c r="F462" s="202" t="s">
        <v>617</v>
      </c>
      <c r="G462" s="200"/>
      <c r="H462" s="203">
        <v>192.4</v>
      </c>
      <c r="I462" s="204"/>
      <c r="J462" s="200"/>
      <c r="K462" s="200"/>
      <c r="L462" s="205"/>
      <c r="M462" s="206"/>
      <c r="N462" s="207"/>
      <c r="O462" s="207"/>
      <c r="P462" s="207"/>
      <c r="Q462" s="207"/>
      <c r="R462" s="207"/>
      <c r="S462" s="207"/>
      <c r="T462" s="208"/>
      <c r="AT462" s="209" t="s">
        <v>181</v>
      </c>
      <c r="AU462" s="209" t="s">
        <v>179</v>
      </c>
      <c r="AV462" s="14" t="s">
        <v>179</v>
      </c>
      <c r="AW462" s="14" t="s">
        <v>36</v>
      </c>
      <c r="AX462" s="14" t="s">
        <v>75</v>
      </c>
      <c r="AY462" s="209" t="s">
        <v>171</v>
      </c>
    </row>
    <row r="463" spans="2:51" s="14" customFormat="1" ht="11.25">
      <c r="B463" s="199"/>
      <c r="C463" s="200"/>
      <c r="D463" s="190" t="s">
        <v>181</v>
      </c>
      <c r="E463" s="201" t="s">
        <v>19</v>
      </c>
      <c r="F463" s="202" t="s">
        <v>618</v>
      </c>
      <c r="G463" s="200"/>
      <c r="H463" s="203">
        <v>-13.1</v>
      </c>
      <c r="I463" s="204"/>
      <c r="J463" s="200"/>
      <c r="K463" s="200"/>
      <c r="L463" s="205"/>
      <c r="M463" s="206"/>
      <c r="N463" s="207"/>
      <c r="O463" s="207"/>
      <c r="P463" s="207"/>
      <c r="Q463" s="207"/>
      <c r="R463" s="207"/>
      <c r="S463" s="207"/>
      <c r="T463" s="208"/>
      <c r="AT463" s="209" t="s">
        <v>181</v>
      </c>
      <c r="AU463" s="209" t="s">
        <v>179</v>
      </c>
      <c r="AV463" s="14" t="s">
        <v>179</v>
      </c>
      <c r="AW463" s="14" t="s">
        <v>36</v>
      </c>
      <c r="AX463" s="14" t="s">
        <v>75</v>
      </c>
      <c r="AY463" s="209" t="s">
        <v>171</v>
      </c>
    </row>
    <row r="464" spans="2:51" s="14" customFormat="1" ht="11.25">
      <c r="B464" s="199"/>
      <c r="C464" s="200"/>
      <c r="D464" s="190" t="s">
        <v>181</v>
      </c>
      <c r="E464" s="201" t="s">
        <v>19</v>
      </c>
      <c r="F464" s="202" t="s">
        <v>619</v>
      </c>
      <c r="G464" s="200"/>
      <c r="H464" s="203">
        <v>123.33</v>
      </c>
      <c r="I464" s="204"/>
      <c r="J464" s="200"/>
      <c r="K464" s="200"/>
      <c r="L464" s="205"/>
      <c r="M464" s="206"/>
      <c r="N464" s="207"/>
      <c r="O464" s="207"/>
      <c r="P464" s="207"/>
      <c r="Q464" s="207"/>
      <c r="R464" s="207"/>
      <c r="S464" s="207"/>
      <c r="T464" s="208"/>
      <c r="AT464" s="209" t="s">
        <v>181</v>
      </c>
      <c r="AU464" s="209" t="s">
        <v>179</v>
      </c>
      <c r="AV464" s="14" t="s">
        <v>179</v>
      </c>
      <c r="AW464" s="14" t="s">
        <v>36</v>
      </c>
      <c r="AX464" s="14" t="s">
        <v>75</v>
      </c>
      <c r="AY464" s="209" t="s">
        <v>171</v>
      </c>
    </row>
    <row r="465" spans="2:51" s="14" customFormat="1" ht="11.25">
      <c r="B465" s="199"/>
      <c r="C465" s="200"/>
      <c r="D465" s="190" t="s">
        <v>181</v>
      </c>
      <c r="E465" s="201" t="s">
        <v>19</v>
      </c>
      <c r="F465" s="202" t="s">
        <v>620</v>
      </c>
      <c r="G465" s="200"/>
      <c r="H465" s="203">
        <v>-17.4</v>
      </c>
      <c r="I465" s="204"/>
      <c r="J465" s="200"/>
      <c r="K465" s="200"/>
      <c r="L465" s="205"/>
      <c r="M465" s="206"/>
      <c r="N465" s="207"/>
      <c r="O465" s="207"/>
      <c r="P465" s="207"/>
      <c r="Q465" s="207"/>
      <c r="R465" s="207"/>
      <c r="S465" s="207"/>
      <c r="T465" s="208"/>
      <c r="AT465" s="209" t="s">
        <v>181</v>
      </c>
      <c r="AU465" s="209" t="s">
        <v>179</v>
      </c>
      <c r="AV465" s="14" t="s">
        <v>179</v>
      </c>
      <c r="AW465" s="14" t="s">
        <v>36</v>
      </c>
      <c r="AX465" s="14" t="s">
        <v>75</v>
      </c>
      <c r="AY465" s="209" t="s">
        <v>171</v>
      </c>
    </row>
    <row r="466" spans="2:51" s="15" customFormat="1" ht="11.25">
      <c r="B466" s="210"/>
      <c r="C466" s="211"/>
      <c r="D466" s="190" t="s">
        <v>181</v>
      </c>
      <c r="E466" s="212" t="s">
        <v>19</v>
      </c>
      <c r="F466" s="213" t="s">
        <v>184</v>
      </c>
      <c r="G466" s="211"/>
      <c r="H466" s="214">
        <v>285.23</v>
      </c>
      <c r="I466" s="215"/>
      <c r="J466" s="211"/>
      <c r="K466" s="211"/>
      <c r="L466" s="216"/>
      <c r="M466" s="217"/>
      <c r="N466" s="218"/>
      <c r="O466" s="218"/>
      <c r="P466" s="218"/>
      <c r="Q466" s="218"/>
      <c r="R466" s="218"/>
      <c r="S466" s="218"/>
      <c r="T466" s="219"/>
      <c r="AT466" s="220" t="s">
        <v>181</v>
      </c>
      <c r="AU466" s="220" t="s">
        <v>179</v>
      </c>
      <c r="AV466" s="15" t="s">
        <v>178</v>
      </c>
      <c r="AW466" s="15" t="s">
        <v>36</v>
      </c>
      <c r="AX466" s="15" t="s">
        <v>83</v>
      </c>
      <c r="AY466" s="220" t="s">
        <v>171</v>
      </c>
    </row>
    <row r="467" spans="1:65" s="2" customFormat="1" ht="33" customHeight="1">
      <c r="A467" s="36"/>
      <c r="B467" s="37"/>
      <c r="C467" s="175" t="s">
        <v>621</v>
      </c>
      <c r="D467" s="175" t="s">
        <v>173</v>
      </c>
      <c r="E467" s="176" t="s">
        <v>622</v>
      </c>
      <c r="F467" s="177" t="s">
        <v>623</v>
      </c>
      <c r="G467" s="178" t="s">
        <v>176</v>
      </c>
      <c r="H467" s="179">
        <v>70.228</v>
      </c>
      <c r="I467" s="180"/>
      <c r="J467" s="181">
        <f>ROUND(I467*H467,2)</f>
        <v>0</v>
      </c>
      <c r="K467" s="177" t="s">
        <v>177</v>
      </c>
      <c r="L467" s="41"/>
      <c r="M467" s="182" t="s">
        <v>19</v>
      </c>
      <c r="N467" s="183" t="s">
        <v>47</v>
      </c>
      <c r="O467" s="66"/>
      <c r="P467" s="184">
        <f>O467*H467</f>
        <v>0</v>
      </c>
      <c r="Q467" s="184">
        <v>0.01838</v>
      </c>
      <c r="R467" s="184">
        <f>Q467*H467</f>
        <v>1.29079064</v>
      </c>
      <c r="S467" s="184">
        <v>0</v>
      </c>
      <c r="T467" s="185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86" t="s">
        <v>178</v>
      </c>
      <c r="AT467" s="186" t="s">
        <v>173</v>
      </c>
      <c r="AU467" s="186" t="s">
        <v>179</v>
      </c>
      <c r="AY467" s="19" t="s">
        <v>171</v>
      </c>
      <c r="BE467" s="187">
        <f>IF(N467="základní",J467,0)</f>
        <v>0</v>
      </c>
      <c r="BF467" s="187">
        <f>IF(N467="snížená",J467,0)</f>
        <v>0</v>
      </c>
      <c r="BG467" s="187">
        <f>IF(N467="zákl. přenesená",J467,0)</f>
        <v>0</v>
      </c>
      <c r="BH467" s="187">
        <f>IF(N467="sníž. přenesená",J467,0)</f>
        <v>0</v>
      </c>
      <c r="BI467" s="187">
        <f>IF(N467="nulová",J467,0)</f>
        <v>0</v>
      </c>
      <c r="BJ467" s="19" t="s">
        <v>179</v>
      </c>
      <c r="BK467" s="187">
        <f>ROUND(I467*H467,2)</f>
        <v>0</v>
      </c>
      <c r="BL467" s="19" t="s">
        <v>178</v>
      </c>
      <c r="BM467" s="186" t="s">
        <v>624</v>
      </c>
    </row>
    <row r="468" spans="2:51" s="14" customFormat="1" ht="11.25">
      <c r="B468" s="199"/>
      <c r="C468" s="200"/>
      <c r="D468" s="190" t="s">
        <v>181</v>
      </c>
      <c r="E468" s="201" t="s">
        <v>19</v>
      </c>
      <c r="F468" s="202" t="s">
        <v>625</v>
      </c>
      <c r="G468" s="200"/>
      <c r="H468" s="203">
        <v>17.4</v>
      </c>
      <c r="I468" s="204"/>
      <c r="J468" s="200"/>
      <c r="K468" s="200"/>
      <c r="L468" s="205"/>
      <c r="M468" s="206"/>
      <c r="N468" s="207"/>
      <c r="O468" s="207"/>
      <c r="P468" s="207"/>
      <c r="Q468" s="207"/>
      <c r="R468" s="207"/>
      <c r="S468" s="207"/>
      <c r="T468" s="208"/>
      <c r="AT468" s="209" t="s">
        <v>181</v>
      </c>
      <c r="AU468" s="209" t="s">
        <v>179</v>
      </c>
      <c r="AV468" s="14" t="s">
        <v>179</v>
      </c>
      <c r="AW468" s="14" t="s">
        <v>36</v>
      </c>
      <c r="AX468" s="14" t="s">
        <v>75</v>
      </c>
      <c r="AY468" s="209" t="s">
        <v>171</v>
      </c>
    </row>
    <row r="469" spans="2:51" s="13" customFormat="1" ht="11.25">
      <c r="B469" s="188"/>
      <c r="C469" s="189"/>
      <c r="D469" s="190" t="s">
        <v>181</v>
      </c>
      <c r="E469" s="191" t="s">
        <v>19</v>
      </c>
      <c r="F469" s="192" t="s">
        <v>351</v>
      </c>
      <c r="G469" s="189"/>
      <c r="H469" s="191" t="s">
        <v>19</v>
      </c>
      <c r="I469" s="193"/>
      <c r="J469" s="189"/>
      <c r="K469" s="189"/>
      <c r="L469" s="194"/>
      <c r="M469" s="195"/>
      <c r="N469" s="196"/>
      <c r="O469" s="196"/>
      <c r="P469" s="196"/>
      <c r="Q469" s="196"/>
      <c r="R469" s="196"/>
      <c r="S469" s="196"/>
      <c r="T469" s="197"/>
      <c r="AT469" s="198" t="s">
        <v>181</v>
      </c>
      <c r="AU469" s="198" t="s">
        <v>179</v>
      </c>
      <c r="AV469" s="13" t="s">
        <v>83</v>
      </c>
      <c r="AW469" s="13" t="s">
        <v>36</v>
      </c>
      <c r="AX469" s="13" t="s">
        <v>75</v>
      </c>
      <c r="AY469" s="198" t="s">
        <v>171</v>
      </c>
    </row>
    <row r="470" spans="2:51" s="14" customFormat="1" ht="11.25">
      <c r="B470" s="199"/>
      <c r="C470" s="200"/>
      <c r="D470" s="190" t="s">
        <v>181</v>
      </c>
      <c r="E470" s="201" t="s">
        <v>19</v>
      </c>
      <c r="F470" s="202" t="s">
        <v>626</v>
      </c>
      <c r="G470" s="200"/>
      <c r="H470" s="203">
        <v>52.828</v>
      </c>
      <c r="I470" s="204"/>
      <c r="J470" s="200"/>
      <c r="K470" s="200"/>
      <c r="L470" s="205"/>
      <c r="M470" s="206"/>
      <c r="N470" s="207"/>
      <c r="O470" s="207"/>
      <c r="P470" s="207"/>
      <c r="Q470" s="207"/>
      <c r="R470" s="207"/>
      <c r="S470" s="207"/>
      <c r="T470" s="208"/>
      <c r="AT470" s="209" t="s">
        <v>181</v>
      </c>
      <c r="AU470" s="209" t="s">
        <v>179</v>
      </c>
      <c r="AV470" s="14" t="s">
        <v>179</v>
      </c>
      <c r="AW470" s="14" t="s">
        <v>36</v>
      </c>
      <c r="AX470" s="14" t="s">
        <v>75</v>
      </c>
      <c r="AY470" s="209" t="s">
        <v>171</v>
      </c>
    </row>
    <row r="471" spans="2:51" s="15" customFormat="1" ht="11.25">
      <c r="B471" s="210"/>
      <c r="C471" s="211"/>
      <c r="D471" s="190" t="s">
        <v>181</v>
      </c>
      <c r="E471" s="212" t="s">
        <v>19</v>
      </c>
      <c r="F471" s="213" t="s">
        <v>184</v>
      </c>
      <c r="G471" s="211"/>
      <c r="H471" s="214">
        <v>70.228</v>
      </c>
      <c r="I471" s="215"/>
      <c r="J471" s="211"/>
      <c r="K471" s="211"/>
      <c r="L471" s="216"/>
      <c r="M471" s="217"/>
      <c r="N471" s="218"/>
      <c r="O471" s="218"/>
      <c r="P471" s="218"/>
      <c r="Q471" s="218"/>
      <c r="R471" s="218"/>
      <c r="S471" s="218"/>
      <c r="T471" s="219"/>
      <c r="AT471" s="220" t="s">
        <v>181</v>
      </c>
      <c r="AU471" s="220" t="s">
        <v>179</v>
      </c>
      <c r="AV471" s="15" t="s">
        <v>178</v>
      </c>
      <c r="AW471" s="15" t="s">
        <v>36</v>
      </c>
      <c r="AX471" s="15" t="s">
        <v>83</v>
      </c>
      <c r="AY471" s="220" t="s">
        <v>171</v>
      </c>
    </row>
    <row r="472" spans="1:65" s="2" customFormat="1" ht="24">
      <c r="A472" s="36"/>
      <c r="B472" s="37"/>
      <c r="C472" s="175" t="s">
        <v>627</v>
      </c>
      <c r="D472" s="175" t="s">
        <v>173</v>
      </c>
      <c r="E472" s="176" t="s">
        <v>628</v>
      </c>
      <c r="F472" s="177" t="s">
        <v>629</v>
      </c>
      <c r="G472" s="178" t="s">
        <v>176</v>
      </c>
      <c r="H472" s="179">
        <v>285.23</v>
      </c>
      <c r="I472" s="180"/>
      <c r="J472" s="181">
        <f>ROUND(I472*H472,2)</f>
        <v>0</v>
      </c>
      <c r="K472" s="177" t="s">
        <v>177</v>
      </c>
      <c r="L472" s="41"/>
      <c r="M472" s="182" t="s">
        <v>19</v>
      </c>
      <c r="N472" s="183" t="s">
        <v>47</v>
      </c>
      <c r="O472" s="66"/>
      <c r="P472" s="184">
        <f>O472*H472</f>
        <v>0</v>
      </c>
      <c r="Q472" s="184">
        <v>0.0079</v>
      </c>
      <c r="R472" s="184">
        <f>Q472*H472</f>
        <v>2.2533170000000005</v>
      </c>
      <c r="S472" s="184">
        <v>0</v>
      </c>
      <c r="T472" s="185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86" t="s">
        <v>178</v>
      </c>
      <c r="AT472" s="186" t="s">
        <v>173</v>
      </c>
      <c r="AU472" s="186" t="s">
        <v>179</v>
      </c>
      <c r="AY472" s="19" t="s">
        <v>171</v>
      </c>
      <c r="BE472" s="187">
        <f>IF(N472="základní",J472,0)</f>
        <v>0</v>
      </c>
      <c r="BF472" s="187">
        <f>IF(N472="snížená",J472,0)</f>
        <v>0</v>
      </c>
      <c r="BG472" s="187">
        <f>IF(N472="zákl. přenesená",J472,0)</f>
        <v>0</v>
      </c>
      <c r="BH472" s="187">
        <f>IF(N472="sníž. přenesená",J472,0)</f>
        <v>0</v>
      </c>
      <c r="BI472" s="187">
        <f>IF(N472="nulová",J472,0)</f>
        <v>0</v>
      </c>
      <c r="BJ472" s="19" t="s">
        <v>179</v>
      </c>
      <c r="BK472" s="187">
        <f>ROUND(I472*H472,2)</f>
        <v>0</v>
      </c>
      <c r="BL472" s="19" t="s">
        <v>178</v>
      </c>
      <c r="BM472" s="186" t="s">
        <v>630</v>
      </c>
    </row>
    <row r="473" spans="1:65" s="2" customFormat="1" ht="24">
      <c r="A473" s="36"/>
      <c r="B473" s="37"/>
      <c r="C473" s="175" t="s">
        <v>631</v>
      </c>
      <c r="D473" s="175" t="s">
        <v>173</v>
      </c>
      <c r="E473" s="176" t="s">
        <v>632</v>
      </c>
      <c r="F473" s="177" t="s">
        <v>633</v>
      </c>
      <c r="G473" s="178" t="s">
        <v>176</v>
      </c>
      <c r="H473" s="179">
        <v>70.228</v>
      </c>
      <c r="I473" s="180"/>
      <c r="J473" s="181">
        <f>ROUND(I473*H473,2)</f>
        <v>0</v>
      </c>
      <c r="K473" s="177" t="s">
        <v>177</v>
      </c>
      <c r="L473" s="41"/>
      <c r="M473" s="182" t="s">
        <v>19</v>
      </c>
      <c r="N473" s="183" t="s">
        <v>47</v>
      </c>
      <c r="O473" s="66"/>
      <c r="P473" s="184">
        <f>O473*H473</f>
        <v>0</v>
      </c>
      <c r="Q473" s="184">
        <v>0.0079</v>
      </c>
      <c r="R473" s="184">
        <f>Q473*H473</f>
        <v>0.5548012</v>
      </c>
      <c r="S473" s="184">
        <v>0</v>
      </c>
      <c r="T473" s="185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86" t="s">
        <v>178</v>
      </c>
      <c r="AT473" s="186" t="s">
        <v>173</v>
      </c>
      <c r="AU473" s="186" t="s">
        <v>179</v>
      </c>
      <c r="AY473" s="19" t="s">
        <v>171</v>
      </c>
      <c r="BE473" s="187">
        <f>IF(N473="základní",J473,0)</f>
        <v>0</v>
      </c>
      <c r="BF473" s="187">
        <f>IF(N473="snížená",J473,0)</f>
        <v>0</v>
      </c>
      <c r="BG473" s="187">
        <f>IF(N473="zákl. přenesená",J473,0)</f>
        <v>0</v>
      </c>
      <c r="BH473" s="187">
        <f>IF(N473="sníž. přenesená",J473,0)</f>
        <v>0</v>
      </c>
      <c r="BI473" s="187">
        <f>IF(N473="nulová",J473,0)</f>
        <v>0</v>
      </c>
      <c r="BJ473" s="19" t="s">
        <v>179</v>
      </c>
      <c r="BK473" s="187">
        <f>ROUND(I473*H473,2)</f>
        <v>0</v>
      </c>
      <c r="BL473" s="19" t="s">
        <v>178</v>
      </c>
      <c r="BM473" s="186" t="s">
        <v>634</v>
      </c>
    </row>
    <row r="474" spans="1:65" s="2" customFormat="1" ht="24">
      <c r="A474" s="36"/>
      <c r="B474" s="37"/>
      <c r="C474" s="175" t="s">
        <v>635</v>
      </c>
      <c r="D474" s="175" t="s">
        <v>173</v>
      </c>
      <c r="E474" s="176" t="s">
        <v>636</v>
      </c>
      <c r="F474" s="177" t="s">
        <v>637</v>
      </c>
      <c r="G474" s="178" t="s">
        <v>176</v>
      </c>
      <c r="H474" s="179">
        <v>1084.965</v>
      </c>
      <c r="I474" s="180"/>
      <c r="J474" s="181">
        <f>ROUND(I474*H474,2)</f>
        <v>0</v>
      </c>
      <c r="K474" s="177" t="s">
        <v>177</v>
      </c>
      <c r="L474" s="41"/>
      <c r="M474" s="182" t="s">
        <v>19</v>
      </c>
      <c r="N474" s="183" t="s">
        <v>47</v>
      </c>
      <c r="O474" s="66"/>
      <c r="P474" s="184">
        <f>O474*H474</f>
        <v>0</v>
      </c>
      <c r="Q474" s="184">
        <v>0.01838</v>
      </c>
      <c r="R474" s="184">
        <f>Q474*H474</f>
        <v>19.9416567</v>
      </c>
      <c r="S474" s="184">
        <v>0</v>
      </c>
      <c r="T474" s="185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86" t="s">
        <v>178</v>
      </c>
      <c r="AT474" s="186" t="s">
        <v>173</v>
      </c>
      <c r="AU474" s="186" t="s">
        <v>179</v>
      </c>
      <c r="AY474" s="19" t="s">
        <v>171</v>
      </c>
      <c r="BE474" s="187">
        <f>IF(N474="základní",J474,0)</f>
        <v>0</v>
      </c>
      <c r="BF474" s="187">
        <f>IF(N474="snížená",J474,0)</f>
        <v>0</v>
      </c>
      <c r="BG474" s="187">
        <f>IF(N474="zákl. přenesená",J474,0)</f>
        <v>0</v>
      </c>
      <c r="BH474" s="187">
        <f>IF(N474="sníž. přenesená",J474,0)</f>
        <v>0</v>
      </c>
      <c r="BI474" s="187">
        <f>IF(N474="nulová",J474,0)</f>
        <v>0</v>
      </c>
      <c r="BJ474" s="19" t="s">
        <v>179</v>
      </c>
      <c r="BK474" s="187">
        <f>ROUND(I474*H474,2)</f>
        <v>0</v>
      </c>
      <c r="BL474" s="19" t="s">
        <v>178</v>
      </c>
      <c r="BM474" s="186" t="s">
        <v>638</v>
      </c>
    </row>
    <row r="475" spans="2:51" s="13" customFormat="1" ht="11.25">
      <c r="B475" s="188"/>
      <c r="C475" s="189"/>
      <c r="D475" s="190" t="s">
        <v>181</v>
      </c>
      <c r="E475" s="191" t="s">
        <v>19</v>
      </c>
      <c r="F475" s="192" t="s">
        <v>351</v>
      </c>
      <c r="G475" s="189"/>
      <c r="H475" s="191" t="s">
        <v>19</v>
      </c>
      <c r="I475" s="193"/>
      <c r="J475" s="189"/>
      <c r="K475" s="189"/>
      <c r="L475" s="194"/>
      <c r="M475" s="195"/>
      <c r="N475" s="196"/>
      <c r="O475" s="196"/>
      <c r="P475" s="196"/>
      <c r="Q475" s="196"/>
      <c r="R475" s="196"/>
      <c r="S475" s="196"/>
      <c r="T475" s="197"/>
      <c r="AT475" s="198" t="s">
        <v>181</v>
      </c>
      <c r="AU475" s="198" t="s">
        <v>179</v>
      </c>
      <c r="AV475" s="13" t="s">
        <v>83</v>
      </c>
      <c r="AW475" s="13" t="s">
        <v>36</v>
      </c>
      <c r="AX475" s="13" t="s">
        <v>75</v>
      </c>
      <c r="AY475" s="198" t="s">
        <v>171</v>
      </c>
    </row>
    <row r="476" spans="2:51" s="14" customFormat="1" ht="22.5">
      <c r="B476" s="199"/>
      <c r="C476" s="200"/>
      <c r="D476" s="190" t="s">
        <v>181</v>
      </c>
      <c r="E476" s="201" t="s">
        <v>19</v>
      </c>
      <c r="F476" s="202" t="s">
        <v>639</v>
      </c>
      <c r="G476" s="200"/>
      <c r="H476" s="203">
        <v>317.637</v>
      </c>
      <c r="I476" s="204"/>
      <c r="J476" s="200"/>
      <c r="K476" s="200"/>
      <c r="L476" s="205"/>
      <c r="M476" s="206"/>
      <c r="N476" s="207"/>
      <c r="O476" s="207"/>
      <c r="P476" s="207"/>
      <c r="Q476" s="207"/>
      <c r="R476" s="207"/>
      <c r="S476" s="207"/>
      <c r="T476" s="208"/>
      <c r="AT476" s="209" t="s">
        <v>181</v>
      </c>
      <c r="AU476" s="209" t="s">
        <v>179</v>
      </c>
      <c r="AV476" s="14" t="s">
        <v>179</v>
      </c>
      <c r="AW476" s="14" t="s">
        <v>36</v>
      </c>
      <c r="AX476" s="14" t="s">
        <v>75</v>
      </c>
      <c r="AY476" s="209" t="s">
        <v>171</v>
      </c>
    </row>
    <row r="477" spans="2:51" s="14" customFormat="1" ht="22.5">
      <c r="B477" s="199"/>
      <c r="C477" s="200"/>
      <c r="D477" s="190" t="s">
        <v>181</v>
      </c>
      <c r="E477" s="201" t="s">
        <v>19</v>
      </c>
      <c r="F477" s="202" t="s">
        <v>640</v>
      </c>
      <c r="G477" s="200"/>
      <c r="H477" s="203">
        <v>240.141</v>
      </c>
      <c r="I477" s="204"/>
      <c r="J477" s="200"/>
      <c r="K477" s="200"/>
      <c r="L477" s="205"/>
      <c r="M477" s="206"/>
      <c r="N477" s="207"/>
      <c r="O477" s="207"/>
      <c r="P477" s="207"/>
      <c r="Q477" s="207"/>
      <c r="R477" s="207"/>
      <c r="S477" s="207"/>
      <c r="T477" s="208"/>
      <c r="AT477" s="209" t="s">
        <v>181</v>
      </c>
      <c r="AU477" s="209" t="s">
        <v>179</v>
      </c>
      <c r="AV477" s="14" t="s">
        <v>179</v>
      </c>
      <c r="AW477" s="14" t="s">
        <v>36</v>
      </c>
      <c r="AX477" s="14" t="s">
        <v>75</v>
      </c>
      <c r="AY477" s="209" t="s">
        <v>171</v>
      </c>
    </row>
    <row r="478" spans="2:51" s="14" customFormat="1" ht="11.25">
      <c r="B478" s="199"/>
      <c r="C478" s="200"/>
      <c r="D478" s="190" t="s">
        <v>181</v>
      </c>
      <c r="E478" s="201" t="s">
        <v>19</v>
      </c>
      <c r="F478" s="202" t="s">
        <v>641</v>
      </c>
      <c r="G478" s="200"/>
      <c r="H478" s="203">
        <v>-6</v>
      </c>
      <c r="I478" s="204"/>
      <c r="J478" s="200"/>
      <c r="K478" s="200"/>
      <c r="L478" s="205"/>
      <c r="M478" s="206"/>
      <c r="N478" s="207"/>
      <c r="O478" s="207"/>
      <c r="P478" s="207"/>
      <c r="Q478" s="207"/>
      <c r="R478" s="207"/>
      <c r="S478" s="207"/>
      <c r="T478" s="208"/>
      <c r="AT478" s="209" t="s">
        <v>181</v>
      </c>
      <c r="AU478" s="209" t="s">
        <v>179</v>
      </c>
      <c r="AV478" s="14" t="s">
        <v>179</v>
      </c>
      <c r="AW478" s="14" t="s">
        <v>36</v>
      </c>
      <c r="AX478" s="14" t="s">
        <v>75</v>
      </c>
      <c r="AY478" s="209" t="s">
        <v>171</v>
      </c>
    </row>
    <row r="479" spans="2:51" s="14" customFormat="1" ht="11.25">
      <c r="B479" s="199"/>
      <c r="C479" s="200"/>
      <c r="D479" s="190" t="s">
        <v>181</v>
      </c>
      <c r="E479" s="201" t="s">
        <v>19</v>
      </c>
      <c r="F479" s="202" t="s">
        <v>641</v>
      </c>
      <c r="G479" s="200"/>
      <c r="H479" s="203">
        <v>-6</v>
      </c>
      <c r="I479" s="204"/>
      <c r="J479" s="200"/>
      <c r="K479" s="200"/>
      <c r="L479" s="205"/>
      <c r="M479" s="206"/>
      <c r="N479" s="207"/>
      <c r="O479" s="207"/>
      <c r="P479" s="207"/>
      <c r="Q479" s="207"/>
      <c r="R479" s="207"/>
      <c r="S479" s="207"/>
      <c r="T479" s="208"/>
      <c r="AT479" s="209" t="s">
        <v>181</v>
      </c>
      <c r="AU479" s="209" t="s">
        <v>179</v>
      </c>
      <c r="AV479" s="14" t="s">
        <v>179</v>
      </c>
      <c r="AW479" s="14" t="s">
        <v>36</v>
      </c>
      <c r="AX479" s="14" t="s">
        <v>75</v>
      </c>
      <c r="AY479" s="209" t="s">
        <v>171</v>
      </c>
    </row>
    <row r="480" spans="2:51" s="14" customFormat="1" ht="11.25">
      <c r="B480" s="199"/>
      <c r="C480" s="200"/>
      <c r="D480" s="190" t="s">
        <v>181</v>
      </c>
      <c r="E480" s="201" t="s">
        <v>19</v>
      </c>
      <c r="F480" s="202" t="s">
        <v>642</v>
      </c>
      <c r="G480" s="200"/>
      <c r="H480" s="203">
        <v>-3</v>
      </c>
      <c r="I480" s="204"/>
      <c r="J480" s="200"/>
      <c r="K480" s="200"/>
      <c r="L480" s="205"/>
      <c r="M480" s="206"/>
      <c r="N480" s="207"/>
      <c r="O480" s="207"/>
      <c r="P480" s="207"/>
      <c r="Q480" s="207"/>
      <c r="R480" s="207"/>
      <c r="S480" s="207"/>
      <c r="T480" s="208"/>
      <c r="AT480" s="209" t="s">
        <v>181</v>
      </c>
      <c r="AU480" s="209" t="s">
        <v>179</v>
      </c>
      <c r="AV480" s="14" t="s">
        <v>179</v>
      </c>
      <c r="AW480" s="14" t="s">
        <v>36</v>
      </c>
      <c r="AX480" s="14" t="s">
        <v>75</v>
      </c>
      <c r="AY480" s="209" t="s">
        <v>171</v>
      </c>
    </row>
    <row r="481" spans="2:51" s="14" customFormat="1" ht="11.25">
      <c r="B481" s="199"/>
      <c r="C481" s="200"/>
      <c r="D481" s="190" t="s">
        <v>181</v>
      </c>
      <c r="E481" s="201" t="s">
        <v>19</v>
      </c>
      <c r="F481" s="202" t="s">
        <v>643</v>
      </c>
      <c r="G481" s="200"/>
      <c r="H481" s="203">
        <v>-19.2</v>
      </c>
      <c r="I481" s="204"/>
      <c r="J481" s="200"/>
      <c r="K481" s="200"/>
      <c r="L481" s="205"/>
      <c r="M481" s="206"/>
      <c r="N481" s="207"/>
      <c r="O481" s="207"/>
      <c r="P481" s="207"/>
      <c r="Q481" s="207"/>
      <c r="R481" s="207"/>
      <c r="S481" s="207"/>
      <c r="T481" s="208"/>
      <c r="AT481" s="209" t="s">
        <v>181</v>
      </c>
      <c r="AU481" s="209" t="s">
        <v>179</v>
      </c>
      <c r="AV481" s="14" t="s">
        <v>179</v>
      </c>
      <c r="AW481" s="14" t="s">
        <v>36</v>
      </c>
      <c r="AX481" s="14" t="s">
        <v>75</v>
      </c>
      <c r="AY481" s="209" t="s">
        <v>171</v>
      </c>
    </row>
    <row r="482" spans="2:51" s="14" customFormat="1" ht="11.25">
      <c r="B482" s="199"/>
      <c r="C482" s="200"/>
      <c r="D482" s="190" t="s">
        <v>181</v>
      </c>
      <c r="E482" s="201" t="s">
        <v>19</v>
      </c>
      <c r="F482" s="202" t="s">
        <v>361</v>
      </c>
      <c r="G482" s="200"/>
      <c r="H482" s="203">
        <v>-7.5</v>
      </c>
      <c r="I482" s="204"/>
      <c r="J482" s="200"/>
      <c r="K482" s="200"/>
      <c r="L482" s="205"/>
      <c r="M482" s="206"/>
      <c r="N482" s="207"/>
      <c r="O482" s="207"/>
      <c r="P482" s="207"/>
      <c r="Q482" s="207"/>
      <c r="R482" s="207"/>
      <c r="S482" s="207"/>
      <c r="T482" s="208"/>
      <c r="AT482" s="209" t="s">
        <v>181</v>
      </c>
      <c r="AU482" s="209" t="s">
        <v>179</v>
      </c>
      <c r="AV482" s="14" t="s">
        <v>179</v>
      </c>
      <c r="AW482" s="14" t="s">
        <v>36</v>
      </c>
      <c r="AX482" s="14" t="s">
        <v>75</v>
      </c>
      <c r="AY482" s="209" t="s">
        <v>171</v>
      </c>
    </row>
    <row r="483" spans="2:51" s="14" customFormat="1" ht="11.25">
      <c r="B483" s="199"/>
      <c r="C483" s="200"/>
      <c r="D483" s="190" t="s">
        <v>181</v>
      </c>
      <c r="E483" s="201" t="s">
        <v>19</v>
      </c>
      <c r="F483" s="202" t="s">
        <v>644</v>
      </c>
      <c r="G483" s="200"/>
      <c r="H483" s="203">
        <v>-24.24</v>
      </c>
      <c r="I483" s="204"/>
      <c r="J483" s="200"/>
      <c r="K483" s="200"/>
      <c r="L483" s="205"/>
      <c r="M483" s="206"/>
      <c r="N483" s="207"/>
      <c r="O483" s="207"/>
      <c r="P483" s="207"/>
      <c r="Q483" s="207"/>
      <c r="R483" s="207"/>
      <c r="S483" s="207"/>
      <c r="T483" s="208"/>
      <c r="AT483" s="209" t="s">
        <v>181</v>
      </c>
      <c r="AU483" s="209" t="s">
        <v>179</v>
      </c>
      <c r="AV483" s="14" t="s">
        <v>179</v>
      </c>
      <c r="AW483" s="14" t="s">
        <v>36</v>
      </c>
      <c r="AX483" s="14" t="s">
        <v>75</v>
      </c>
      <c r="AY483" s="209" t="s">
        <v>171</v>
      </c>
    </row>
    <row r="484" spans="2:51" s="14" customFormat="1" ht="11.25">
      <c r="B484" s="199"/>
      <c r="C484" s="200"/>
      <c r="D484" s="190" t="s">
        <v>181</v>
      </c>
      <c r="E484" s="201" t="s">
        <v>19</v>
      </c>
      <c r="F484" s="202" t="s">
        <v>369</v>
      </c>
      <c r="G484" s="200"/>
      <c r="H484" s="203">
        <v>-12.12</v>
      </c>
      <c r="I484" s="204"/>
      <c r="J484" s="200"/>
      <c r="K484" s="200"/>
      <c r="L484" s="205"/>
      <c r="M484" s="206"/>
      <c r="N484" s="207"/>
      <c r="O484" s="207"/>
      <c r="P484" s="207"/>
      <c r="Q484" s="207"/>
      <c r="R484" s="207"/>
      <c r="S484" s="207"/>
      <c r="T484" s="208"/>
      <c r="AT484" s="209" t="s">
        <v>181</v>
      </c>
      <c r="AU484" s="209" t="s">
        <v>179</v>
      </c>
      <c r="AV484" s="14" t="s">
        <v>179</v>
      </c>
      <c r="AW484" s="14" t="s">
        <v>36</v>
      </c>
      <c r="AX484" s="14" t="s">
        <v>75</v>
      </c>
      <c r="AY484" s="209" t="s">
        <v>171</v>
      </c>
    </row>
    <row r="485" spans="2:51" s="14" customFormat="1" ht="11.25">
      <c r="B485" s="199"/>
      <c r="C485" s="200"/>
      <c r="D485" s="190" t="s">
        <v>181</v>
      </c>
      <c r="E485" s="201" t="s">
        <v>19</v>
      </c>
      <c r="F485" s="202" t="s">
        <v>645</v>
      </c>
      <c r="G485" s="200"/>
      <c r="H485" s="203">
        <v>-36.36</v>
      </c>
      <c r="I485" s="204"/>
      <c r="J485" s="200"/>
      <c r="K485" s="200"/>
      <c r="L485" s="205"/>
      <c r="M485" s="206"/>
      <c r="N485" s="207"/>
      <c r="O485" s="207"/>
      <c r="P485" s="207"/>
      <c r="Q485" s="207"/>
      <c r="R485" s="207"/>
      <c r="S485" s="207"/>
      <c r="T485" s="208"/>
      <c r="AT485" s="209" t="s">
        <v>181</v>
      </c>
      <c r="AU485" s="209" t="s">
        <v>179</v>
      </c>
      <c r="AV485" s="14" t="s">
        <v>179</v>
      </c>
      <c r="AW485" s="14" t="s">
        <v>36</v>
      </c>
      <c r="AX485" s="14" t="s">
        <v>75</v>
      </c>
      <c r="AY485" s="209" t="s">
        <v>171</v>
      </c>
    </row>
    <row r="486" spans="2:51" s="14" customFormat="1" ht="11.25">
      <c r="B486" s="199"/>
      <c r="C486" s="200"/>
      <c r="D486" s="190" t="s">
        <v>181</v>
      </c>
      <c r="E486" s="201" t="s">
        <v>19</v>
      </c>
      <c r="F486" s="202" t="s">
        <v>646</v>
      </c>
      <c r="G486" s="200"/>
      <c r="H486" s="203">
        <v>-20.2</v>
      </c>
      <c r="I486" s="204"/>
      <c r="J486" s="200"/>
      <c r="K486" s="200"/>
      <c r="L486" s="205"/>
      <c r="M486" s="206"/>
      <c r="N486" s="207"/>
      <c r="O486" s="207"/>
      <c r="P486" s="207"/>
      <c r="Q486" s="207"/>
      <c r="R486" s="207"/>
      <c r="S486" s="207"/>
      <c r="T486" s="208"/>
      <c r="AT486" s="209" t="s">
        <v>181</v>
      </c>
      <c r="AU486" s="209" t="s">
        <v>179</v>
      </c>
      <c r="AV486" s="14" t="s">
        <v>179</v>
      </c>
      <c r="AW486" s="14" t="s">
        <v>36</v>
      </c>
      <c r="AX486" s="14" t="s">
        <v>75</v>
      </c>
      <c r="AY486" s="209" t="s">
        <v>171</v>
      </c>
    </row>
    <row r="487" spans="2:51" s="14" customFormat="1" ht="11.25">
      <c r="B487" s="199"/>
      <c r="C487" s="200"/>
      <c r="D487" s="190" t="s">
        <v>181</v>
      </c>
      <c r="E487" s="201" t="s">
        <v>19</v>
      </c>
      <c r="F487" s="202" t="s">
        <v>647</v>
      </c>
      <c r="G487" s="200"/>
      <c r="H487" s="203">
        <v>-15.352</v>
      </c>
      <c r="I487" s="204"/>
      <c r="J487" s="200"/>
      <c r="K487" s="200"/>
      <c r="L487" s="205"/>
      <c r="M487" s="206"/>
      <c r="N487" s="207"/>
      <c r="O487" s="207"/>
      <c r="P487" s="207"/>
      <c r="Q487" s="207"/>
      <c r="R487" s="207"/>
      <c r="S487" s="207"/>
      <c r="T487" s="208"/>
      <c r="AT487" s="209" t="s">
        <v>181</v>
      </c>
      <c r="AU487" s="209" t="s">
        <v>179</v>
      </c>
      <c r="AV487" s="14" t="s">
        <v>179</v>
      </c>
      <c r="AW487" s="14" t="s">
        <v>36</v>
      </c>
      <c r="AX487" s="14" t="s">
        <v>75</v>
      </c>
      <c r="AY487" s="209" t="s">
        <v>171</v>
      </c>
    </row>
    <row r="488" spans="2:51" s="14" customFormat="1" ht="11.25">
      <c r="B488" s="199"/>
      <c r="C488" s="200"/>
      <c r="D488" s="190" t="s">
        <v>181</v>
      </c>
      <c r="E488" s="201" t="s">
        <v>19</v>
      </c>
      <c r="F488" s="202" t="s">
        <v>648</v>
      </c>
      <c r="G488" s="200"/>
      <c r="H488" s="203">
        <v>-8</v>
      </c>
      <c r="I488" s="204"/>
      <c r="J488" s="200"/>
      <c r="K488" s="200"/>
      <c r="L488" s="205"/>
      <c r="M488" s="206"/>
      <c r="N488" s="207"/>
      <c r="O488" s="207"/>
      <c r="P488" s="207"/>
      <c r="Q488" s="207"/>
      <c r="R488" s="207"/>
      <c r="S488" s="207"/>
      <c r="T488" s="208"/>
      <c r="AT488" s="209" t="s">
        <v>181</v>
      </c>
      <c r="AU488" s="209" t="s">
        <v>179</v>
      </c>
      <c r="AV488" s="14" t="s">
        <v>179</v>
      </c>
      <c r="AW488" s="14" t="s">
        <v>36</v>
      </c>
      <c r="AX488" s="14" t="s">
        <v>75</v>
      </c>
      <c r="AY488" s="209" t="s">
        <v>171</v>
      </c>
    </row>
    <row r="489" spans="2:51" s="14" customFormat="1" ht="11.25">
      <c r="B489" s="199"/>
      <c r="C489" s="200"/>
      <c r="D489" s="190" t="s">
        <v>181</v>
      </c>
      <c r="E489" s="201" t="s">
        <v>19</v>
      </c>
      <c r="F489" s="202" t="s">
        <v>649</v>
      </c>
      <c r="G489" s="200"/>
      <c r="H489" s="203">
        <v>-16</v>
      </c>
      <c r="I489" s="204"/>
      <c r="J489" s="200"/>
      <c r="K489" s="200"/>
      <c r="L489" s="205"/>
      <c r="M489" s="206"/>
      <c r="N489" s="207"/>
      <c r="O489" s="207"/>
      <c r="P489" s="207"/>
      <c r="Q489" s="207"/>
      <c r="R489" s="207"/>
      <c r="S489" s="207"/>
      <c r="T489" s="208"/>
      <c r="AT489" s="209" t="s">
        <v>181</v>
      </c>
      <c r="AU489" s="209" t="s">
        <v>179</v>
      </c>
      <c r="AV489" s="14" t="s">
        <v>179</v>
      </c>
      <c r="AW489" s="14" t="s">
        <v>36</v>
      </c>
      <c r="AX489" s="14" t="s">
        <v>75</v>
      </c>
      <c r="AY489" s="209" t="s">
        <v>171</v>
      </c>
    </row>
    <row r="490" spans="2:51" s="14" customFormat="1" ht="11.25">
      <c r="B490" s="199"/>
      <c r="C490" s="200"/>
      <c r="D490" s="190" t="s">
        <v>181</v>
      </c>
      <c r="E490" s="201" t="s">
        <v>19</v>
      </c>
      <c r="F490" s="202" t="s">
        <v>364</v>
      </c>
      <c r="G490" s="200"/>
      <c r="H490" s="203">
        <v>-4.5</v>
      </c>
      <c r="I490" s="204"/>
      <c r="J490" s="200"/>
      <c r="K490" s="200"/>
      <c r="L490" s="205"/>
      <c r="M490" s="206"/>
      <c r="N490" s="207"/>
      <c r="O490" s="207"/>
      <c r="P490" s="207"/>
      <c r="Q490" s="207"/>
      <c r="R490" s="207"/>
      <c r="S490" s="207"/>
      <c r="T490" s="208"/>
      <c r="AT490" s="209" t="s">
        <v>181</v>
      </c>
      <c r="AU490" s="209" t="s">
        <v>179</v>
      </c>
      <c r="AV490" s="14" t="s">
        <v>179</v>
      </c>
      <c r="AW490" s="14" t="s">
        <v>36</v>
      </c>
      <c r="AX490" s="14" t="s">
        <v>75</v>
      </c>
      <c r="AY490" s="209" t="s">
        <v>171</v>
      </c>
    </row>
    <row r="491" spans="2:51" s="14" customFormat="1" ht="11.25">
      <c r="B491" s="199"/>
      <c r="C491" s="200"/>
      <c r="D491" s="190" t="s">
        <v>181</v>
      </c>
      <c r="E491" s="201" t="s">
        <v>19</v>
      </c>
      <c r="F491" s="202" t="s">
        <v>363</v>
      </c>
      <c r="G491" s="200"/>
      <c r="H491" s="203">
        <v>-1.5</v>
      </c>
      <c r="I491" s="204"/>
      <c r="J491" s="200"/>
      <c r="K491" s="200"/>
      <c r="L491" s="205"/>
      <c r="M491" s="206"/>
      <c r="N491" s="207"/>
      <c r="O491" s="207"/>
      <c r="P491" s="207"/>
      <c r="Q491" s="207"/>
      <c r="R491" s="207"/>
      <c r="S491" s="207"/>
      <c r="T491" s="208"/>
      <c r="AT491" s="209" t="s">
        <v>181</v>
      </c>
      <c r="AU491" s="209" t="s">
        <v>179</v>
      </c>
      <c r="AV491" s="14" t="s">
        <v>179</v>
      </c>
      <c r="AW491" s="14" t="s">
        <v>36</v>
      </c>
      <c r="AX491" s="14" t="s">
        <v>75</v>
      </c>
      <c r="AY491" s="209" t="s">
        <v>171</v>
      </c>
    </row>
    <row r="492" spans="2:51" s="14" customFormat="1" ht="22.5">
      <c r="B492" s="199"/>
      <c r="C492" s="200"/>
      <c r="D492" s="190" t="s">
        <v>181</v>
      </c>
      <c r="E492" s="201" t="s">
        <v>19</v>
      </c>
      <c r="F492" s="202" t="s">
        <v>650</v>
      </c>
      <c r="G492" s="200"/>
      <c r="H492" s="203">
        <v>95.988</v>
      </c>
      <c r="I492" s="204"/>
      <c r="J492" s="200"/>
      <c r="K492" s="200"/>
      <c r="L492" s="205"/>
      <c r="M492" s="206"/>
      <c r="N492" s="207"/>
      <c r="O492" s="207"/>
      <c r="P492" s="207"/>
      <c r="Q492" s="207"/>
      <c r="R492" s="207"/>
      <c r="S492" s="207"/>
      <c r="T492" s="208"/>
      <c r="AT492" s="209" t="s">
        <v>181</v>
      </c>
      <c r="AU492" s="209" t="s">
        <v>179</v>
      </c>
      <c r="AV492" s="14" t="s">
        <v>179</v>
      </c>
      <c r="AW492" s="14" t="s">
        <v>36</v>
      </c>
      <c r="AX492" s="14" t="s">
        <v>75</v>
      </c>
      <c r="AY492" s="209" t="s">
        <v>171</v>
      </c>
    </row>
    <row r="493" spans="2:51" s="14" customFormat="1" ht="11.25">
      <c r="B493" s="199"/>
      <c r="C493" s="200"/>
      <c r="D493" s="190" t="s">
        <v>181</v>
      </c>
      <c r="E493" s="201" t="s">
        <v>19</v>
      </c>
      <c r="F493" s="202" t="s">
        <v>651</v>
      </c>
      <c r="G493" s="200"/>
      <c r="H493" s="203">
        <v>101.966</v>
      </c>
      <c r="I493" s="204"/>
      <c r="J493" s="200"/>
      <c r="K493" s="200"/>
      <c r="L493" s="205"/>
      <c r="M493" s="206"/>
      <c r="N493" s="207"/>
      <c r="O493" s="207"/>
      <c r="P493" s="207"/>
      <c r="Q493" s="207"/>
      <c r="R493" s="207"/>
      <c r="S493" s="207"/>
      <c r="T493" s="208"/>
      <c r="AT493" s="209" t="s">
        <v>181</v>
      </c>
      <c r="AU493" s="209" t="s">
        <v>179</v>
      </c>
      <c r="AV493" s="14" t="s">
        <v>179</v>
      </c>
      <c r="AW493" s="14" t="s">
        <v>36</v>
      </c>
      <c r="AX493" s="14" t="s">
        <v>75</v>
      </c>
      <c r="AY493" s="209" t="s">
        <v>171</v>
      </c>
    </row>
    <row r="494" spans="2:51" s="14" customFormat="1" ht="11.25">
      <c r="B494" s="199"/>
      <c r="C494" s="200"/>
      <c r="D494" s="190" t="s">
        <v>181</v>
      </c>
      <c r="E494" s="201" t="s">
        <v>19</v>
      </c>
      <c r="F494" s="202" t="s">
        <v>652</v>
      </c>
      <c r="G494" s="200"/>
      <c r="H494" s="203">
        <v>61.976</v>
      </c>
      <c r="I494" s="204"/>
      <c r="J494" s="200"/>
      <c r="K494" s="200"/>
      <c r="L494" s="205"/>
      <c r="M494" s="206"/>
      <c r="N494" s="207"/>
      <c r="O494" s="207"/>
      <c r="P494" s="207"/>
      <c r="Q494" s="207"/>
      <c r="R494" s="207"/>
      <c r="S494" s="207"/>
      <c r="T494" s="208"/>
      <c r="AT494" s="209" t="s">
        <v>181</v>
      </c>
      <c r="AU494" s="209" t="s">
        <v>179</v>
      </c>
      <c r="AV494" s="14" t="s">
        <v>179</v>
      </c>
      <c r="AW494" s="14" t="s">
        <v>36</v>
      </c>
      <c r="AX494" s="14" t="s">
        <v>75</v>
      </c>
      <c r="AY494" s="209" t="s">
        <v>171</v>
      </c>
    </row>
    <row r="495" spans="2:51" s="14" customFormat="1" ht="11.25">
      <c r="B495" s="199"/>
      <c r="C495" s="200"/>
      <c r="D495" s="190" t="s">
        <v>181</v>
      </c>
      <c r="E495" s="201" t="s">
        <v>19</v>
      </c>
      <c r="F495" s="202" t="s">
        <v>371</v>
      </c>
      <c r="G495" s="200"/>
      <c r="H495" s="203">
        <v>-6.25</v>
      </c>
      <c r="I495" s="204"/>
      <c r="J495" s="200"/>
      <c r="K495" s="200"/>
      <c r="L495" s="205"/>
      <c r="M495" s="206"/>
      <c r="N495" s="207"/>
      <c r="O495" s="207"/>
      <c r="P495" s="207"/>
      <c r="Q495" s="207"/>
      <c r="R495" s="207"/>
      <c r="S495" s="207"/>
      <c r="T495" s="208"/>
      <c r="AT495" s="209" t="s">
        <v>181</v>
      </c>
      <c r="AU495" s="209" t="s">
        <v>179</v>
      </c>
      <c r="AV495" s="14" t="s">
        <v>179</v>
      </c>
      <c r="AW495" s="14" t="s">
        <v>36</v>
      </c>
      <c r="AX495" s="14" t="s">
        <v>75</v>
      </c>
      <c r="AY495" s="209" t="s">
        <v>171</v>
      </c>
    </row>
    <row r="496" spans="2:51" s="14" customFormat="1" ht="11.25">
      <c r="B496" s="199"/>
      <c r="C496" s="200"/>
      <c r="D496" s="190" t="s">
        <v>181</v>
      </c>
      <c r="E496" s="201" t="s">
        <v>19</v>
      </c>
      <c r="F496" s="202" t="s">
        <v>371</v>
      </c>
      <c r="G496" s="200"/>
      <c r="H496" s="203">
        <v>-6.25</v>
      </c>
      <c r="I496" s="204"/>
      <c r="J496" s="200"/>
      <c r="K496" s="200"/>
      <c r="L496" s="205"/>
      <c r="M496" s="206"/>
      <c r="N496" s="207"/>
      <c r="O496" s="207"/>
      <c r="P496" s="207"/>
      <c r="Q496" s="207"/>
      <c r="R496" s="207"/>
      <c r="S496" s="207"/>
      <c r="T496" s="208"/>
      <c r="AT496" s="209" t="s">
        <v>181</v>
      </c>
      <c r="AU496" s="209" t="s">
        <v>179</v>
      </c>
      <c r="AV496" s="14" t="s">
        <v>179</v>
      </c>
      <c r="AW496" s="14" t="s">
        <v>36</v>
      </c>
      <c r="AX496" s="14" t="s">
        <v>75</v>
      </c>
      <c r="AY496" s="209" t="s">
        <v>171</v>
      </c>
    </row>
    <row r="497" spans="2:51" s="14" customFormat="1" ht="11.25">
      <c r="B497" s="199"/>
      <c r="C497" s="200"/>
      <c r="D497" s="190" t="s">
        <v>181</v>
      </c>
      <c r="E497" s="201" t="s">
        <v>19</v>
      </c>
      <c r="F497" s="202" t="s">
        <v>653</v>
      </c>
      <c r="G497" s="200"/>
      <c r="H497" s="203">
        <v>-6</v>
      </c>
      <c r="I497" s="204"/>
      <c r="J497" s="200"/>
      <c r="K497" s="200"/>
      <c r="L497" s="205"/>
      <c r="M497" s="206"/>
      <c r="N497" s="207"/>
      <c r="O497" s="207"/>
      <c r="P497" s="207"/>
      <c r="Q497" s="207"/>
      <c r="R497" s="207"/>
      <c r="S497" s="207"/>
      <c r="T497" s="208"/>
      <c r="AT497" s="209" t="s">
        <v>181</v>
      </c>
      <c r="AU497" s="209" t="s">
        <v>179</v>
      </c>
      <c r="AV497" s="14" t="s">
        <v>179</v>
      </c>
      <c r="AW497" s="14" t="s">
        <v>36</v>
      </c>
      <c r="AX497" s="14" t="s">
        <v>75</v>
      </c>
      <c r="AY497" s="209" t="s">
        <v>171</v>
      </c>
    </row>
    <row r="498" spans="2:51" s="14" customFormat="1" ht="11.25">
      <c r="B498" s="199"/>
      <c r="C498" s="200"/>
      <c r="D498" s="190" t="s">
        <v>181</v>
      </c>
      <c r="E498" s="201" t="s">
        <v>19</v>
      </c>
      <c r="F498" s="202" t="s">
        <v>372</v>
      </c>
      <c r="G498" s="200"/>
      <c r="H498" s="203">
        <v>-6.25</v>
      </c>
      <c r="I498" s="204"/>
      <c r="J498" s="200"/>
      <c r="K498" s="200"/>
      <c r="L498" s="205"/>
      <c r="M498" s="206"/>
      <c r="N498" s="207"/>
      <c r="O498" s="207"/>
      <c r="P498" s="207"/>
      <c r="Q498" s="207"/>
      <c r="R498" s="207"/>
      <c r="S498" s="207"/>
      <c r="T498" s="208"/>
      <c r="AT498" s="209" t="s">
        <v>181</v>
      </c>
      <c r="AU498" s="209" t="s">
        <v>179</v>
      </c>
      <c r="AV498" s="14" t="s">
        <v>179</v>
      </c>
      <c r="AW498" s="14" t="s">
        <v>36</v>
      </c>
      <c r="AX498" s="14" t="s">
        <v>75</v>
      </c>
      <c r="AY498" s="209" t="s">
        <v>171</v>
      </c>
    </row>
    <row r="499" spans="2:51" s="13" customFormat="1" ht="11.25">
      <c r="B499" s="188"/>
      <c r="C499" s="189"/>
      <c r="D499" s="190" t="s">
        <v>181</v>
      </c>
      <c r="E499" s="191" t="s">
        <v>19</v>
      </c>
      <c r="F499" s="192" t="s">
        <v>374</v>
      </c>
      <c r="G499" s="189"/>
      <c r="H499" s="191" t="s">
        <v>19</v>
      </c>
      <c r="I499" s="193"/>
      <c r="J499" s="189"/>
      <c r="K499" s="189"/>
      <c r="L499" s="194"/>
      <c r="M499" s="195"/>
      <c r="N499" s="196"/>
      <c r="O499" s="196"/>
      <c r="P499" s="196"/>
      <c r="Q499" s="196"/>
      <c r="R499" s="196"/>
      <c r="S499" s="196"/>
      <c r="T499" s="197"/>
      <c r="AT499" s="198" t="s">
        <v>181</v>
      </c>
      <c r="AU499" s="198" t="s">
        <v>179</v>
      </c>
      <c r="AV499" s="13" t="s">
        <v>83</v>
      </c>
      <c r="AW499" s="13" t="s">
        <v>36</v>
      </c>
      <c r="AX499" s="13" t="s">
        <v>75</v>
      </c>
      <c r="AY499" s="198" t="s">
        <v>171</v>
      </c>
    </row>
    <row r="500" spans="2:51" s="14" customFormat="1" ht="22.5">
      <c r="B500" s="199"/>
      <c r="C500" s="200"/>
      <c r="D500" s="190" t="s">
        <v>181</v>
      </c>
      <c r="E500" s="201" t="s">
        <v>19</v>
      </c>
      <c r="F500" s="202" t="s">
        <v>654</v>
      </c>
      <c r="G500" s="200"/>
      <c r="H500" s="203">
        <v>313.843</v>
      </c>
      <c r="I500" s="204"/>
      <c r="J500" s="200"/>
      <c r="K500" s="200"/>
      <c r="L500" s="205"/>
      <c r="M500" s="206"/>
      <c r="N500" s="207"/>
      <c r="O500" s="207"/>
      <c r="P500" s="207"/>
      <c r="Q500" s="207"/>
      <c r="R500" s="207"/>
      <c r="S500" s="207"/>
      <c r="T500" s="208"/>
      <c r="AT500" s="209" t="s">
        <v>181</v>
      </c>
      <c r="AU500" s="209" t="s">
        <v>179</v>
      </c>
      <c r="AV500" s="14" t="s">
        <v>179</v>
      </c>
      <c r="AW500" s="14" t="s">
        <v>36</v>
      </c>
      <c r="AX500" s="14" t="s">
        <v>75</v>
      </c>
      <c r="AY500" s="209" t="s">
        <v>171</v>
      </c>
    </row>
    <row r="501" spans="2:51" s="14" customFormat="1" ht="11.25">
      <c r="B501" s="199"/>
      <c r="C501" s="200"/>
      <c r="D501" s="190" t="s">
        <v>181</v>
      </c>
      <c r="E501" s="201" t="s">
        <v>19</v>
      </c>
      <c r="F501" s="202" t="s">
        <v>655</v>
      </c>
      <c r="G501" s="200"/>
      <c r="H501" s="203">
        <v>234.168</v>
      </c>
      <c r="I501" s="204"/>
      <c r="J501" s="200"/>
      <c r="K501" s="200"/>
      <c r="L501" s="205"/>
      <c r="M501" s="206"/>
      <c r="N501" s="207"/>
      <c r="O501" s="207"/>
      <c r="P501" s="207"/>
      <c r="Q501" s="207"/>
      <c r="R501" s="207"/>
      <c r="S501" s="207"/>
      <c r="T501" s="208"/>
      <c r="AT501" s="209" t="s">
        <v>181</v>
      </c>
      <c r="AU501" s="209" t="s">
        <v>179</v>
      </c>
      <c r="AV501" s="14" t="s">
        <v>179</v>
      </c>
      <c r="AW501" s="14" t="s">
        <v>36</v>
      </c>
      <c r="AX501" s="14" t="s">
        <v>75</v>
      </c>
      <c r="AY501" s="209" t="s">
        <v>171</v>
      </c>
    </row>
    <row r="502" spans="2:51" s="13" customFormat="1" ht="11.25">
      <c r="B502" s="188"/>
      <c r="C502" s="189"/>
      <c r="D502" s="190" t="s">
        <v>181</v>
      </c>
      <c r="E502" s="191" t="s">
        <v>19</v>
      </c>
      <c r="F502" s="192" t="s">
        <v>358</v>
      </c>
      <c r="G502" s="189"/>
      <c r="H502" s="191" t="s">
        <v>19</v>
      </c>
      <c r="I502" s="193"/>
      <c r="J502" s="189"/>
      <c r="K502" s="189"/>
      <c r="L502" s="194"/>
      <c r="M502" s="195"/>
      <c r="N502" s="196"/>
      <c r="O502" s="196"/>
      <c r="P502" s="196"/>
      <c r="Q502" s="196"/>
      <c r="R502" s="196"/>
      <c r="S502" s="196"/>
      <c r="T502" s="197"/>
      <c r="AT502" s="198" t="s">
        <v>181</v>
      </c>
      <c r="AU502" s="198" t="s">
        <v>179</v>
      </c>
      <c r="AV502" s="13" t="s">
        <v>83</v>
      </c>
      <c r="AW502" s="13" t="s">
        <v>36</v>
      </c>
      <c r="AX502" s="13" t="s">
        <v>75</v>
      </c>
      <c r="AY502" s="198" t="s">
        <v>171</v>
      </c>
    </row>
    <row r="503" spans="2:51" s="14" customFormat="1" ht="11.25">
      <c r="B503" s="199"/>
      <c r="C503" s="200"/>
      <c r="D503" s="190" t="s">
        <v>181</v>
      </c>
      <c r="E503" s="201" t="s">
        <v>19</v>
      </c>
      <c r="F503" s="202" t="s">
        <v>656</v>
      </c>
      <c r="G503" s="200"/>
      <c r="H503" s="203">
        <v>-26.4</v>
      </c>
      <c r="I503" s="204"/>
      <c r="J503" s="200"/>
      <c r="K503" s="200"/>
      <c r="L503" s="205"/>
      <c r="M503" s="206"/>
      <c r="N503" s="207"/>
      <c r="O503" s="207"/>
      <c r="P503" s="207"/>
      <c r="Q503" s="207"/>
      <c r="R503" s="207"/>
      <c r="S503" s="207"/>
      <c r="T503" s="208"/>
      <c r="AT503" s="209" t="s">
        <v>181</v>
      </c>
      <c r="AU503" s="209" t="s">
        <v>179</v>
      </c>
      <c r="AV503" s="14" t="s">
        <v>179</v>
      </c>
      <c r="AW503" s="14" t="s">
        <v>36</v>
      </c>
      <c r="AX503" s="14" t="s">
        <v>75</v>
      </c>
      <c r="AY503" s="209" t="s">
        <v>171</v>
      </c>
    </row>
    <row r="504" spans="2:51" s="14" customFormat="1" ht="11.25">
      <c r="B504" s="199"/>
      <c r="C504" s="200"/>
      <c r="D504" s="190" t="s">
        <v>181</v>
      </c>
      <c r="E504" s="201" t="s">
        <v>19</v>
      </c>
      <c r="F504" s="202" t="s">
        <v>377</v>
      </c>
      <c r="G504" s="200"/>
      <c r="H504" s="203">
        <v>-6</v>
      </c>
      <c r="I504" s="204"/>
      <c r="J504" s="200"/>
      <c r="K504" s="200"/>
      <c r="L504" s="205"/>
      <c r="M504" s="206"/>
      <c r="N504" s="207"/>
      <c r="O504" s="207"/>
      <c r="P504" s="207"/>
      <c r="Q504" s="207"/>
      <c r="R504" s="207"/>
      <c r="S504" s="207"/>
      <c r="T504" s="208"/>
      <c r="AT504" s="209" t="s">
        <v>181</v>
      </c>
      <c r="AU504" s="209" t="s">
        <v>179</v>
      </c>
      <c r="AV504" s="14" t="s">
        <v>179</v>
      </c>
      <c r="AW504" s="14" t="s">
        <v>36</v>
      </c>
      <c r="AX504" s="14" t="s">
        <v>75</v>
      </c>
      <c r="AY504" s="209" t="s">
        <v>171</v>
      </c>
    </row>
    <row r="505" spans="2:51" s="14" customFormat="1" ht="11.25">
      <c r="B505" s="199"/>
      <c r="C505" s="200"/>
      <c r="D505" s="190" t="s">
        <v>181</v>
      </c>
      <c r="E505" s="201" t="s">
        <v>19</v>
      </c>
      <c r="F505" s="202" t="s">
        <v>657</v>
      </c>
      <c r="G505" s="200"/>
      <c r="H505" s="203">
        <v>-43.632</v>
      </c>
      <c r="I505" s="204"/>
      <c r="J505" s="200"/>
      <c r="K505" s="200"/>
      <c r="L505" s="205"/>
      <c r="M505" s="206"/>
      <c r="N505" s="207"/>
      <c r="O505" s="207"/>
      <c r="P505" s="207"/>
      <c r="Q505" s="207"/>
      <c r="R505" s="207"/>
      <c r="S505" s="207"/>
      <c r="T505" s="208"/>
      <c r="AT505" s="209" t="s">
        <v>181</v>
      </c>
      <c r="AU505" s="209" t="s">
        <v>179</v>
      </c>
      <c r="AV505" s="14" t="s">
        <v>179</v>
      </c>
      <c r="AW505" s="14" t="s">
        <v>36</v>
      </c>
      <c r="AX505" s="14" t="s">
        <v>75</v>
      </c>
      <c r="AY505" s="209" t="s">
        <v>171</v>
      </c>
    </row>
    <row r="506" spans="2:51" s="16" customFormat="1" ht="11.25">
      <c r="B506" s="231"/>
      <c r="C506" s="232"/>
      <c r="D506" s="190" t="s">
        <v>181</v>
      </c>
      <c r="E506" s="233" t="s">
        <v>19</v>
      </c>
      <c r="F506" s="234" t="s">
        <v>379</v>
      </c>
      <c r="G506" s="232"/>
      <c r="H506" s="235">
        <v>1084.965</v>
      </c>
      <c r="I506" s="236"/>
      <c r="J506" s="232"/>
      <c r="K506" s="232"/>
      <c r="L506" s="237"/>
      <c r="M506" s="238"/>
      <c r="N506" s="239"/>
      <c r="O506" s="239"/>
      <c r="P506" s="239"/>
      <c r="Q506" s="239"/>
      <c r="R506" s="239"/>
      <c r="S506" s="239"/>
      <c r="T506" s="240"/>
      <c r="AT506" s="241" t="s">
        <v>181</v>
      </c>
      <c r="AU506" s="241" t="s">
        <v>179</v>
      </c>
      <c r="AV506" s="16" t="s">
        <v>193</v>
      </c>
      <c r="AW506" s="16" t="s">
        <v>36</v>
      </c>
      <c r="AX506" s="16" t="s">
        <v>75</v>
      </c>
      <c r="AY506" s="241" t="s">
        <v>171</v>
      </c>
    </row>
    <row r="507" spans="2:51" s="15" customFormat="1" ht="11.25">
      <c r="B507" s="210"/>
      <c r="C507" s="211"/>
      <c r="D507" s="190" t="s">
        <v>181</v>
      </c>
      <c r="E507" s="212" t="s">
        <v>19</v>
      </c>
      <c r="F507" s="213" t="s">
        <v>184</v>
      </c>
      <c r="G507" s="211"/>
      <c r="H507" s="214">
        <v>1084.965</v>
      </c>
      <c r="I507" s="215"/>
      <c r="J507" s="211"/>
      <c r="K507" s="211"/>
      <c r="L507" s="216"/>
      <c r="M507" s="217"/>
      <c r="N507" s="218"/>
      <c r="O507" s="218"/>
      <c r="P507" s="218"/>
      <c r="Q507" s="218"/>
      <c r="R507" s="218"/>
      <c r="S507" s="218"/>
      <c r="T507" s="219"/>
      <c r="AT507" s="220" t="s">
        <v>181</v>
      </c>
      <c r="AU507" s="220" t="s">
        <v>179</v>
      </c>
      <c r="AV507" s="15" t="s">
        <v>178</v>
      </c>
      <c r="AW507" s="15" t="s">
        <v>36</v>
      </c>
      <c r="AX507" s="15" t="s">
        <v>83</v>
      </c>
      <c r="AY507" s="220" t="s">
        <v>171</v>
      </c>
    </row>
    <row r="508" spans="1:65" s="2" customFormat="1" ht="24">
      <c r="A508" s="36"/>
      <c r="B508" s="37"/>
      <c r="C508" s="175" t="s">
        <v>658</v>
      </c>
      <c r="D508" s="175" t="s">
        <v>173</v>
      </c>
      <c r="E508" s="176" t="s">
        <v>659</v>
      </c>
      <c r="F508" s="177" t="s">
        <v>660</v>
      </c>
      <c r="G508" s="178" t="s">
        <v>176</v>
      </c>
      <c r="H508" s="179">
        <v>1084.965</v>
      </c>
      <c r="I508" s="180"/>
      <c r="J508" s="181">
        <f>ROUND(I508*H508,2)</f>
        <v>0</v>
      </c>
      <c r="K508" s="177" t="s">
        <v>177</v>
      </c>
      <c r="L508" s="41"/>
      <c r="M508" s="182" t="s">
        <v>19</v>
      </c>
      <c r="N508" s="183" t="s">
        <v>47</v>
      </c>
      <c r="O508" s="66"/>
      <c r="P508" s="184">
        <f>O508*H508</f>
        <v>0</v>
      </c>
      <c r="Q508" s="184">
        <v>0.0079</v>
      </c>
      <c r="R508" s="184">
        <f>Q508*H508</f>
        <v>8.5712235</v>
      </c>
      <c r="S508" s="184">
        <v>0</v>
      </c>
      <c r="T508" s="185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6" t="s">
        <v>178</v>
      </c>
      <c r="AT508" s="186" t="s">
        <v>173</v>
      </c>
      <c r="AU508" s="186" t="s">
        <v>179</v>
      </c>
      <c r="AY508" s="19" t="s">
        <v>171</v>
      </c>
      <c r="BE508" s="187">
        <f>IF(N508="základní",J508,0)</f>
        <v>0</v>
      </c>
      <c r="BF508" s="187">
        <f>IF(N508="snížená",J508,0)</f>
        <v>0</v>
      </c>
      <c r="BG508" s="187">
        <f>IF(N508="zákl. přenesená",J508,0)</f>
        <v>0</v>
      </c>
      <c r="BH508" s="187">
        <f>IF(N508="sníž. přenesená",J508,0)</f>
        <v>0</v>
      </c>
      <c r="BI508" s="187">
        <f>IF(N508="nulová",J508,0)</f>
        <v>0</v>
      </c>
      <c r="BJ508" s="19" t="s">
        <v>179</v>
      </c>
      <c r="BK508" s="187">
        <f>ROUND(I508*H508,2)</f>
        <v>0</v>
      </c>
      <c r="BL508" s="19" t="s">
        <v>178</v>
      </c>
      <c r="BM508" s="186" t="s">
        <v>661</v>
      </c>
    </row>
    <row r="509" spans="1:65" s="2" customFormat="1" ht="21.75" customHeight="1">
      <c r="A509" s="36"/>
      <c r="B509" s="37"/>
      <c r="C509" s="175" t="s">
        <v>662</v>
      </c>
      <c r="D509" s="175" t="s">
        <v>173</v>
      </c>
      <c r="E509" s="176" t="s">
        <v>663</v>
      </c>
      <c r="F509" s="177" t="s">
        <v>664</v>
      </c>
      <c r="G509" s="178" t="s">
        <v>176</v>
      </c>
      <c r="H509" s="179">
        <v>449.956</v>
      </c>
      <c r="I509" s="180"/>
      <c r="J509" s="181">
        <f>ROUND(I509*H509,2)</f>
        <v>0</v>
      </c>
      <c r="K509" s="177" t="s">
        <v>177</v>
      </c>
      <c r="L509" s="41"/>
      <c r="M509" s="182" t="s">
        <v>19</v>
      </c>
      <c r="N509" s="183" t="s">
        <v>47</v>
      </c>
      <c r="O509" s="66"/>
      <c r="P509" s="184">
        <f>O509*H509</f>
        <v>0</v>
      </c>
      <c r="Q509" s="184">
        <v>0.00026</v>
      </c>
      <c r="R509" s="184">
        <f>Q509*H509</f>
        <v>0.11698855999999999</v>
      </c>
      <c r="S509" s="184">
        <v>0</v>
      </c>
      <c r="T509" s="185">
        <f>S509*H509</f>
        <v>0</v>
      </c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R509" s="186" t="s">
        <v>178</v>
      </c>
      <c r="AT509" s="186" t="s">
        <v>173</v>
      </c>
      <c r="AU509" s="186" t="s">
        <v>179</v>
      </c>
      <c r="AY509" s="19" t="s">
        <v>171</v>
      </c>
      <c r="BE509" s="187">
        <f>IF(N509="základní",J509,0)</f>
        <v>0</v>
      </c>
      <c r="BF509" s="187">
        <f>IF(N509="snížená",J509,0)</f>
        <v>0</v>
      </c>
      <c r="BG509" s="187">
        <f>IF(N509="zákl. přenesená",J509,0)</f>
        <v>0</v>
      </c>
      <c r="BH509" s="187">
        <f>IF(N509="sníž. přenesená",J509,0)</f>
        <v>0</v>
      </c>
      <c r="BI509" s="187">
        <f>IF(N509="nulová",J509,0)</f>
        <v>0</v>
      </c>
      <c r="BJ509" s="19" t="s">
        <v>179</v>
      </c>
      <c r="BK509" s="187">
        <f>ROUND(I509*H509,2)</f>
        <v>0</v>
      </c>
      <c r="BL509" s="19" t="s">
        <v>178</v>
      </c>
      <c r="BM509" s="186" t="s">
        <v>665</v>
      </c>
    </row>
    <row r="510" spans="2:51" s="13" customFormat="1" ht="11.25">
      <c r="B510" s="188"/>
      <c r="C510" s="189"/>
      <c r="D510" s="190" t="s">
        <v>181</v>
      </c>
      <c r="E510" s="191" t="s">
        <v>19</v>
      </c>
      <c r="F510" s="192" t="s">
        <v>666</v>
      </c>
      <c r="G510" s="189"/>
      <c r="H510" s="191" t="s">
        <v>19</v>
      </c>
      <c r="I510" s="193"/>
      <c r="J510" s="189"/>
      <c r="K510" s="189"/>
      <c r="L510" s="194"/>
      <c r="M510" s="195"/>
      <c r="N510" s="196"/>
      <c r="O510" s="196"/>
      <c r="P510" s="196"/>
      <c r="Q510" s="196"/>
      <c r="R510" s="196"/>
      <c r="S510" s="196"/>
      <c r="T510" s="197"/>
      <c r="AT510" s="198" t="s">
        <v>181</v>
      </c>
      <c r="AU510" s="198" t="s">
        <v>179</v>
      </c>
      <c r="AV510" s="13" t="s">
        <v>83</v>
      </c>
      <c r="AW510" s="13" t="s">
        <v>36</v>
      </c>
      <c r="AX510" s="13" t="s">
        <v>75</v>
      </c>
      <c r="AY510" s="198" t="s">
        <v>171</v>
      </c>
    </row>
    <row r="511" spans="2:51" s="14" customFormat="1" ht="11.25">
      <c r="B511" s="199"/>
      <c r="C511" s="200"/>
      <c r="D511" s="190" t="s">
        <v>181</v>
      </c>
      <c r="E511" s="201" t="s">
        <v>19</v>
      </c>
      <c r="F511" s="202" t="s">
        <v>667</v>
      </c>
      <c r="G511" s="200"/>
      <c r="H511" s="203">
        <v>170.282</v>
      </c>
      <c r="I511" s="204"/>
      <c r="J511" s="200"/>
      <c r="K511" s="200"/>
      <c r="L511" s="205"/>
      <c r="M511" s="206"/>
      <c r="N511" s="207"/>
      <c r="O511" s="207"/>
      <c r="P511" s="207"/>
      <c r="Q511" s="207"/>
      <c r="R511" s="207"/>
      <c r="S511" s="207"/>
      <c r="T511" s="208"/>
      <c r="AT511" s="209" t="s">
        <v>181</v>
      </c>
      <c r="AU511" s="209" t="s">
        <v>179</v>
      </c>
      <c r="AV511" s="14" t="s">
        <v>179</v>
      </c>
      <c r="AW511" s="14" t="s">
        <v>36</v>
      </c>
      <c r="AX511" s="14" t="s">
        <v>75</v>
      </c>
      <c r="AY511" s="209" t="s">
        <v>171</v>
      </c>
    </row>
    <row r="512" spans="2:51" s="13" customFormat="1" ht="11.25">
      <c r="B512" s="188"/>
      <c r="C512" s="189"/>
      <c r="D512" s="190" t="s">
        <v>181</v>
      </c>
      <c r="E512" s="191" t="s">
        <v>19</v>
      </c>
      <c r="F512" s="192" t="s">
        <v>358</v>
      </c>
      <c r="G512" s="189"/>
      <c r="H512" s="191" t="s">
        <v>19</v>
      </c>
      <c r="I512" s="193"/>
      <c r="J512" s="189"/>
      <c r="K512" s="189"/>
      <c r="L512" s="194"/>
      <c r="M512" s="195"/>
      <c r="N512" s="196"/>
      <c r="O512" s="196"/>
      <c r="P512" s="196"/>
      <c r="Q512" s="196"/>
      <c r="R512" s="196"/>
      <c r="S512" s="196"/>
      <c r="T512" s="197"/>
      <c r="AT512" s="198" t="s">
        <v>181</v>
      </c>
      <c r="AU512" s="198" t="s">
        <v>179</v>
      </c>
      <c r="AV512" s="13" t="s">
        <v>83</v>
      </c>
      <c r="AW512" s="13" t="s">
        <v>36</v>
      </c>
      <c r="AX512" s="13" t="s">
        <v>75</v>
      </c>
      <c r="AY512" s="198" t="s">
        <v>171</v>
      </c>
    </row>
    <row r="513" spans="2:51" s="14" customFormat="1" ht="11.25">
      <c r="B513" s="199"/>
      <c r="C513" s="200"/>
      <c r="D513" s="190" t="s">
        <v>181</v>
      </c>
      <c r="E513" s="201" t="s">
        <v>19</v>
      </c>
      <c r="F513" s="202" t="s">
        <v>668</v>
      </c>
      <c r="G513" s="200"/>
      <c r="H513" s="203">
        <v>-11.649</v>
      </c>
      <c r="I513" s="204"/>
      <c r="J513" s="200"/>
      <c r="K513" s="200"/>
      <c r="L513" s="205"/>
      <c r="M513" s="206"/>
      <c r="N513" s="207"/>
      <c r="O513" s="207"/>
      <c r="P513" s="207"/>
      <c r="Q513" s="207"/>
      <c r="R513" s="207"/>
      <c r="S513" s="207"/>
      <c r="T513" s="208"/>
      <c r="AT513" s="209" t="s">
        <v>181</v>
      </c>
      <c r="AU513" s="209" t="s">
        <v>179</v>
      </c>
      <c r="AV513" s="14" t="s">
        <v>179</v>
      </c>
      <c r="AW513" s="14" t="s">
        <v>36</v>
      </c>
      <c r="AX513" s="14" t="s">
        <v>75</v>
      </c>
      <c r="AY513" s="209" t="s">
        <v>171</v>
      </c>
    </row>
    <row r="514" spans="2:51" s="14" customFormat="1" ht="11.25">
      <c r="B514" s="199"/>
      <c r="C514" s="200"/>
      <c r="D514" s="190" t="s">
        <v>181</v>
      </c>
      <c r="E514" s="201" t="s">
        <v>19</v>
      </c>
      <c r="F514" s="202" t="s">
        <v>669</v>
      </c>
      <c r="G514" s="200"/>
      <c r="H514" s="203">
        <v>-4.102</v>
      </c>
      <c r="I514" s="204"/>
      <c r="J514" s="200"/>
      <c r="K514" s="200"/>
      <c r="L514" s="205"/>
      <c r="M514" s="206"/>
      <c r="N514" s="207"/>
      <c r="O514" s="207"/>
      <c r="P514" s="207"/>
      <c r="Q514" s="207"/>
      <c r="R514" s="207"/>
      <c r="S514" s="207"/>
      <c r="T514" s="208"/>
      <c r="AT514" s="209" t="s">
        <v>181</v>
      </c>
      <c r="AU514" s="209" t="s">
        <v>179</v>
      </c>
      <c r="AV514" s="14" t="s">
        <v>179</v>
      </c>
      <c r="AW514" s="14" t="s">
        <v>36</v>
      </c>
      <c r="AX514" s="14" t="s">
        <v>75</v>
      </c>
      <c r="AY514" s="209" t="s">
        <v>171</v>
      </c>
    </row>
    <row r="515" spans="2:51" s="14" customFormat="1" ht="11.25">
      <c r="B515" s="199"/>
      <c r="C515" s="200"/>
      <c r="D515" s="190" t="s">
        <v>181</v>
      </c>
      <c r="E515" s="201" t="s">
        <v>19</v>
      </c>
      <c r="F515" s="202" t="s">
        <v>670</v>
      </c>
      <c r="G515" s="200"/>
      <c r="H515" s="203">
        <v>-1.425</v>
      </c>
      <c r="I515" s="204"/>
      <c r="J515" s="200"/>
      <c r="K515" s="200"/>
      <c r="L515" s="205"/>
      <c r="M515" s="206"/>
      <c r="N515" s="207"/>
      <c r="O515" s="207"/>
      <c r="P515" s="207"/>
      <c r="Q515" s="207"/>
      <c r="R515" s="207"/>
      <c r="S515" s="207"/>
      <c r="T515" s="208"/>
      <c r="AT515" s="209" t="s">
        <v>181</v>
      </c>
      <c r="AU515" s="209" t="s">
        <v>179</v>
      </c>
      <c r="AV515" s="14" t="s">
        <v>179</v>
      </c>
      <c r="AW515" s="14" t="s">
        <v>36</v>
      </c>
      <c r="AX515" s="14" t="s">
        <v>75</v>
      </c>
      <c r="AY515" s="209" t="s">
        <v>171</v>
      </c>
    </row>
    <row r="516" spans="2:51" s="14" customFormat="1" ht="11.25">
      <c r="B516" s="199"/>
      <c r="C516" s="200"/>
      <c r="D516" s="190" t="s">
        <v>181</v>
      </c>
      <c r="E516" s="201" t="s">
        <v>19</v>
      </c>
      <c r="F516" s="202" t="s">
        <v>671</v>
      </c>
      <c r="G516" s="200"/>
      <c r="H516" s="203">
        <v>-9.24</v>
      </c>
      <c r="I516" s="204"/>
      <c r="J516" s="200"/>
      <c r="K516" s="200"/>
      <c r="L516" s="205"/>
      <c r="M516" s="206"/>
      <c r="N516" s="207"/>
      <c r="O516" s="207"/>
      <c r="P516" s="207"/>
      <c r="Q516" s="207"/>
      <c r="R516" s="207"/>
      <c r="S516" s="207"/>
      <c r="T516" s="208"/>
      <c r="AT516" s="209" t="s">
        <v>181</v>
      </c>
      <c r="AU516" s="209" t="s">
        <v>179</v>
      </c>
      <c r="AV516" s="14" t="s">
        <v>179</v>
      </c>
      <c r="AW516" s="14" t="s">
        <v>36</v>
      </c>
      <c r="AX516" s="14" t="s">
        <v>75</v>
      </c>
      <c r="AY516" s="209" t="s">
        <v>171</v>
      </c>
    </row>
    <row r="517" spans="2:51" s="14" customFormat="1" ht="11.25">
      <c r="B517" s="199"/>
      <c r="C517" s="200"/>
      <c r="D517" s="190" t="s">
        <v>181</v>
      </c>
      <c r="E517" s="201" t="s">
        <v>19</v>
      </c>
      <c r="F517" s="202" t="s">
        <v>672</v>
      </c>
      <c r="G517" s="200"/>
      <c r="H517" s="203">
        <v>-6.982</v>
      </c>
      <c r="I517" s="204"/>
      <c r="J517" s="200"/>
      <c r="K517" s="200"/>
      <c r="L517" s="205"/>
      <c r="M517" s="206"/>
      <c r="N517" s="207"/>
      <c r="O517" s="207"/>
      <c r="P517" s="207"/>
      <c r="Q517" s="207"/>
      <c r="R517" s="207"/>
      <c r="S517" s="207"/>
      <c r="T517" s="208"/>
      <c r="AT517" s="209" t="s">
        <v>181</v>
      </c>
      <c r="AU517" s="209" t="s">
        <v>179</v>
      </c>
      <c r="AV517" s="14" t="s">
        <v>179</v>
      </c>
      <c r="AW517" s="14" t="s">
        <v>36</v>
      </c>
      <c r="AX517" s="14" t="s">
        <v>75</v>
      </c>
      <c r="AY517" s="209" t="s">
        <v>171</v>
      </c>
    </row>
    <row r="518" spans="2:51" s="14" customFormat="1" ht="11.25">
      <c r="B518" s="199"/>
      <c r="C518" s="200"/>
      <c r="D518" s="190" t="s">
        <v>181</v>
      </c>
      <c r="E518" s="201" t="s">
        <v>19</v>
      </c>
      <c r="F518" s="202" t="s">
        <v>673</v>
      </c>
      <c r="G518" s="200"/>
      <c r="H518" s="203">
        <v>-5.757</v>
      </c>
      <c r="I518" s="204"/>
      <c r="J518" s="200"/>
      <c r="K518" s="200"/>
      <c r="L518" s="205"/>
      <c r="M518" s="206"/>
      <c r="N518" s="207"/>
      <c r="O518" s="207"/>
      <c r="P518" s="207"/>
      <c r="Q518" s="207"/>
      <c r="R518" s="207"/>
      <c r="S518" s="207"/>
      <c r="T518" s="208"/>
      <c r="AT518" s="209" t="s">
        <v>181</v>
      </c>
      <c r="AU518" s="209" t="s">
        <v>179</v>
      </c>
      <c r="AV518" s="14" t="s">
        <v>179</v>
      </c>
      <c r="AW518" s="14" t="s">
        <v>36</v>
      </c>
      <c r="AX518" s="14" t="s">
        <v>75</v>
      </c>
      <c r="AY518" s="209" t="s">
        <v>171</v>
      </c>
    </row>
    <row r="519" spans="2:51" s="13" customFormat="1" ht="11.25">
      <c r="B519" s="188"/>
      <c r="C519" s="189"/>
      <c r="D519" s="190" t="s">
        <v>181</v>
      </c>
      <c r="E519" s="191" t="s">
        <v>19</v>
      </c>
      <c r="F519" s="192" t="s">
        <v>674</v>
      </c>
      <c r="G519" s="189"/>
      <c r="H519" s="191" t="s">
        <v>19</v>
      </c>
      <c r="I519" s="193"/>
      <c r="J519" s="189"/>
      <c r="K519" s="189"/>
      <c r="L519" s="194"/>
      <c r="M519" s="195"/>
      <c r="N519" s="196"/>
      <c r="O519" s="196"/>
      <c r="P519" s="196"/>
      <c r="Q519" s="196"/>
      <c r="R519" s="196"/>
      <c r="S519" s="196"/>
      <c r="T519" s="197"/>
      <c r="AT519" s="198" t="s">
        <v>181</v>
      </c>
      <c r="AU519" s="198" t="s">
        <v>179</v>
      </c>
      <c r="AV519" s="13" t="s">
        <v>83</v>
      </c>
      <c r="AW519" s="13" t="s">
        <v>36</v>
      </c>
      <c r="AX519" s="13" t="s">
        <v>75</v>
      </c>
      <c r="AY519" s="198" t="s">
        <v>171</v>
      </c>
    </row>
    <row r="520" spans="2:51" s="14" customFormat="1" ht="11.25">
      <c r="B520" s="199"/>
      <c r="C520" s="200"/>
      <c r="D520" s="190" t="s">
        <v>181</v>
      </c>
      <c r="E520" s="201" t="s">
        <v>19</v>
      </c>
      <c r="F520" s="202" t="s">
        <v>675</v>
      </c>
      <c r="G520" s="200"/>
      <c r="H520" s="203">
        <v>192.303</v>
      </c>
      <c r="I520" s="204"/>
      <c r="J520" s="200"/>
      <c r="K520" s="200"/>
      <c r="L520" s="205"/>
      <c r="M520" s="206"/>
      <c r="N520" s="207"/>
      <c r="O520" s="207"/>
      <c r="P520" s="207"/>
      <c r="Q520" s="207"/>
      <c r="R520" s="207"/>
      <c r="S520" s="207"/>
      <c r="T520" s="208"/>
      <c r="AT520" s="209" t="s">
        <v>181</v>
      </c>
      <c r="AU520" s="209" t="s">
        <v>179</v>
      </c>
      <c r="AV520" s="14" t="s">
        <v>179</v>
      </c>
      <c r="AW520" s="14" t="s">
        <v>36</v>
      </c>
      <c r="AX520" s="14" t="s">
        <v>75</v>
      </c>
      <c r="AY520" s="209" t="s">
        <v>171</v>
      </c>
    </row>
    <row r="521" spans="2:51" s="13" customFormat="1" ht="11.25">
      <c r="B521" s="188"/>
      <c r="C521" s="189"/>
      <c r="D521" s="190" t="s">
        <v>181</v>
      </c>
      <c r="E521" s="191" t="s">
        <v>19</v>
      </c>
      <c r="F521" s="192" t="s">
        <v>358</v>
      </c>
      <c r="G521" s="189"/>
      <c r="H521" s="191" t="s">
        <v>19</v>
      </c>
      <c r="I521" s="193"/>
      <c r="J521" s="189"/>
      <c r="K521" s="189"/>
      <c r="L521" s="194"/>
      <c r="M521" s="195"/>
      <c r="N521" s="196"/>
      <c r="O521" s="196"/>
      <c r="P521" s="196"/>
      <c r="Q521" s="196"/>
      <c r="R521" s="196"/>
      <c r="S521" s="196"/>
      <c r="T521" s="197"/>
      <c r="AT521" s="198" t="s">
        <v>181</v>
      </c>
      <c r="AU521" s="198" t="s">
        <v>179</v>
      </c>
      <c r="AV521" s="13" t="s">
        <v>83</v>
      </c>
      <c r="AW521" s="13" t="s">
        <v>36</v>
      </c>
      <c r="AX521" s="13" t="s">
        <v>75</v>
      </c>
      <c r="AY521" s="198" t="s">
        <v>171</v>
      </c>
    </row>
    <row r="522" spans="2:51" s="14" customFormat="1" ht="11.25">
      <c r="B522" s="199"/>
      <c r="C522" s="200"/>
      <c r="D522" s="190" t="s">
        <v>181</v>
      </c>
      <c r="E522" s="201" t="s">
        <v>19</v>
      </c>
      <c r="F522" s="202" t="s">
        <v>676</v>
      </c>
      <c r="G522" s="200"/>
      <c r="H522" s="203">
        <v>-15.533</v>
      </c>
      <c r="I522" s="204"/>
      <c r="J522" s="200"/>
      <c r="K522" s="200"/>
      <c r="L522" s="205"/>
      <c r="M522" s="206"/>
      <c r="N522" s="207"/>
      <c r="O522" s="207"/>
      <c r="P522" s="207"/>
      <c r="Q522" s="207"/>
      <c r="R522" s="207"/>
      <c r="S522" s="207"/>
      <c r="T522" s="208"/>
      <c r="AT522" s="209" t="s">
        <v>181</v>
      </c>
      <c r="AU522" s="209" t="s">
        <v>179</v>
      </c>
      <c r="AV522" s="14" t="s">
        <v>179</v>
      </c>
      <c r="AW522" s="14" t="s">
        <v>36</v>
      </c>
      <c r="AX522" s="14" t="s">
        <v>75</v>
      </c>
      <c r="AY522" s="209" t="s">
        <v>171</v>
      </c>
    </row>
    <row r="523" spans="2:51" s="14" customFormat="1" ht="11.25">
      <c r="B523" s="199"/>
      <c r="C523" s="200"/>
      <c r="D523" s="190" t="s">
        <v>181</v>
      </c>
      <c r="E523" s="201" t="s">
        <v>19</v>
      </c>
      <c r="F523" s="202" t="s">
        <v>677</v>
      </c>
      <c r="G523" s="200"/>
      <c r="H523" s="203">
        <v>-1.236</v>
      </c>
      <c r="I523" s="204"/>
      <c r="J523" s="200"/>
      <c r="K523" s="200"/>
      <c r="L523" s="205"/>
      <c r="M523" s="206"/>
      <c r="N523" s="207"/>
      <c r="O523" s="207"/>
      <c r="P523" s="207"/>
      <c r="Q523" s="207"/>
      <c r="R523" s="207"/>
      <c r="S523" s="207"/>
      <c r="T523" s="208"/>
      <c r="AT523" s="209" t="s">
        <v>181</v>
      </c>
      <c r="AU523" s="209" t="s">
        <v>179</v>
      </c>
      <c r="AV523" s="14" t="s">
        <v>179</v>
      </c>
      <c r="AW523" s="14" t="s">
        <v>36</v>
      </c>
      <c r="AX523" s="14" t="s">
        <v>75</v>
      </c>
      <c r="AY523" s="209" t="s">
        <v>171</v>
      </c>
    </row>
    <row r="524" spans="2:51" s="14" customFormat="1" ht="11.25">
      <c r="B524" s="199"/>
      <c r="C524" s="200"/>
      <c r="D524" s="190" t="s">
        <v>181</v>
      </c>
      <c r="E524" s="201" t="s">
        <v>19</v>
      </c>
      <c r="F524" s="202" t="s">
        <v>678</v>
      </c>
      <c r="G524" s="200"/>
      <c r="H524" s="203">
        <v>-2.801</v>
      </c>
      <c r="I524" s="204"/>
      <c r="J524" s="200"/>
      <c r="K524" s="200"/>
      <c r="L524" s="205"/>
      <c r="M524" s="206"/>
      <c r="N524" s="207"/>
      <c r="O524" s="207"/>
      <c r="P524" s="207"/>
      <c r="Q524" s="207"/>
      <c r="R524" s="207"/>
      <c r="S524" s="207"/>
      <c r="T524" s="208"/>
      <c r="AT524" s="209" t="s">
        <v>181</v>
      </c>
      <c r="AU524" s="209" t="s">
        <v>179</v>
      </c>
      <c r="AV524" s="14" t="s">
        <v>179</v>
      </c>
      <c r="AW524" s="14" t="s">
        <v>36</v>
      </c>
      <c r="AX524" s="14" t="s">
        <v>75</v>
      </c>
      <c r="AY524" s="209" t="s">
        <v>171</v>
      </c>
    </row>
    <row r="525" spans="2:51" s="14" customFormat="1" ht="11.25">
      <c r="B525" s="199"/>
      <c r="C525" s="200"/>
      <c r="D525" s="190" t="s">
        <v>181</v>
      </c>
      <c r="E525" s="201" t="s">
        <v>19</v>
      </c>
      <c r="F525" s="202" t="s">
        <v>679</v>
      </c>
      <c r="G525" s="200"/>
      <c r="H525" s="203">
        <v>-5.458</v>
      </c>
      <c r="I525" s="204"/>
      <c r="J525" s="200"/>
      <c r="K525" s="200"/>
      <c r="L525" s="205"/>
      <c r="M525" s="206"/>
      <c r="N525" s="207"/>
      <c r="O525" s="207"/>
      <c r="P525" s="207"/>
      <c r="Q525" s="207"/>
      <c r="R525" s="207"/>
      <c r="S525" s="207"/>
      <c r="T525" s="208"/>
      <c r="AT525" s="209" t="s">
        <v>181</v>
      </c>
      <c r="AU525" s="209" t="s">
        <v>179</v>
      </c>
      <c r="AV525" s="14" t="s">
        <v>179</v>
      </c>
      <c r="AW525" s="14" t="s">
        <v>36</v>
      </c>
      <c r="AX525" s="14" t="s">
        <v>75</v>
      </c>
      <c r="AY525" s="209" t="s">
        <v>171</v>
      </c>
    </row>
    <row r="526" spans="2:51" s="14" customFormat="1" ht="11.25">
      <c r="B526" s="199"/>
      <c r="C526" s="200"/>
      <c r="D526" s="190" t="s">
        <v>181</v>
      </c>
      <c r="E526" s="201" t="s">
        <v>19</v>
      </c>
      <c r="F526" s="202" t="s">
        <v>680</v>
      </c>
      <c r="G526" s="200"/>
      <c r="H526" s="203">
        <v>-2.799</v>
      </c>
      <c r="I526" s="204"/>
      <c r="J526" s="200"/>
      <c r="K526" s="200"/>
      <c r="L526" s="205"/>
      <c r="M526" s="206"/>
      <c r="N526" s="207"/>
      <c r="O526" s="207"/>
      <c r="P526" s="207"/>
      <c r="Q526" s="207"/>
      <c r="R526" s="207"/>
      <c r="S526" s="207"/>
      <c r="T526" s="208"/>
      <c r="AT526" s="209" t="s">
        <v>181</v>
      </c>
      <c r="AU526" s="209" t="s">
        <v>179</v>
      </c>
      <c r="AV526" s="14" t="s">
        <v>179</v>
      </c>
      <c r="AW526" s="14" t="s">
        <v>36</v>
      </c>
      <c r="AX526" s="14" t="s">
        <v>75</v>
      </c>
      <c r="AY526" s="209" t="s">
        <v>171</v>
      </c>
    </row>
    <row r="527" spans="2:51" s="14" customFormat="1" ht="11.25">
      <c r="B527" s="199"/>
      <c r="C527" s="200"/>
      <c r="D527" s="190" t="s">
        <v>181</v>
      </c>
      <c r="E527" s="201" t="s">
        <v>19</v>
      </c>
      <c r="F527" s="202" t="s">
        <v>681</v>
      </c>
      <c r="G527" s="200"/>
      <c r="H527" s="203">
        <v>-1.233</v>
      </c>
      <c r="I527" s="204"/>
      <c r="J527" s="200"/>
      <c r="K527" s="200"/>
      <c r="L527" s="205"/>
      <c r="M527" s="206"/>
      <c r="N527" s="207"/>
      <c r="O527" s="207"/>
      <c r="P527" s="207"/>
      <c r="Q527" s="207"/>
      <c r="R527" s="207"/>
      <c r="S527" s="207"/>
      <c r="T527" s="208"/>
      <c r="AT527" s="209" t="s">
        <v>181</v>
      </c>
      <c r="AU527" s="209" t="s">
        <v>179</v>
      </c>
      <c r="AV527" s="14" t="s">
        <v>179</v>
      </c>
      <c r="AW527" s="14" t="s">
        <v>36</v>
      </c>
      <c r="AX527" s="14" t="s">
        <v>75</v>
      </c>
      <c r="AY527" s="209" t="s">
        <v>171</v>
      </c>
    </row>
    <row r="528" spans="2:51" s="16" customFormat="1" ht="11.25">
      <c r="B528" s="231"/>
      <c r="C528" s="232"/>
      <c r="D528" s="190" t="s">
        <v>181</v>
      </c>
      <c r="E528" s="233" t="s">
        <v>19</v>
      </c>
      <c r="F528" s="234" t="s">
        <v>379</v>
      </c>
      <c r="G528" s="232"/>
      <c r="H528" s="235">
        <v>294.37</v>
      </c>
      <c r="I528" s="236"/>
      <c r="J528" s="232"/>
      <c r="K528" s="232"/>
      <c r="L528" s="237"/>
      <c r="M528" s="238"/>
      <c r="N528" s="239"/>
      <c r="O528" s="239"/>
      <c r="P528" s="239"/>
      <c r="Q528" s="239"/>
      <c r="R528" s="239"/>
      <c r="S528" s="239"/>
      <c r="T528" s="240"/>
      <c r="AT528" s="241" t="s">
        <v>181</v>
      </c>
      <c r="AU528" s="241" t="s">
        <v>179</v>
      </c>
      <c r="AV528" s="16" t="s">
        <v>193</v>
      </c>
      <c r="AW528" s="16" t="s">
        <v>36</v>
      </c>
      <c r="AX528" s="16" t="s">
        <v>75</v>
      </c>
      <c r="AY528" s="241" t="s">
        <v>171</v>
      </c>
    </row>
    <row r="529" spans="2:51" s="13" customFormat="1" ht="11.25">
      <c r="B529" s="188"/>
      <c r="C529" s="189"/>
      <c r="D529" s="190" t="s">
        <v>181</v>
      </c>
      <c r="E529" s="191" t="s">
        <v>19</v>
      </c>
      <c r="F529" s="192" t="s">
        <v>682</v>
      </c>
      <c r="G529" s="189"/>
      <c r="H529" s="191" t="s">
        <v>19</v>
      </c>
      <c r="I529" s="193"/>
      <c r="J529" s="189"/>
      <c r="K529" s="189"/>
      <c r="L529" s="194"/>
      <c r="M529" s="195"/>
      <c r="N529" s="196"/>
      <c r="O529" s="196"/>
      <c r="P529" s="196"/>
      <c r="Q529" s="196"/>
      <c r="R529" s="196"/>
      <c r="S529" s="196"/>
      <c r="T529" s="197"/>
      <c r="AT529" s="198" t="s">
        <v>181</v>
      </c>
      <c r="AU529" s="198" t="s">
        <v>179</v>
      </c>
      <c r="AV529" s="13" t="s">
        <v>83</v>
      </c>
      <c r="AW529" s="13" t="s">
        <v>36</v>
      </c>
      <c r="AX529" s="13" t="s">
        <v>75</v>
      </c>
      <c r="AY529" s="198" t="s">
        <v>171</v>
      </c>
    </row>
    <row r="530" spans="2:51" s="14" customFormat="1" ht="11.25">
      <c r="B530" s="199"/>
      <c r="C530" s="200"/>
      <c r="D530" s="190" t="s">
        <v>181</v>
      </c>
      <c r="E530" s="201" t="s">
        <v>19</v>
      </c>
      <c r="F530" s="202" t="s">
        <v>683</v>
      </c>
      <c r="G530" s="200"/>
      <c r="H530" s="203">
        <v>133.881</v>
      </c>
      <c r="I530" s="204"/>
      <c r="J530" s="200"/>
      <c r="K530" s="200"/>
      <c r="L530" s="205"/>
      <c r="M530" s="206"/>
      <c r="N530" s="207"/>
      <c r="O530" s="207"/>
      <c r="P530" s="207"/>
      <c r="Q530" s="207"/>
      <c r="R530" s="207"/>
      <c r="S530" s="207"/>
      <c r="T530" s="208"/>
      <c r="AT530" s="209" t="s">
        <v>181</v>
      </c>
      <c r="AU530" s="209" t="s">
        <v>179</v>
      </c>
      <c r="AV530" s="14" t="s">
        <v>179</v>
      </c>
      <c r="AW530" s="14" t="s">
        <v>36</v>
      </c>
      <c r="AX530" s="14" t="s">
        <v>75</v>
      </c>
      <c r="AY530" s="209" t="s">
        <v>171</v>
      </c>
    </row>
    <row r="531" spans="2:51" s="13" customFormat="1" ht="11.25">
      <c r="B531" s="188"/>
      <c r="C531" s="189"/>
      <c r="D531" s="190" t="s">
        <v>181</v>
      </c>
      <c r="E531" s="191" t="s">
        <v>19</v>
      </c>
      <c r="F531" s="192" t="s">
        <v>358</v>
      </c>
      <c r="G531" s="189"/>
      <c r="H531" s="191" t="s">
        <v>19</v>
      </c>
      <c r="I531" s="193"/>
      <c r="J531" s="189"/>
      <c r="K531" s="189"/>
      <c r="L531" s="194"/>
      <c r="M531" s="195"/>
      <c r="N531" s="196"/>
      <c r="O531" s="196"/>
      <c r="P531" s="196"/>
      <c r="Q531" s="196"/>
      <c r="R531" s="196"/>
      <c r="S531" s="196"/>
      <c r="T531" s="197"/>
      <c r="AT531" s="198" t="s">
        <v>181</v>
      </c>
      <c r="AU531" s="198" t="s">
        <v>179</v>
      </c>
      <c r="AV531" s="13" t="s">
        <v>83</v>
      </c>
      <c r="AW531" s="13" t="s">
        <v>36</v>
      </c>
      <c r="AX531" s="13" t="s">
        <v>75</v>
      </c>
      <c r="AY531" s="198" t="s">
        <v>171</v>
      </c>
    </row>
    <row r="532" spans="2:51" s="14" customFormat="1" ht="11.25">
      <c r="B532" s="199"/>
      <c r="C532" s="200"/>
      <c r="D532" s="190" t="s">
        <v>181</v>
      </c>
      <c r="E532" s="201" t="s">
        <v>19</v>
      </c>
      <c r="F532" s="202" t="s">
        <v>684</v>
      </c>
      <c r="G532" s="200"/>
      <c r="H532" s="203">
        <v>-2.648</v>
      </c>
      <c r="I532" s="204"/>
      <c r="J532" s="200"/>
      <c r="K532" s="200"/>
      <c r="L532" s="205"/>
      <c r="M532" s="206"/>
      <c r="N532" s="207"/>
      <c r="O532" s="207"/>
      <c r="P532" s="207"/>
      <c r="Q532" s="207"/>
      <c r="R532" s="207"/>
      <c r="S532" s="207"/>
      <c r="T532" s="208"/>
      <c r="AT532" s="209" t="s">
        <v>181</v>
      </c>
      <c r="AU532" s="209" t="s">
        <v>179</v>
      </c>
      <c r="AV532" s="14" t="s">
        <v>179</v>
      </c>
      <c r="AW532" s="14" t="s">
        <v>36</v>
      </c>
      <c r="AX532" s="14" t="s">
        <v>75</v>
      </c>
      <c r="AY532" s="209" t="s">
        <v>171</v>
      </c>
    </row>
    <row r="533" spans="2:51" s="14" customFormat="1" ht="11.25">
      <c r="B533" s="199"/>
      <c r="C533" s="200"/>
      <c r="D533" s="190" t="s">
        <v>181</v>
      </c>
      <c r="E533" s="201" t="s">
        <v>19</v>
      </c>
      <c r="F533" s="202" t="s">
        <v>685</v>
      </c>
      <c r="G533" s="200"/>
      <c r="H533" s="203">
        <v>-5.526</v>
      </c>
      <c r="I533" s="204"/>
      <c r="J533" s="200"/>
      <c r="K533" s="200"/>
      <c r="L533" s="205"/>
      <c r="M533" s="206"/>
      <c r="N533" s="207"/>
      <c r="O533" s="207"/>
      <c r="P533" s="207"/>
      <c r="Q533" s="207"/>
      <c r="R533" s="207"/>
      <c r="S533" s="207"/>
      <c r="T533" s="208"/>
      <c r="AT533" s="209" t="s">
        <v>181</v>
      </c>
      <c r="AU533" s="209" t="s">
        <v>179</v>
      </c>
      <c r="AV533" s="14" t="s">
        <v>179</v>
      </c>
      <c r="AW533" s="14" t="s">
        <v>36</v>
      </c>
      <c r="AX533" s="14" t="s">
        <v>75</v>
      </c>
      <c r="AY533" s="209" t="s">
        <v>171</v>
      </c>
    </row>
    <row r="534" spans="2:51" s="14" customFormat="1" ht="11.25">
      <c r="B534" s="199"/>
      <c r="C534" s="200"/>
      <c r="D534" s="190" t="s">
        <v>181</v>
      </c>
      <c r="E534" s="201" t="s">
        <v>19</v>
      </c>
      <c r="F534" s="202" t="s">
        <v>686</v>
      </c>
      <c r="G534" s="200"/>
      <c r="H534" s="203">
        <v>-5.269</v>
      </c>
      <c r="I534" s="204"/>
      <c r="J534" s="200"/>
      <c r="K534" s="200"/>
      <c r="L534" s="205"/>
      <c r="M534" s="206"/>
      <c r="N534" s="207"/>
      <c r="O534" s="207"/>
      <c r="P534" s="207"/>
      <c r="Q534" s="207"/>
      <c r="R534" s="207"/>
      <c r="S534" s="207"/>
      <c r="T534" s="208"/>
      <c r="AT534" s="209" t="s">
        <v>181</v>
      </c>
      <c r="AU534" s="209" t="s">
        <v>179</v>
      </c>
      <c r="AV534" s="14" t="s">
        <v>179</v>
      </c>
      <c r="AW534" s="14" t="s">
        <v>36</v>
      </c>
      <c r="AX534" s="14" t="s">
        <v>75</v>
      </c>
      <c r="AY534" s="209" t="s">
        <v>171</v>
      </c>
    </row>
    <row r="535" spans="2:51" s="14" customFormat="1" ht="11.25">
      <c r="B535" s="199"/>
      <c r="C535" s="200"/>
      <c r="D535" s="190" t="s">
        <v>181</v>
      </c>
      <c r="E535" s="201" t="s">
        <v>19</v>
      </c>
      <c r="F535" s="202" t="s">
        <v>687</v>
      </c>
      <c r="G535" s="200"/>
      <c r="H535" s="203">
        <v>-2.386</v>
      </c>
      <c r="I535" s="204"/>
      <c r="J535" s="200"/>
      <c r="K535" s="200"/>
      <c r="L535" s="205"/>
      <c r="M535" s="206"/>
      <c r="N535" s="207"/>
      <c r="O535" s="207"/>
      <c r="P535" s="207"/>
      <c r="Q535" s="207"/>
      <c r="R535" s="207"/>
      <c r="S535" s="207"/>
      <c r="T535" s="208"/>
      <c r="AT535" s="209" t="s">
        <v>181</v>
      </c>
      <c r="AU535" s="209" t="s">
        <v>179</v>
      </c>
      <c r="AV535" s="14" t="s">
        <v>179</v>
      </c>
      <c r="AW535" s="14" t="s">
        <v>36</v>
      </c>
      <c r="AX535" s="14" t="s">
        <v>75</v>
      </c>
      <c r="AY535" s="209" t="s">
        <v>171</v>
      </c>
    </row>
    <row r="536" spans="2:51" s="14" customFormat="1" ht="11.25">
      <c r="B536" s="199"/>
      <c r="C536" s="200"/>
      <c r="D536" s="190" t="s">
        <v>181</v>
      </c>
      <c r="E536" s="201" t="s">
        <v>19</v>
      </c>
      <c r="F536" s="202" t="s">
        <v>688</v>
      </c>
      <c r="G536" s="200"/>
      <c r="H536" s="203">
        <v>-5.657</v>
      </c>
      <c r="I536" s="204"/>
      <c r="J536" s="200"/>
      <c r="K536" s="200"/>
      <c r="L536" s="205"/>
      <c r="M536" s="206"/>
      <c r="N536" s="207"/>
      <c r="O536" s="207"/>
      <c r="P536" s="207"/>
      <c r="Q536" s="207"/>
      <c r="R536" s="207"/>
      <c r="S536" s="207"/>
      <c r="T536" s="208"/>
      <c r="AT536" s="209" t="s">
        <v>181</v>
      </c>
      <c r="AU536" s="209" t="s">
        <v>179</v>
      </c>
      <c r="AV536" s="14" t="s">
        <v>179</v>
      </c>
      <c r="AW536" s="14" t="s">
        <v>36</v>
      </c>
      <c r="AX536" s="14" t="s">
        <v>75</v>
      </c>
      <c r="AY536" s="209" t="s">
        <v>171</v>
      </c>
    </row>
    <row r="537" spans="2:51" s="14" customFormat="1" ht="11.25">
      <c r="B537" s="199"/>
      <c r="C537" s="200"/>
      <c r="D537" s="190" t="s">
        <v>181</v>
      </c>
      <c r="E537" s="201" t="s">
        <v>19</v>
      </c>
      <c r="F537" s="202" t="s">
        <v>689</v>
      </c>
      <c r="G537" s="200"/>
      <c r="H537" s="203">
        <v>-5.503</v>
      </c>
      <c r="I537" s="204"/>
      <c r="J537" s="200"/>
      <c r="K537" s="200"/>
      <c r="L537" s="205"/>
      <c r="M537" s="206"/>
      <c r="N537" s="207"/>
      <c r="O537" s="207"/>
      <c r="P537" s="207"/>
      <c r="Q537" s="207"/>
      <c r="R537" s="207"/>
      <c r="S537" s="207"/>
      <c r="T537" s="208"/>
      <c r="AT537" s="209" t="s">
        <v>181</v>
      </c>
      <c r="AU537" s="209" t="s">
        <v>179</v>
      </c>
      <c r="AV537" s="14" t="s">
        <v>179</v>
      </c>
      <c r="AW537" s="14" t="s">
        <v>36</v>
      </c>
      <c r="AX537" s="14" t="s">
        <v>75</v>
      </c>
      <c r="AY537" s="209" t="s">
        <v>171</v>
      </c>
    </row>
    <row r="538" spans="2:51" s="16" customFormat="1" ht="11.25">
      <c r="B538" s="231"/>
      <c r="C538" s="232"/>
      <c r="D538" s="190" t="s">
        <v>181</v>
      </c>
      <c r="E538" s="233" t="s">
        <v>19</v>
      </c>
      <c r="F538" s="234" t="s">
        <v>379</v>
      </c>
      <c r="G538" s="232"/>
      <c r="H538" s="235">
        <v>106.892</v>
      </c>
      <c r="I538" s="236"/>
      <c r="J538" s="232"/>
      <c r="K538" s="232"/>
      <c r="L538" s="237"/>
      <c r="M538" s="238"/>
      <c r="N538" s="239"/>
      <c r="O538" s="239"/>
      <c r="P538" s="239"/>
      <c r="Q538" s="239"/>
      <c r="R538" s="239"/>
      <c r="S538" s="239"/>
      <c r="T538" s="240"/>
      <c r="AT538" s="241" t="s">
        <v>181</v>
      </c>
      <c r="AU538" s="241" t="s">
        <v>179</v>
      </c>
      <c r="AV538" s="16" t="s">
        <v>193</v>
      </c>
      <c r="AW538" s="16" t="s">
        <v>36</v>
      </c>
      <c r="AX538" s="16" t="s">
        <v>75</v>
      </c>
      <c r="AY538" s="241" t="s">
        <v>171</v>
      </c>
    </row>
    <row r="539" spans="2:51" s="13" customFormat="1" ht="11.25">
      <c r="B539" s="188"/>
      <c r="C539" s="189"/>
      <c r="D539" s="190" t="s">
        <v>181</v>
      </c>
      <c r="E539" s="191" t="s">
        <v>19</v>
      </c>
      <c r="F539" s="192" t="s">
        <v>690</v>
      </c>
      <c r="G539" s="189"/>
      <c r="H539" s="191" t="s">
        <v>19</v>
      </c>
      <c r="I539" s="193"/>
      <c r="J539" s="189"/>
      <c r="K539" s="189"/>
      <c r="L539" s="194"/>
      <c r="M539" s="195"/>
      <c r="N539" s="196"/>
      <c r="O539" s="196"/>
      <c r="P539" s="196"/>
      <c r="Q539" s="196"/>
      <c r="R539" s="196"/>
      <c r="S539" s="196"/>
      <c r="T539" s="197"/>
      <c r="AT539" s="198" t="s">
        <v>181</v>
      </c>
      <c r="AU539" s="198" t="s">
        <v>179</v>
      </c>
      <c r="AV539" s="13" t="s">
        <v>83</v>
      </c>
      <c r="AW539" s="13" t="s">
        <v>36</v>
      </c>
      <c r="AX539" s="13" t="s">
        <v>75</v>
      </c>
      <c r="AY539" s="198" t="s">
        <v>171</v>
      </c>
    </row>
    <row r="540" spans="2:51" s="14" customFormat="1" ht="11.25">
      <c r="B540" s="199"/>
      <c r="C540" s="200"/>
      <c r="D540" s="190" t="s">
        <v>181</v>
      </c>
      <c r="E540" s="201" t="s">
        <v>19</v>
      </c>
      <c r="F540" s="202" t="s">
        <v>691</v>
      </c>
      <c r="G540" s="200"/>
      <c r="H540" s="203">
        <v>48.694</v>
      </c>
      <c r="I540" s="204"/>
      <c r="J540" s="200"/>
      <c r="K540" s="200"/>
      <c r="L540" s="205"/>
      <c r="M540" s="206"/>
      <c r="N540" s="207"/>
      <c r="O540" s="207"/>
      <c r="P540" s="207"/>
      <c r="Q540" s="207"/>
      <c r="R540" s="207"/>
      <c r="S540" s="207"/>
      <c r="T540" s="208"/>
      <c r="AT540" s="209" t="s">
        <v>181</v>
      </c>
      <c r="AU540" s="209" t="s">
        <v>179</v>
      </c>
      <c r="AV540" s="14" t="s">
        <v>179</v>
      </c>
      <c r="AW540" s="14" t="s">
        <v>36</v>
      </c>
      <c r="AX540" s="14" t="s">
        <v>75</v>
      </c>
      <c r="AY540" s="209" t="s">
        <v>171</v>
      </c>
    </row>
    <row r="541" spans="2:51" s="15" customFormat="1" ht="11.25">
      <c r="B541" s="210"/>
      <c r="C541" s="211"/>
      <c r="D541" s="190" t="s">
        <v>181</v>
      </c>
      <c r="E541" s="212" t="s">
        <v>19</v>
      </c>
      <c r="F541" s="213" t="s">
        <v>184</v>
      </c>
      <c r="G541" s="211"/>
      <c r="H541" s="214">
        <v>449.956</v>
      </c>
      <c r="I541" s="215"/>
      <c r="J541" s="211"/>
      <c r="K541" s="211"/>
      <c r="L541" s="216"/>
      <c r="M541" s="217"/>
      <c r="N541" s="218"/>
      <c r="O541" s="218"/>
      <c r="P541" s="218"/>
      <c r="Q541" s="218"/>
      <c r="R541" s="218"/>
      <c r="S541" s="218"/>
      <c r="T541" s="219"/>
      <c r="AT541" s="220" t="s">
        <v>181</v>
      </c>
      <c r="AU541" s="220" t="s">
        <v>179</v>
      </c>
      <c r="AV541" s="15" t="s">
        <v>178</v>
      </c>
      <c r="AW541" s="15" t="s">
        <v>36</v>
      </c>
      <c r="AX541" s="15" t="s">
        <v>83</v>
      </c>
      <c r="AY541" s="220" t="s">
        <v>171</v>
      </c>
    </row>
    <row r="542" spans="1:65" s="2" customFormat="1" ht="24">
      <c r="A542" s="36"/>
      <c r="B542" s="37"/>
      <c r="C542" s="175" t="s">
        <v>692</v>
      </c>
      <c r="D542" s="175" t="s">
        <v>173</v>
      </c>
      <c r="E542" s="176" t="s">
        <v>693</v>
      </c>
      <c r="F542" s="177" t="s">
        <v>694</v>
      </c>
      <c r="G542" s="178" t="s">
        <v>176</v>
      </c>
      <c r="H542" s="179">
        <v>449.956</v>
      </c>
      <c r="I542" s="180"/>
      <c r="J542" s="181">
        <f>ROUND(I542*H542,2)</f>
        <v>0</v>
      </c>
      <c r="K542" s="177" t="s">
        <v>177</v>
      </c>
      <c r="L542" s="41"/>
      <c r="M542" s="182" t="s">
        <v>19</v>
      </c>
      <c r="N542" s="183" t="s">
        <v>47</v>
      </c>
      <c r="O542" s="66"/>
      <c r="P542" s="184">
        <f>O542*H542</f>
        <v>0</v>
      </c>
      <c r="Q542" s="184">
        <v>0.00438</v>
      </c>
      <c r="R542" s="184">
        <f>Q542*H542</f>
        <v>1.9708072800000003</v>
      </c>
      <c r="S542" s="184">
        <v>0</v>
      </c>
      <c r="T542" s="185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86" t="s">
        <v>178</v>
      </c>
      <c r="AT542" s="186" t="s">
        <v>173</v>
      </c>
      <c r="AU542" s="186" t="s">
        <v>179</v>
      </c>
      <c r="AY542" s="19" t="s">
        <v>171</v>
      </c>
      <c r="BE542" s="187">
        <f>IF(N542="základní",J542,0)</f>
        <v>0</v>
      </c>
      <c r="BF542" s="187">
        <f>IF(N542="snížená",J542,0)</f>
        <v>0</v>
      </c>
      <c r="BG542" s="187">
        <f>IF(N542="zákl. přenesená",J542,0)</f>
        <v>0</v>
      </c>
      <c r="BH542" s="187">
        <f>IF(N542="sníž. přenesená",J542,0)</f>
        <v>0</v>
      </c>
      <c r="BI542" s="187">
        <f>IF(N542="nulová",J542,0)</f>
        <v>0</v>
      </c>
      <c r="BJ542" s="19" t="s">
        <v>179</v>
      </c>
      <c r="BK542" s="187">
        <f>ROUND(I542*H542,2)</f>
        <v>0</v>
      </c>
      <c r="BL542" s="19" t="s">
        <v>178</v>
      </c>
      <c r="BM542" s="186" t="s">
        <v>695</v>
      </c>
    </row>
    <row r="543" spans="2:51" s="13" customFormat="1" ht="11.25">
      <c r="B543" s="188"/>
      <c r="C543" s="189"/>
      <c r="D543" s="190" t="s">
        <v>181</v>
      </c>
      <c r="E543" s="191" t="s">
        <v>19</v>
      </c>
      <c r="F543" s="192" t="s">
        <v>666</v>
      </c>
      <c r="G543" s="189"/>
      <c r="H543" s="191" t="s">
        <v>19</v>
      </c>
      <c r="I543" s="193"/>
      <c r="J543" s="189"/>
      <c r="K543" s="189"/>
      <c r="L543" s="194"/>
      <c r="M543" s="195"/>
      <c r="N543" s="196"/>
      <c r="O543" s="196"/>
      <c r="P543" s="196"/>
      <c r="Q543" s="196"/>
      <c r="R543" s="196"/>
      <c r="S543" s="196"/>
      <c r="T543" s="197"/>
      <c r="AT543" s="198" t="s">
        <v>181</v>
      </c>
      <c r="AU543" s="198" t="s">
        <v>179</v>
      </c>
      <c r="AV543" s="13" t="s">
        <v>83</v>
      </c>
      <c r="AW543" s="13" t="s">
        <v>36</v>
      </c>
      <c r="AX543" s="13" t="s">
        <v>75</v>
      </c>
      <c r="AY543" s="198" t="s">
        <v>171</v>
      </c>
    </row>
    <row r="544" spans="2:51" s="14" customFormat="1" ht="11.25">
      <c r="B544" s="199"/>
      <c r="C544" s="200"/>
      <c r="D544" s="190" t="s">
        <v>181</v>
      </c>
      <c r="E544" s="201" t="s">
        <v>19</v>
      </c>
      <c r="F544" s="202" t="s">
        <v>667</v>
      </c>
      <c r="G544" s="200"/>
      <c r="H544" s="203">
        <v>170.282</v>
      </c>
      <c r="I544" s="204"/>
      <c r="J544" s="200"/>
      <c r="K544" s="200"/>
      <c r="L544" s="205"/>
      <c r="M544" s="206"/>
      <c r="N544" s="207"/>
      <c r="O544" s="207"/>
      <c r="P544" s="207"/>
      <c r="Q544" s="207"/>
      <c r="R544" s="207"/>
      <c r="S544" s="207"/>
      <c r="T544" s="208"/>
      <c r="AT544" s="209" t="s">
        <v>181</v>
      </c>
      <c r="AU544" s="209" t="s">
        <v>179</v>
      </c>
      <c r="AV544" s="14" t="s">
        <v>179</v>
      </c>
      <c r="AW544" s="14" t="s">
        <v>36</v>
      </c>
      <c r="AX544" s="14" t="s">
        <v>75</v>
      </c>
      <c r="AY544" s="209" t="s">
        <v>171</v>
      </c>
    </row>
    <row r="545" spans="2:51" s="13" customFormat="1" ht="11.25">
      <c r="B545" s="188"/>
      <c r="C545" s="189"/>
      <c r="D545" s="190" t="s">
        <v>181</v>
      </c>
      <c r="E545" s="191" t="s">
        <v>19</v>
      </c>
      <c r="F545" s="192" t="s">
        <v>358</v>
      </c>
      <c r="G545" s="189"/>
      <c r="H545" s="191" t="s">
        <v>19</v>
      </c>
      <c r="I545" s="193"/>
      <c r="J545" s="189"/>
      <c r="K545" s="189"/>
      <c r="L545" s="194"/>
      <c r="M545" s="195"/>
      <c r="N545" s="196"/>
      <c r="O545" s="196"/>
      <c r="P545" s="196"/>
      <c r="Q545" s="196"/>
      <c r="R545" s="196"/>
      <c r="S545" s="196"/>
      <c r="T545" s="197"/>
      <c r="AT545" s="198" t="s">
        <v>181</v>
      </c>
      <c r="AU545" s="198" t="s">
        <v>179</v>
      </c>
      <c r="AV545" s="13" t="s">
        <v>83</v>
      </c>
      <c r="AW545" s="13" t="s">
        <v>36</v>
      </c>
      <c r="AX545" s="13" t="s">
        <v>75</v>
      </c>
      <c r="AY545" s="198" t="s">
        <v>171</v>
      </c>
    </row>
    <row r="546" spans="2:51" s="14" customFormat="1" ht="11.25">
      <c r="B546" s="199"/>
      <c r="C546" s="200"/>
      <c r="D546" s="190" t="s">
        <v>181</v>
      </c>
      <c r="E546" s="201" t="s">
        <v>19</v>
      </c>
      <c r="F546" s="202" t="s">
        <v>668</v>
      </c>
      <c r="G546" s="200"/>
      <c r="H546" s="203">
        <v>-11.649</v>
      </c>
      <c r="I546" s="204"/>
      <c r="J546" s="200"/>
      <c r="K546" s="200"/>
      <c r="L546" s="205"/>
      <c r="M546" s="206"/>
      <c r="N546" s="207"/>
      <c r="O546" s="207"/>
      <c r="P546" s="207"/>
      <c r="Q546" s="207"/>
      <c r="R546" s="207"/>
      <c r="S546" s="207"/>
      <c r="T546" s="208"/>
      <c r="AT546" s="209" t="s">
        <v>181</v>
      </c>
      <c r="AU546" s="209" t="s">
        <v>179</v>
      </c>
      <c r="AV546" s="14" t="s">
        <v>179</v>
      </c>
      <c r="AW546" s="14" t="s">
        <v>36</v>
      </c>
      <c r="AX546" s="14" t="s">
        <v>75</v>
      </c>
      <c r="AY546" s="209" t="s">
        <v>171</v>
      </c>
    </row>
    <row r="547" spans="2:51" s="14" customFormat="1" ht="11.25">
      <c r="B547" s="199"/>
      <c r="C547" s="200"/>
      <c r="D547" s="190" t="s">
        <v>181</v>
      </c>
      <c r="E547" s="201" t="s">
        <v>19</v>
      </c>
      <c r="F547" s="202" t="s">
        <v>669</v>
      </c>
      <c r="G547" s="200"/>
      <c r="H547" s="203">
        <v>-4.102</v>
      </c>
      <c r="I547" s="204"/>
      <c r="J547" s="200"/>
      <c r="K547" s="200"/>
      <c r="L547" s="205"/>
      <c r="M547" s="206"/>
      <c r="N547" s="207"/>
      <c r="O547" s="207"/>
      <c r="P547" s="207"/>
      <c r="Q547" s="207"/>
      <c r="R547" s="207"/>
      <c r="S547" s="207"/>
      <c r="T547" s="208"/>
      <c r="AT547" s="209" t="s">
        <v>181</v>
      </c>
      <c r="AU547" s="209" t="s">
        <v>179</v>
      </c>
      <c r="AV547" s="14" t="s">
        <v>179</v>
      </c>
      <c r="AW547" s="14" t="s">
        <v>36</v>
      </c>
      <c r="AX547" s="14" t="s">
        <v>75</v>
      </c>
      <c r="AY547" s="209" t="s">
        <v>171</v>
      </c>
    </row>
    <row r="548" spans="2:51" s="14" customFormat="1" ht="11.25">
      <c r="B548" s="199"/>
      <c r="C548" s="200"/>
      <c r="D548" s="190" t="s">
        <v>181</v>
      </c>
      <c r="E548" s="201" t="s">
        <v>19</v>
      </c>
      <c r="F548" s="202" t="s">
        <v>670</v>
      </c>
      <c r="G548" s="200"/>
      <c r="H548" s="203">
        <v>-1.425</v>
      </c>
      <c r="I548" s="204"/>
      <c r="J548" s="200"/>
      <c r="K548" s="200"/>
      <c r="L548" s="205"/>
      <c r="M548" s="206"/>
      <c r="N548" s="207"/>
      <c r="O548" s="207"/>
      <c r="P548" s="207"/>
      <c r="Q548" s="207"/>
      <c r="R548" s="207"/>
      <c r="S548" s="207"/>
      <c r="T548" s="208"/>
      <c r="AT548" s="209" t="s">
        <v>181</v>
      </c>
      <c r="AU548" s="209" t="s">
        <v>179</v>
      </c>
      <c r="AV548" s="14" t="s">
        <v>179</v>
      </c>
      <c r="AW548" s="14" t="s">
        <v>36</v>
      </c>
      <c r="AX548" s="14" t="s">
        <v>75</v>
      </c>
      <c r="AY548" s="209" t="s">
        <v>171</v>
      </c>
    </row>
    <row r="549" spans="2:51" s="14" customFormat="1" ht="11.25">
      <c r="B549" s="199"/>
      <c r="C549" s="200"/>
      <c r="D549" s="190" t="s">
        <v>181</v>
      </c>
      <c r="E549" s="201" t="s">
        <v>19</v>
      </c>
      <c r="F549" s="202" t="s">
        <v>671</v>
      </c>
      <c r="G549" s="200"/>
      <c r="H549" s="203">
        <v>-9.24</v>
      </c>
      <c r="I549" s="204"/>
      <c r="J549" s="200"/>
      <c r="K549" s="200"/>
      <c r="L549" s="205"/>
      <c r="M549" s="206"/>
      <c r="N549" s="207"/>
      <c r="O549" s="207"/>
      <c r="P549" s="207"/>
      <c r="Q549" s="207"/>
      <c r="R549" s="207"/>
      <c r="S549" s="207"/>
      <c r="T549" s="208"/>
      <c r="AT549" s="209" t="s">
        <v>181</v>
      </c>
      <c r="AU549" s="209" t="s">
        <v>179</v>
      </c>
      <c r="AV549" s="14" t="s">
        <v>179</v>
      </c>
      <c r="AW549" s="14" t="s">
        <v>36</v>
      </c>
      <c r="AX549" s="14" t="s">
        <v>75</v>
      </c>
      <c r="AY549" s="209" t="s">
        <v>171</v>
      </c>
    </row>
    <row r="550" spans="2:51" s="14" customFormat="1" ht="11.25">
      <c r="B550" s="199"/>
      <c r="C550" s="200"/>
      <c r="D550" s="190" t="s">
        <v>181</v>
      </c>
      <c r="E550" s="201" t="s">
        <v>19</v>
      </c>
      <c r="F550" s="202" t="s">
        <v>672</v>
      </c>
      <c r="G550" s="200"/>
      <c r="H550" s="203">
        <v>-6.982</v>
      </c>
      <c r="I550" s="204"/>
      <c r="J550" s="200"/>
      <c r="K550" s="200"/>
      <c r="L550" s="205"/>
      <c r="M550" s="206"/>
      <c r="N550" s="207"/>
      <c r="O550" s="207"/>
      <c r="P550" s="207"/>
      <c r="Q550" s="207"/>
      <c r="R550" s="207"/>
      <c r="S550" s="207"/>
      <c r="T550" s="208"/>
      <c r="AT550" s="209" t="s">
        <v>181</v>
      </c>
      <c r="AU550" s="209" t="s">
        <v>179</v>
      </c>
      <c r="AV550" s="14" t="s">
        <v>179</v>
      </c>
      <c r="AW550" s="14" t="s">
        <v>36</v>
      </c>
      <c r="AX550" s="14" t="s">
        <v>75</v>
      </c>
      <c r="AY550" s="209" t="s">
        <v>171</v>
      </c>
    </row>
    <row r="551" spans="2:51" s="14" customFormat="1" ht="11.25">
      <c r="B551" s="199"/>
      <c r="C551" s="200"/>
      <c r="D551" s="190" t="s">
        <v>181</v>
      </c>
      <c r="E551" s="201" t="s">
        <v>19</v>
      </c>
      <c r="F551" s="202" t="s">
        <v>673</v>
      </c>
      <c r="G551" s="200"/>
      <c r="H551" s="203">
        <v>-5.757</v>
      </c>
      <c r="I551" s="204"/>
      <c r="J551" s="200"/>
      <c r="K551" s="200"/>
      <c r="L551" s="205"/>
      <c r="M551" s="206"/>
      <c r="N551" s="207"/>
      <c r="O551" s="207"/>
      <c r="P551" s="207"/>
      <c r="Q551" s="207"/>
      <c r="R551" s="207"/>
      <c r="S551" s="207"/>
      <c r="T551" s="208"/>
      <c r="AT551" s="209" t="s">
        <v>181</v>
      </c>
      <c r="AU551" s="209" t="s">
        <v>179</v>
      </c>
      <c r="AV551" s="14" t="s">
        <v>179</v>
      </c>
      <c r="AW551" s="14" t="s">
        <v>36</v>
      </c>
      <c r="AX551" s="14" t="s">
        <v>75</v>
      </c>
      <c r="AY551" s="209" t="s">
        <v>171</v>
      </c>
    </row>
    <row r="552" spans="2:51" s="13" customFormat="1" ht="11.25">
      <c r="B552" s="188"/>
      <c r="C552" s="189"/>
      <c r="D552" s="190" t="s">
        <v>181</v>
      </c>
      <c r="E552" s="191" t="s">
        <v>19</v>
      </c>
      <c r="F552" s="192" t="s">
        <v>674</v>
      </c>
      <c r="G552" s="189"/>
      <c r="H552" s="191" t="s">
        <v>19</v>
      </c>
      <c r="I552" s="193"/>
      <c r="J552" s="189"/>
      <c r="K552" s="189"/>
      <c r="L552" s="194"/>
      <c r="M552" s="195"/>
      <c r="N552" s="196"/>
      <c r="O552" s="196"/>
      <c r="P552" s="196"/>
      <c r="Q552" s="196"/>
      <c r="R552" s="196"/>
      <c r="S552" s="196"/>
      <c r="T552" s="197"/>
      <c r="AT552" s="198" t="s">
        <v>181</v>
      </c>
      <c r="AU552" s="198" t="s">
        <v>179</v>
      </c>
      <c r="AV552" s="13" t="s">
        <v>83</v>
      </c>
      <c r="AW552" s="13" t="s">
        <v>36</v>
      </c>
      <c r="AX552" s="13" t="s">
        <v>75</v>
      </c>
      <c r="AY552" s="198" t="s">
        <v>171</v>
      </c>
    </row>
    <row r="553" spans="2:51" s="14" customFormat="1" ht="11.25">
      <c r="B553" s="199"/>
      <c r="C553" s="200"/>
      <c r="D553" s="190" t="s">
        <v>181</v>
      </c>
      <c r="E553" s="201" t="s">
        <v>19</v>
      </c>
      <c r="F553" s="202" t="s">
        <v>675</v>
      </c>
      <c r="G553" s="200"/>
      <c r="H553" s="203">
        <v>192.303</v>
      </c>
      <c r="I553" s="204"/>
      <c r="J553" s="200"/>
      <c r="K553" s="200"/>
      <c r="L553" s="205"/>
      <c r="M553" s="206"/>
      <c r="N553" s="207"/>
      <c r="O553" s="207"/>
      <c r="P553" s="207"/>
      <c r="Q553" s="207"/>
      <c r="R553" s="207"/>
      <c r="S553" s="207"/>
      <c r="T553" s="208"/>
      <c r="AT553" s="209" t="s">
        <v>181</v>
      </c>
      <c r="AU553" s="209" t="s">
        <v>179</v>
      </c>
      <c r="AV553" s="14" t="s">
        <v>179</v>
      </c>
      <c r="AW553" s="14" t="s">
        <v>36</v>
      </c>
      <c r="AX553" s="14" t="s">
        <v>75</v>
      </c>
      <c r="AY553" s="209" t="s">
        <v>171</v>
      </c>
    </row>
    <row r="554" spans="2:51" s="13" customFormat="1" ht="11.25">
      <c r="B554" s="188"/>
      <c r="C554" s="189"/>
      <c r="D554" s="190" t="s">
        <v>181</v>
      </c>
      <c r="E554" s="191" t="s">
        <v>19</v>
      </c>
      <c r="F554" s="192" t="s">
        <v>358</v>
      </c>
      <c r="G554" s="189"/>
      <c r="H554" s="191" t="s">
        <v>19</v>
      </c>
      <c r="I554" s="193"/>
      <c r="J554" s="189"/>
      <c r="K554" s="189"/>
      <c r="L554" s="194"/>
      <c r="M554" s="195"/>
      <c r="N554" s="196"/>
      <c r="O554" s="196"/>
      <c r="P554" s="196"/>
      <c r="Q554" s="196"/>
      <c r="R554" s="196"/>
      <c r="S554" s="196"/>
      <c r="T554" s="197"/>
      <c r="AT554" s="198" t="s">
        <v>181</v>
      </c>
      <c r="AU554" s="198" t="s">
        <v>179</v>
      </c>
      <c r="AV554" s="13" t="s">
        <v>83</v>
      </c>
      <c r="AW554" s="13" t="s">
        <v>36</v>
      </c>
      <c r="AX554" s="13" t="s">
        <v>75</v>
      </c>
      <c r="AY554" s="198" t="s">
        <v>171</v>
      </c>
    </row>
    <row r="555" spans="2:51" s="14" customFormat="1" ht="11.25">
      <c r="B555" s="199"/>
      <c r="C555" s="200"/>
      <c r="D555" s="190" t="s">
        <v>181</v>
      </c>
      <c r="E555" s="201" t="s">
        <v>19</v>
      </c>
      <c r="F555" s="202" t="s">
        <v>676</v>
      </c>
      <c r="G555" s="200"/>
      <c r="H555" s="203">
        <v>-15.533</v>
      </c>
      <c r="I555" s="204"/>
      <c r="J555" s="200"/>
      <c r="K555" s="200"/>
      <c r="L555" s="205"/>
      <c r="M555" s="206"/>
      <c r="N555" s="207"/>
      <c r="O555" s="207"/>
      <c r="P555" s="207"/>
      <c r="Q555" s="207"/>
      <c r="R555" s="207"/>
      <c r="S555" s="207"/>
      <c r="T555" s="208"/>
      <c r="AT555" s="209" t="s">
        <v>181</v>
      </c>
      <c r="AU555" s="209" t="s">
        <v>179</v>
      </c>
      <c r="AV555" s="14" t="s">
        <v>179</v>
      </c>
      <c r="AW555" s="14" t="s">
        <v>36</v>
      </c>
      <c r="AX555" s="14" t="s">
        <v>75</v>
      </c>
      <c r="AY555" s="209" t="s">
        <v>171</v>
      </c>
    </row>
    <row r="556" spans="2:51" s="14" customFormat="1" ht="11.25">
      <c r="B556" s="199"/>
      <c r="C556" s="200"/>
      <c r="D556" s="190" t="s">
        <v>181</v>
      </c>
      <c r="E556" s="201" t="s">
        <v>19</v>
      </c>
      <c r="F556" s="202" t="s">
        <v>677</v>
      </c>
      <c r="G556" s="200"/>
      <c r="H556" s="203">
        <v>-1.236</v>
      </c>
      <c r="I556" s="204"/>
      <c r="J556" s="200"/>
      <c r="K556" s="200"/>
      <c r="L556" s="205"/>
      <c r="M556" s="206"/>
      <c r="N556" s="207"/>
      <c r="O556" s="207"/>
      <c r="P556" s="207"/>
      <c r="Q556" s="207"/>
      <c r="R556" s="207"/>
      <c r="S556" s="207"/>
      <c r="T556" s="208"/>
      <c r="AT556" s="209" t="s">
        <v>181</v>
      </c>
      <c r="AU556" s="209" t="s">
        <v>179</v>
      </c>
      <c r="AV556" s="14" t="s">
        <v>179</v>
      </c>
      <c r="AW556" s="14" t="s">
        <v>36</v>
      </c>
      <c r="AX556" s="14" t="s">
        <v>75</v>
      </c>
      <c r="AY556" s="209" t="s">
        <v>171</v>
      </c>
    </row>
    <row r="557" spans="2:51" s="14" customFormat="1" ht="11.25">
      <c r="B557" s="199"/>
      <c r="C557" s="200"/>
      <c r="D557" s="190" t="s">
        <v>181</v>
      </c>
      <c r="E557" s="201" t="s">
        <v>19</v>
      </c>
      <c r="F557" s="202" t="s">
        <v>678</v>
      </c>
      <c r="G557" s="200"/>
      <c r="H557" s="203">
        <v>-2.801</v>
      </c>
      <c r="I557" s="204"/>
      <c r="J557" s="200"/>
      <c r="K557" s="200"/>
      <c r="L557" s="205"/>
      <c r="M557" s="206"/>
      <c r="N557" s="207"/>
      <c r="O557" s="207"/>
      <c r="P557" s="207"/>
      <c r="Q557" s="207"/>
      <c r="R557" s="207"/>
      <c r="S557" s="207"/>
      <c r="T557" s="208"/>
      <c r="AT557" s="209" t="s">
        <v>181</v>
      </c>
      <c r="AU557" s="209" t="s">
        <v>179</v>
      </c>
      <c r="AV557" s="14" t="s">
        <v>179</v>
      </c>
      <c r="AW557" s="14" t="s">
        <v>36</v>
      </c>
      <c r="AX557" s="14" t="s">
        <v>75</v>
      </c>
      <c r="AY557" s="209" t="s">
        <v>171</v>
      </c>
    </row>
    <row r="558" spans="2:51" s="14" customFormat="1" ht="11.25">
      <c r="B558" s="199"/>
      <c r="C558" s="200"/>
      <c r="D558" s="190" t="s">
        <v>181</v>
      </c>
      <c r="E558" s="201" t="s">
        <v>19</v>
      </c>
      <c r="F558" s="202" t="s">
        <v>679</v>
      </c>
      <c r="G558" s="200"/>
      <c r="H558" s="203">
        <v>-5.458</v>
      </c>
      <c r="I558" s="204"/>
      <c r="J558" s="200"/>
      <c r="K558" s="200"/>
      <c r="L558" s="205"/>
      <c r="M558" s="206"/>
      <c r="N558" s="207"/>
      <c r="O558" s="207"/>
      <c r="P558" s="207"/>
      <c r="Q558" s="207"/>
      <c r="R558" s="207"/>
      <c r="S558" s="207"/>
      <c r="T558" s="208"/>
      <c r="AT558" s="209" t="s">
        <v>181</v>
      </c>
      <c r="AU558" s="209" t="s">
        <v>179</v>
      </c>
      <c r="AV558" s="14" t="s">
        <v>179</v>
      </c>
      <c r="AW558" s="14" t="s">
        <v>36</v>
      </c>
      <c r="AX558" s="14" t="s">
        <v>75</v>
      </c>
      <c r="AY558" s="209" t="s">
        <v>171</v>
      </c>
    </row>
    <row r="559" spans="2:51" s="14" customFormat="1" ht="11.25">
      <c r="B559" s="199"/>
      <c r="C559" s="200"/>
      <c r="D559" s="190" t="s">
        <v>181</v>
      </c>
      <c r="E559" s="201" t="s">
        <v>19</v>
      </c>
      <c r="F559" s="202" t="s">
        <v>680</v>
      </c>
      <c r="G559" s="200"/>
      <c r="H559" s="203">
        <v>-2.799</v>
      </c>
      <c r="I559" s="204"/>
      <c r="J559" s="200"/>
      <c r="K559" s="200"/>
      <c r="L559" s="205"/>
      <c r="M559" s="206"/>
      <c r="N559" s="207"/>
      <c r="O559" s="207"/>
      <c r="P559" s="207"/>
      <c r="Q559" s="207"/>
      <c r="R559" s="207"/>
      <c r="S559" s="207"/>
      <c r="T559" s="208"/>
      <c r="AT559" s="209" t="s">
        <v>181</v>
      </c>
      <c r="AU559" s="209" t="s">
        <v>179</v>
      </c>
      <c r="AV559" s="14" t="s">
        <v>179</v>
      </c>
      <c r="AW559" s="14" t="s">
        <v>36</v>
      </c>
      <c r="AX559" s="14" t="s">
        <v>75</v>
      </c>
      <c r="AY559" s="209" t="s">
        <v>171</v>
      </c>
    </row>
    <row r="560" spans="2:51" s="14" customFormat="1" ht="11.25">
      <c r="B560" s="199"/>
      <c r="C560" s="200"/>
      <c r="D560" s="190" t="s">
        <v>181</v>
      </c>
      <c r="E560" s="201" t="s">
        <v>19</v>
      </c>
      <c r="F560" s="202" t="s">
        <v>681</v>
      </c>
      <c r="G560" s="200"/>
      <c r="H560" s="203">
        <v>-1.233</v>
      </c>
      <c r="I560" s="204"/>
      <c r="J560" s="200"/>
      <c r="K560" s="200"/>
      <c r="L560" s="205"/>
      <c r="M560" s="206"/>
      <c r="N560" s="207"/>
      <c r="O560" s="207"/>
      <c r="P560" s="207"/>
      <c r="Q560" s="207"/>
      <c r="R560" s="207"/>
      <c r="S560" s="207"/>
      <c r="T560" s="208"/>
      <c r="AT560" s="209" t="s">
        <v>181</v>
      </c>
      <c r="AU560" s="209" t="s">
        <v>179</v>
      </c>
      <c r="AV560" s="14" t="s">
        <v>179</v>
      </c>
      <c r="AW560" s="14" t="s">
        <v>36</v>
      </c>
      <c r="AX560" s="14" t="s">
        <v>75</v>
      </c>
      <c r="AY560" s="209" t="s">
        <v>171</v>
      </c>
    </row>
    <row r="561" spans="2:51" s="16" customFormat="1" ht="11.25">
      <c r="B561" s="231"/>
      <c r="C561" s="232"/>
      <c r="D561" s="190" t="s">
        <v>181</v>
      </c>
      <c r="E561" s="233" t="s">
        <v>19</v>
      </c>
      <c r="F561" s="234" t="s">
        <v>379</v>
      </c>
      <c r="G561" s="232"/>
      <c r="H561" s="235">
        <v>294.37</v>
      </c>
      <c r="I561" s="236"/>
      <c r="J561" s="232"/>
      <c r="K561" s="232"/>
      <c r="L561" s="237"/>
      <c r="M561" s="238"/>
      <c r="N561" s="239"/>
      <c r="O561" s="239"/>
      <c r="P561" s="239"/>
      <c r="Q561" s="239"/>
      <c r="R561" s="239"/>
      <c r="S561" s="239"/>
      <c r="T561" s="240"/>
      <c r="AT561" s="241" t="s">
        <v>181</v>
      </c>
      <c r="AU561" s="241" t="s">
        <v>179</v>
      </c>
      <c r="AV561" s="16" t="s">
        <v>193</v>
      </c>
      <c r="AW561" s="16" t="s">
        <v>36</v>
      </c>
      <c r="AX561" s="16" t="s">
        <v>75</v>
      </c>
      <c r="AY561" s="241" t="s">
        <v>171</v>
      </c>
    </row>
    <row r="562" spans="2:51" s="13" customFormat="1" ht="11.25">
      <c r="B562" s="188"/>
      <c r="C562" s="189"/>
      <c r="D562" s="190" t="s">
        <v>181</v>
      </c>
      <c r="E562" s="191" t="s">
        <v>19</v>
      </c>
      <c r="F562" s="192" t="s">
        <v>682</v>
      </c>
      <c r="G562" s="189"/>
      <c r="H562" s="191" t="s">
        <v>19</v>
      </c>
      <c r="I562" s="193"/>
      <c r="J562" s="189"/>
      <c r="K562" s="189"/>
      <c r="L562" s="194"/>
      <c r="M562" s="195"/>
      <c r="N562" s="196"/>
      <c r="O562" s="196"/>
      <c r="P562" s="196"/>
      <c r="Q562" s="196"/>
      <c r="R562" s="196"/>
      <c r="S562" s="196"/>
      <c r="T562" s="197"/>
      <c r="AT562" s="198" t="s">
        <v>181</v>
      </c>
      <c r="AU562" s="198" t="s">
        <v>179</v>
      </c>
      <c r="AV562" s="13" t="s">
        <v>83</v>
      </c>
      <c r="AW562" s="13" t="s">
        <v>36</v>
      </c>
      <c r="AX562" s="13" t="s">
        <v>75</v>
      </c>
      <c r="AY562" s="198" t="s">
        <v>171</v>
      </c>
    </row>
    <row r="563" spans="2:51" s="14" customFormat="1" ht="11.25">
      <c r="B563" s="199"/>
      <c r="C563" s="200"/>
      <c r="D563" s="190" t="s">
        <v>181</v>
      </c>
      <c r="E563" s="201" t="s">
        <v>19</v>
      </c>
      <c r="F563" s="202" t="s">
        <v>683</v>
      </c>
      <c r="G563" s="200"/>
      <c r="H563" s="203">
        <v>133.881</v>
      </c>
      <c r="I563" s="204"/>
      <c r="J563" s="200"/>
      <c r="K563" s="200"/>
      <c r="L563" s="205"/>
      <c r="M563" s="206"/>
      <c r="N563" s="207"/>
      <c r="O563" s="207"/>
      <c r="P563" s="207"/>
      <c r="Q563" s="207"/>
      <c r="R563" s="207"/>
      <c r="S563" s="207"/>
      <c r="T563" s="208"/>
      <c r="AT563" s="209" t="s">
        <v>181</v>
      </c>
      <c r="AU563" s="209" t="s">
        <v>179</v>
      </c>
      <c r="AV563" s="14" t="s">
        <v>179</v>
      </c>
      <c r="AW563" s="14" t="s">
        <v>36</v>
      </c>
      <c r="AX563" s="14" t="s">
        <v>75</v>
      </c>
      <c r="AY563" s="209" t="s">
        <v>171</v>
      </c>
    </row>
    <row r="564" spans="2:51" s="13" customFormat="1" ht="11.25">
      <c r="B564" s="188"/>
      <c r="C564" s="189"/>
      <c r="D564" s="190" t="s">
        <v>181</v>
      </c>
      <c r="E564" s="191" t="s">
        <v>19</v>
      </c>
      <c r="F564" s="192" t="s">
        <v>358</v>
      </c>
      <c r="G564" s="189"/>
      <c r="H564" s="191" t="s">
        <v>19</v>
      </c>
      <c r="I564" s="193"/>
      <c r="J564" s="189"/>
      <c r="K564" s="189"/>
      <c r="L564" s="194"/>
      <c r="M564" s="195"/>
      <c r="N564" s="196"/>
      <c r="O564" s="196"/>
      <c r="P564" s="196"/>
      <c r="Q564" s="196"/>
      <c r="R564" s="196"/>
      <c r="S564" s="196"/>
      <c r="T564" s="197"/>
      <c r="AT564" s="198" t="s">
        <v>181</v>
      </c>
      <c r="AU564" s="198" t="s">
        <v>179</v>
      </c>
      <c r="AV564" s="13" t="s">
        <v>83</v>
      </c>
      <c r="AW564" s="13" t="s">
        <v>36</v>
      </c>
      <c r="AX564" s="13" t="s">
        <v>75</v>
      </c>
      <c r="AY564" s="198" t="s">
        <v>171</v>
      </c>
    </row>
    <row r="565" spans="2:51" s="14" customFormat="1" ht="11.25">
      <c r="B565" s="199"/>
      <c r="C565" s="200"/>
      <c r="D565" s="190" t="s">
        <v>181</v>
      </c>
      <c r="E565" s="201" t="s">
        <v>19</v>
      </c>
      <c r="F565" s="202" t="s">
        <v>684</v>
      </c>
      <c r="G565" s="200"/>
      <c r="H565" s="203">
        <v>-2.648</v>
      </c>
      <c r="I565" s="204"/>
      <c r="J565" s="200"/>
      <c r="K565" s="200"/>
      <c r="L565" s="205"/>
      <c r="M565" s="206"/>
      <c r="N565" s="207"/>
      <c r="O565" s="207"/>
      <c r="P565" s="207"/>
      <c r="Q565" s="207"/>
      <c r="R565" s="207"/>
      <c r="S565" s="207"/>
      <c r="T565" s="208"/>
      <c r="AT565" s="209" t="s">
        <v>181</v>
      </c>
      <c r="AU565" s="209" t="s">
        <v>179</v>
      </c>
      <c r="AV565" s="14" t="s">
        <v>179</v>
      </c>
      <c r="AW565" s="14" t="s">
        <v>36</v>
      </c>
      <c r="AX565" s="14" t="s">
        <v>75</v>
      </c>
      <c r="AY565" s="209" t="s">
        <v>171</v>
      </c>
    </row>
    <row r="566" spans="2:51" s="14" customFormat="1" ht="11.25">
      <c r="B566" s="199"/>
      <c r="C566" s="200"/>
      <c r="D566" s="190" t="s">
        <v>181</v>
      </c>
      <c r="E566" s="201" t="s">
        <v>19</v>
      </c>
      <c r="F566" s="202" t="s">
        <v>685</v>
      </c>
      <c r="G566" s="200"/>
      <c r="H566" s="203">
        <v>-5.526</v>
      </c>
      <c r="I566" s="204"/>
      <c r="J566" s="200"/>
      <c r="K566" s="200"/>
      <c r="L566" s="205"/>
      <c r="M566" s="206"/>
      <c r="N566" s="207"/>
      <c r="O566" s="207"/>
      <c r="P566" s="207"/>
      <c r="Q566" s="207"/>
      <c r="R566" s="207"/>
      <c r="S566" s="207"/>
      <c r="T566" s="208"/>
      <c r="AT566" s="209" t="s">
        <v>181</v>
      </c>
      <c r="AU566" s="209" t="s">
        <v>179</v>
      </c>
      <c r="AV566" s="14" t="s">
        <v>179</v>
      </c>
      <c r="AW566" s="14" t="s">
        <v>36</v>
      </c>
      <c r="AX566" s="14" t="s">
        <v>75</v>
      </c>
      <c r="AY566" s="209" t="s">
        <v>171</v>
      </c>
    </row>
    <row r="567" spans="2:51" s="14" customFormat="1" ht="11.25">
      <c r="B567" s="199"/>
      <c r="C567" s="200"/>
      <c r="D567" s="190" t="s">
        <v>181</v>
      </c>
      <c r="E567" s="201" t="s">
        <v>19</v>
      </c>
      <c r="F567" s="202" t="s">
        <v>686</v>
      </c>
      <c r="G567" s="200"/>
      <c r="H567" s="203">
        <v>-5.269</v>
      </c>
      <c r="I567" s="204"/>
      <c r="J567" s="200"/>
      <c r="K567" s="200"/>
      <c r="L567" s="205"/>
      <c r="M567" s="206"/>
      <c r="N567" s="207"/>
      <c r="O567" s="207"/>
      <c r="P567" s="207"/>
      <c r="Q567" s="207"/>
      <c r="R567" s="207"/>
      <c r="S567" s="207"/>
      <c r="T567" s="208"/>
      <c r="AT567" s="209" t="s">
        <v>181</v>
      </c>
      <c r="AU567" s="209" t="s">
        <v>179</v>
      </c>
      <c r="AV567" s="14" t="s">
        <v>179</v>
      </c>
      <c r="AW567" s="14" t="s">
        <v>36</v>
      </c>
      <c r="AX567" s="14" t="s">
        <v>75</v>
      </c>
      <c r="AY567" s="209" t="s">
        <v>171</v>
      </c>
    </row>
    <row r="568" spans="2:51" s="14" customFormat="1" ht="11.25">
      <c r="B568" s="199"/>
      <c r="C568" s="200"/>
      <c r="D568" s="190" t="s">
        <v>181</v>
      </c>
      <c r="E568" s="201" t="s">
        <v>19</v>
      </c>
      <c r="F568" s="202" t="s">
        <v>687</v>
      </c>
      <c r="G568" s="200"/>
      <c r="H568" s="203">
        <v>-2.386</v>
      </c>
      <c r="I568" s="204"/>
      <c r="J568" s="200"/>
      <c r="K568" s="200"/>
      <c r="L568" s="205"/>
      <c r="M568" s="206"/>
      <c r="N568" s="207"/>
      <c r="O568" s="207"/>
      <c r="P568" s="207"/>
      <c r="Q568" s="207"/>
      <c r="R568" s="207"/>
      <c r="S568" s="207"/>
      <c r="T568" s="208"/>
      <c r="AT568" s="209" t="s">
        <v>181</v>
      </c>
      <c r="AU568" s="209" t="s">
        <v>179</v>
      </c>
      <c r="AV568" s="14" t="s">
        <v>179</v>
      </c>
      <c r="AW568" s="14" t="s">
        <v>36</v>
      </c>
      <c r="AX568" s="14" t="s">
        <v>75</v>
      </c>
      <c r="AY568" s="209" t="s">
        <v>171</v>
      </c>
    </row>
    <row r="569" spans="2:51" s="14" customFormat="1" ht="11.25">
      <c r="B569" s="199"/>
      <c r="C569" s="200"/>
      <c r="D569" s="190" t="s">
        <v>181</v>
      </c>
      <c r="E569" s="201" t="s">
        <v>19</v>
      </c>
      <c r="F569" s="202" t="s">
        <v>688</v>
      </c>
      <c r="G569" s="200"/>
      <c r="H569" s="203">
        <v>-5.657</v>
      </c>
      <c r="I569" s="204"/>
      <c r="J569" s="200"/>
      <c r="K569" s="200"/>
      <c r="L569" s="205"/>
      <c r="M569" s="206"/>
      <c r="N569" s="207"/>
      <c r="O569" s="207"/>
      <c r="P569" s="207"/>
      <c r="Q569" s="207"/>
      <c r="R569" s="207"/>
      <c r="S569" s="207"/>
      <c r="T569" s="208"/>
      <c r="AT569" s="209" t="s">
        <v>181</v>
      </c>
      <c r="AU569" s="209" t="s">
        <v>179</v>
      </c>
      <c r="AV569" s="14" t="s">
        <v>179</v>
      </c>
      <c r="AW569" s="14" t="s">
        <v>36</v>
      </c>
      <c r="AX569" s="14" t="s">
        <v>75</v>
      </c>
      <c r="AY569" s="209" t="s">
        <v>171</v>
      </c>
    </row>
    <row r="570" spans="2:51" s="14" customFormat="1" ht="11.25">
      <c r="B570" s="199"/>
      <c r="C570" s="200"/>
      <c r="D570" s="190" t="s">
        <v>181</v>
      </c>
      <c r="E570" s="201" t="s">
        <v>19</v>
      </c>
      <c r="F570" s="202" t="s">
        <v>689</v>
      </c>
      <c r="G570" s="200"/>
      <c r="H570" s="203">
        <v>-5.503</v>
      </c>
      <c r="I570" s="204"/>
      <c r="J570" s="200"/>
      <c r="K570" s="200"/>
      <c r="L570" s="205"/>
      <c r="M570" s="206"/>
      <c r="N570" s="207"/>
      <c r="O570" s="207"/>
      <c r="P570" s="207"/>
      <c r="Q570" s="207"/>
      <c r="R570" s="207"/>
      <c r="S570" s="207"/>
      <c r="T570" s="208"/>
      <c r="AT570" s="209" t="s">
        <v>181</v>
      </c>
      <c r="AU570" s="209" t="s">
        <v>179</v>
      </c>
      <c r="AV570" s="14" t="s">
        <v>179</v>
      </c>
      <c r="AW570" s="14" t="s">
        <v>36</v>
      </c>
      <c r="AX570" s="14" t="s">
        <v>75</v>
      </c>
      <c r="AY570" s="209" t="s">
        <v>171</v>
      </c>
    </row>
    <row r="571" spans="2:51" s="16" customFormat="1" ht="11.25">
      <c r="B571" s="231"/>
      <c r="C571" s="232"/>
      <c r="D571" s="190" t="s">
        <v>181</v>
      </c>
      <c r="E571" s="233" t="s">
        <v>19</v>
      </c>
      <c r="F571" s="234" t="s">
        <v>379</v>
      </c>
      <c r="G571" s="232"/>
      <c r="H571" s="235">
        <v>106.892</v>
      </c>
      <c r="I571" s="236"/>
      <c r="J571" s="232"/>
      <c r="K571" s="232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181</v>
      </c>
      <c r="AU571" s="241" t="s">
        <v>179</v>
      </c>
      <c r="AV571" s="16" t="s">
        <v>193</v>
      </c>
      <c r="AW571" s="16" t="s">
        <v>36</v>
      </c>
      <c r="AX571" s="16" t="s">
        <v>75</v>
      </c>
      <c r="AY571" s="241" t="s">
        <v>171</v>
      </c>
    </row>
    <row r="572" spans="2:51" s="13" customFormat="1" ht="11.25">
      <c r="B572" s="188"/>
      <c r="C572" s="189"/>
      <c r="D572" s="190" t="s">
        <v>181</v>
      </c>
      <c r="E572" s="191" t="s">
        <v>19</v>
      </c>
      <c r="F572" s="192" t="s">
        <v>690</v>
      </c>
      <c r="G572" s="189"/>
      <c r="H572" s="191" t="s">
        <v>19</v>
      </c>
      <c r="I572" s="193"/>
      <c r="J572" s="189"/>
      <c r="K572" s="189"/>
      <c r="L572" s="194"/>
      <c r="M572" s="195"/>
      <c r="N572" s="196"/>
      <c r="O572" s="196"/>
      <c r="P572" s="196"/>
      <c r="Q572" s="196"/>
      <c r="R572" s="196"/>
      <c r="S572" s="196"/>
      <c r="T572" s="197"/>
      <c r="AT572" s="198" t="s">
        <v>181</v>
      </c>
      <c r="AU572" s="198" t="s">
        <v>179</v>
      </c>
      <c r="AV572" s="13" t="s">
        <v>83</v>
      </c>
      <c r="AW572" s="13" t="s">
        <v>36</v>
      </c>
      <c r="AX572" s="13" t="s">
        <v>75</v>
      </c>
      <c r="AY572" s="198" t="s">
        <v>171</v>
      </c>
    </row>
    <row r="573" spans="2:51" s="14" customFormat="1" ht="11.25">
      <c r="B573" s="199"/>
      <c r="C573" s="200"/>
      <c r="D573" s="190" t="s">
        <v>181</v>
      </c>
      <c r="E573" s="201" t="s">
        <v>19</v>
      </c>
      <c r="F573" s="202" t="s">
        <v>691</v>
      </c>
      <c r="G573" s="200"/>
      <c r="H573" s="203">
        <v>48.694</v>
      </c>
      <c r="I573" s="204"/>
      <c r="J573" s="200"/>
      <c r="K573" s="200"/>
      <c r="L573" s="205"/>
      <c r="M573" s="206"/>
      <c r="N573" s="207"/>
      <c r="O573" s="207"/>
      <c r="P573" s="207"/>
      <c r="Q573" s="207"/>
      <c r="R573" s="207"/>
      <c r="S573" s="207"/>
      <c r="T573" s="208"/>
      <c r="AT573" s="209" t="s">
        <v>181</v>
      </c>
      <c r="AU573" s="209" t="s">
        <v>179</v>
      </c>
      <c r="AV573" s="14" t="s">
        <v>179</v>
      </c>
      <c r="AW573" s="14" t="s">
        <v>36</v>
      </c>
      <c r="AX573" s="14" t="s">
        <v>75</v>
      </c>
      <c r="AY573" s="209" t="s">
        <v>171</v>
      </c>
    </row>
    <row r="574" spans="2:51" s="15" customFormat="1" ht="11.25">
      <c r="B574" s="210"/>
      <c r="C574" s="211"/>
      <c r="D574" s="190" t="s">
        <v>181</v>
      </c>
      <c r="E574" s="212" t="s">
        <v>19</v>
      </c>
      <c r="F574" s="213" t="s">
        <v>184</v>
      </c>
      <c r="G574" s="211"/>
      <c r="H574" s="214">
        <v>449.956</v>
      </c>
      <c r="I574" s="215"/>
      <c r="J574" s="211"/>
      <c r="K574" s="211"/>
      <c r="L574" s="216"/>
      <c r="M574" s="217"/>
      <c r="N574" s="218"/>
      <c r="O574" s="218"/>
      <c r="P574" s="218"/>
      <c r="Q574" s="218"/>
      <c r="R574" s="218"/>
      <c r="S574" s="218"/>
      <c r="T574" s="219"/>
      <c r="AT574" s="220" t="s">
        <v>181</v>
      </c>
      <c r="AU574" s="220" t="s">
        <v>179</v>
      </c>
      <c r="AV574" s="15" t="s">
        <v>178</v>
      </c>
      <c r="AW574" s="15" t="s">
        <v>36</v>
      </c>
      <c r="AX574" s="15" t="s">
        <v>83</v>
      </c>
      <c r="AY574" s="220" t="s">
        <v>171</v>
      </c>
    </row>
    <row r="575" spans="1:65" s="2" customFormat="1" ht="24">
      <c r="A575" s="36"/>
      <c r="B575" s="37"/>
      <c r="C575" s="175" t="s">
        <v>696</v>
      </c>
      <c r="D575" s="175" t="s">
        <v>173</v>
      </c>
      <c r="E575" s="176" t="s">
        <v>697</v>
      </c>
      <c r="F575" s="177" t="s">
        <v>698</v>
      </c>
      <c r="G575" s="178" t="s">
        <v>176</v>
      </c>
      <c r="H575" s="179">
        <v>449.956</v>
      </c>
      <c r="I575" s="180"/>
      <c r="J575" s="181">
        <f>ROUND(I575*H575,2)</f>
        <v>0</v>
      </c>
      <c r="K575" s="177" t="s">
        <v>177</v>
      </c>
      <c r="L575" s="41"/>
      <c r="M575" s="182" t="s">
        <v>19</v>
      </c>
      <c r="N575" s="183" t="s">
        <v>47</v>
      </c>
      <c r="O575" s="66"/>
      <c r="P575" s="184">
        <f>O575*H575</f>
        <v>0</v>
      </c>
      <c r="Q575" s="184">
        <v>0.00884</v>
      </c>
      <c r="R575" s="184">
        <f>Q575*H575</f>
        <v>3.9776110400000007</v>
      </c>
      <c r="S575" s="184">
        <v>0</v>
      </c>
      <c r="T575" s="185">
        <f>S575*H575</f>
        <v>0</v>
      </c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R575" s="186" t="s">
        <v>178</v>
      </c>
      <c r="AT575" s="186" t="s">
        <v>173</v>
      </c>
      <c r="AU575" s="186" t="s">
        <v>179</v>
      </c>
      <c r="AY575" s="19" t="s">
        <v>171</v>
      </c>
      <c r="BE575" s="187">
        <f>IF(N575="základní",J575,0)</f>
        <v>0</v>
      </c>
      <c r="BF575" s="187">
        <f>IF(N575="snížená",J575,0)</f>
        <v>0</v>
      </c>
      <c r="BG575" s="187">
        <f>IF(N575="zákl. přenesená",J575,0)</f>
        <v>0</v>
      </c>
      <c r="BH575" s="187">
        <f>IF(N575="sníž. přenesená",J575,0)</f>
        <v>0</v>
      </c>
      <c r="BI575" s="187">
        <f>IF(N575="nulová",J575,0)</f>
        <v>0</v>
      </c>
      <c r="BJ575" s="19" t="s">
        <v>179</v>
      </c>
      <c r="BK575" s="187">
        <f>ROUND(I575*H575,2)</f>
        <v>0</v>
      </c>
      <c r="BL575" s="19" t="s">
        <v>178</v>
      </c>
      <c r="BM575" s="186" t="s">
        <v>699</v>
      </c>
    </row>
    <row r="576" spans="2:51" s="13" customFormat="1" ht="11.25">
      <c r="B576" s="188"/>
      <c r="C576" s="189"/>
      <c r="D576" s="190" t="s">
        <v>181</v>
      </c>
      <c r="E576" s="191" t="s">
        <v>19</v>
      </c>
      <c r="F576" s="192" t="s">
        <v>666</v>
      </c>
      <c r="G576" s="189"/>
      <c r="H576" s="191" t="s">
        <v>19</v>
      </c>
      <c r="I576" s="193"/>
      <c r="J576" s="189"/>
      <c r="K576" s="189"/>
      <c r="L576" s="194"/>
      <c r="M576" s="195"/>
      <c r="N576" s="196"/>
      <c r="O576" s="196"/>
      <c r="P576" s="196"/>
      <c r="Q576" s="196"/>
      <c r="R576" s="196"/>
      <c r="S576" s="196"/>
      <c r="T576" s="197"/>
      <c r="AT576" s="198" t="s">
        <v>181</v>
      </c>
      <c r="AU576" s="198" t="s">
        <v>179</v>
      </c>
      <c r="AV576" s="13" t="s">
        <v>83</v>
      </c>
      <c r="AW576" s="13" t="s">
        <v>36</v>
      </c>
      <c r="AX576" s="13" t="s">
        <v>75</v>
      </c>
      <c r="AY576" s="198" t="s">
        <v>171</v>
      </c>
    </row>
    <row r="577" spans="2:51" s="14" customFormat="1" ht="11.25">
      <c r="B577" s="199"/>
      <c r="C577" s="200"/>
      <c r="D577" s="190" t="s">
        <v>181</v>
      </c>
      <c r="E577" s="201" t="s">
        <v>19</v>
      </c>
      <c r="F577" s="202" t="s">
        <v>667</v>
      </c>
      <c r="G577" s="200"/>
      <c r="H577" s="203">
        <v>170.282</v>
      </c>
      <c r="I577" s="204"/>
      <c r="J577" s="200"/>
      <c r="K577" s="200"/>
      <c r="L577" s="205"/>
      <c r="M577" s="206"/>
      <c r="N577" s="207"/>
      <c r="O577" s="207"/>
      <c r="P577" s="207"/>
      <c r="Q577" s="207"/>
      <c r="R577" s="207"/>
      <c r="S577" s="207"/>
      <c r="T577" s="208"/>
      <c r="AT577" s="209" t="s">
        <v>181</v>
      </c>
      <c r="AU577" s="209" t="s">
        <v>179</v>
      </c>
      <c r="AV577" s="14" t="s">
        <v>179</v>
      </c>
      <c r="AW577" s="14" t="s">
        <v>36</v>
      </c>
      <c r="AX577" s="14" t="s">
        <v>75</v>
      </c>
      <c r="AY577" s="209" t="s">
        <v>171</v>
      </c>
    </row>
    <row r="578" spans="2:51" s="13" customFormat="1" ht="11.25">
      <c r="B578" s="188"/>
      <c r="C578" s="189"/>
      <c r="D578" s="190" t="s">
        <v>181</v>
      </c>
      <c r="E578" s="191" t="s">
        <v>19</v>
      </c>
      <c r="F578" s="192" t="s">
        <v>358</v>
      </c>
      <c r="G578" s="189"/>
      <c r="H578" s="191" t="s">
        <v>19</v>
      </c>
      <c r="I578" s="193"/>
      <c r="J578" s="189"/>
      <c r="K578" s="189"/>
      <c r="L578" s="194"/>
      <c r="M578" s="195"/>
      <c r="N578" s="196"/>
      <c r="O578" s="196"/>
      <c r="P578" s="196"/>
      <c r="Q578" s="196"/>
      <c r="R578" s="196"/>
      <c r="S578" s="196"/>
      <c r="T578" s="197"/>
      <c r="AT578" s="198" t="s">
        <v>181</v>
      </c>
      <c r="AU578" s="198" t="s">
        <v>179</v>
      </c>
      <c r="AV578" s="13" t="s">
        <v>83</v>
      </c>
      <c r="AW578" s="13" t="s">
        <v>36</v>
      </c>
      <c r="AX578" s="13" t="s">
        <v>75</v>
      </c>
      <c r="AY578" s="198" t="s">
        <v>171</v>
      </c>
    </row>
    <row r="579" spans="2:51" s="14" customFormat="1" ht="11.25">
      <c r="B579" s="199"/>
      <c r="C579" s="200"/>
      <c r="D579" s="190" t="s">
        <v>181</v>
      </c>
      <c r="E579" s="201" t="s">
        <v>19</v>
      </c>
      <c r="F579" s="202" t="s">
        <v>668</v>
      </c>
      <c r="G579" s="200"/>
      <c r="H579" s="203">
        <v>-11.649</v>
      </c>
      <c r="I579" s="204"/>
      <c r="J579" s="200"/>
      <c r="K579" s="200"/>
      <c r="L579" s="205"/>
      <c r="M579" s="206"/>
      <c r="N579" s="207"/>
      <c r="O579" s="207"/>
      <c r="P579" s="207"/>
      <c r="Q579" s="207"/>
      <c r="R579" s="207"/>
      <c r="S579" s="207"/>
      <c r="T579" s="208"/>
      <c r="AT579" s="209" t="s">
        <v>181</v>
      </c>
      <c r="AU579" s="209" t="s">
        <v>179</v>
      </c>
      <c r="AV579" s="14" t="s">
        <v>179</v>
      </c>
      <c r="AW579" s="14" t="s">
        <v>36</v>
      </c>
      <c r="AX579" s="14" t="s">
        <v>75</v>
      </c>
      <c r="AY579" s="209" t="s">
        <v>171</v>
      </c>
    </row>
    <row r="580" spans="2:51" s="14" customFormat="1" ht="11.25">
      <c r="B580" s="199"/>
      <c r="C580" s="200"/>
      <c r="D580" s="190" t="s">
        <v>181</v>
      </c>
      <c r="E580" s="201" t="s">
        <v>19</v>
      </c>
      <c r="F580" s="202" t="s">
        <v>669</v>
      </c>
      <c r="G580" s="200"/>
      <c r="H580" s="203">
        <v>-4.102</v>
      </c>
      <c r="I580" s="204"/>
      <c r="J580" s="200"/>
      <c r="K580" s="200"/>
      <c r="L580" s="205"/>
      <c r="M580" s="206"/>
      <c r="N580" s="207"/>
      <c r="O580" s="207"/>
      <c r="P580" s="207"/>
      <c r="Q580" s="207"/>
      <c r="R580" s="207"/>
      <c r="S580" s="207"/>
      <c r="T580" s="208"/>
      <c r="AT580" s="209" t="s">
        <v>181</v>
      </c>
      <c r="AU580" s="209" t="s">
        <v>179</v>
      </c>
      <c r="AV580" s="14" t="s">
        <v>179</v>
      </c>
      <c r="AW580" s="14" t="s">
        <v>36</v>
      </c>
      <c r="AX580" s="14" t="s">
        <v>75</v>
      </c>
      <c r="AY580" s="209" t="s">
        <v>171</v>
      </c>
    </row>
    <row r="581" spans="2:51" s="14" customFormat="1" ht="11.25">
      <c r="B581" s="199"/>
      <c r="C581" s="200"/>
      <c r="D581" s="190" t="s">
        <v>181</v>
      </c>
      <c r="E581" s="201" t="s">
        <v>19</v>
      </c>
      <c r="F581" s="202" t="s">
        <v>670</v>
      </c>
      <c r="G581" s="200"/>
      <c r="H581" s="203">
        <v>-1.425</v>
      </c>
      <c r="I581" s="204"/>
      <c r="J581" s="200"/>
      <c r="K581" s="200"/>
      <c r="L581" s="205"/>
      <c r="M581" s="206"/>
      <c r="N581" s="207"/>
      <c r="O581" s="207"/>
      <c r="P581" s="207"/>
      <c r="Q581" s="207"/>
      <c r="R581" s="207"/>
      <c r="S581" s="207"/>
      <c r="T581" s="208"/>
      <c r="AT581" s="209" t="s">
        <v>181</v>
      </c>
      <c r="AU581" s="209" t="s">
        <v>179</v>
      </c>
      <c r="AV581" s="14" t="s">
        <v>179</v>
      </c>
      <c r="AW581" s="14" t="s">
        <v>36</v>
      </c>
      <c r="AX581" s="14" t="s">
        <v>75</v>
      </c>
      <c r="AY581" s="209" t="s">
        <v>171</v>
      </c>
    </row>
    <row r="582" spans="2:51" s="14" customFormat="1" ht="11.25">
      <c r="B582" s="199"/>
      <c r="C582" s="200"/>
      <c r="D582" s="190" t="s">
        <v>181</v>
      </c>
      <c r="E582" s="201" t="s">
        <v>19</v>
      </c>
      <c r="F582" s="202" t="s">
        <v>671</v>
      </c>
      <c r="G582" s="200"/>
      <c r="H582" s="203">
        <v>-9.24</v>
      </c>
      <c r="I582" s="204"/>
      <c r="J582" s="200"/>
      <c r="K582" s="200"/>
      <c r="L582" s="205"/>
      <c r="M582" s="206"/>
      <c r="N582" s="207"/>
      <c r="O582" s="207"/>
      <c r="P582" s="207"/>
      <c r="Q582" s="207"/>
      <c r="R582" s="207"/>
      <c r="S582" s="207"/>
      <c r="T582" s="208"/>
      <c r="AT582" s="209" t="s">
        <v>181</v>
      </c>
      <c r="AU582" s="209" t="s">
        <v>179</v>
      </c>
      <c r="AV582" s="14" t="s">
        <v>179</v>
      </c>
      <c r="AW582" s="14" t="s">
        <v>36</v>
      </c>
      <c r="AX582" s="14" t="s">
        <v>75</v>
      </c>
      <c r="AY582" s="209" t="s">
        <v>171</v>
      </c>
    </row>
    <row r="583" spans="2:51" s="14" customFormat="1" ht="11.25">
      <c r="B583" s="199"/>
      <c r="C583" s="200"/>
      <c r="D583" s="190" t="s">
        <v>181</v>
      </c>
      <c r="E583" s="201" t="s">
        <v>19</v>
      </c>
      <c r="F583" s="202" t="s">
        <v>672</v>
      </c>
      <c r="G583" s="200"/>
      <c r="H583" s="203">
        <v>-6.982</v>
      </c>
      <c r="I583" s="204"/>
      <c r="J583" s="200"/>
      <c r="K583" s="200"/>
      <c r="L583" s="205"/>
      <c r="M583" s="206"/>
      <c r="N583" s="207"/>
      <c r="O583" s="207"/>
      <c r="P583" s="207"/>
      <c r="Q583" s="207"/>
      <c r="R583" s="207"/>
      <c r="S583" s="207"/>
      <c r="T583" s="208"/>
      <c r="AT583" s="209" t="s">
        <v>181</v>
      </c>
      <c r="AU583" s="209" t="s">
        <v>179</v>
      </c>
      <c r="AV583" s="14" t="s">
        <v>179</v>
      </c>
      <c r="AW583" s="14" t="s">
        <v>36</v>
      </c>
      <c r="AX583" s="14" t="s">
        <v>75</v>
      </c>
      <c r="AY583" s="209" t="s">
        <v>171</v>
      </c>
    </row>
    <row r="584" spans="2:51" s="14" customFormat="1" ht="11.25">
      <c r="B584" s="199"/>
      <c r="C584" s="200"/>
      <c r="D584" s="190" t="s">
        <v>181</v>
      </c>
      <c r="E584" s="201" t="s">
        <v>19</v>
      </c>
      <c r="F584" s="202" t="s">
        <v>673</v>
      </c>
      <c r="G584" s="200"/>
      <c r="H584" s="203">
        <v>-5.757</v>
      </c>
      <c r="I584" s="204"/>
      <c r="J584" s="200"/>
      <c r="K584" s="200"/>
      <c r="L584" s="205"/>
      <c r="M584" s="206"/>
      <c r="N584" s="207"/>
      <c r="O584" s="207"/>
      <c r="P584" s="207"/>
      <c r="Q584" s="207"/>
      <c r="R584" s="207"/>
      <c r="S584" s="207"/>
      <c r="T584" s="208"/>
      <c r="AT584" s="209" t="s">
        <v>181</v>
      </c>
      <c r="AU584" s="209" t="s">
        <v>179</v>
      </c>
      <c r="AV584" s="14" t="s">
        <v>179</v>
      </c>
      <c r="AW584" s="14" t="s">
        <v>36</v>
      </c>
      <c r="AX584" s="14" t="s">
        <v>75</v>
      </c>
      <c r="AY584" s="209" t="s">
        <v>171</v>
      </c>
    </row>
    <row r="585" spans="2:51" s="13" customFormat="1" ht="11.25">
      <c r="B585" s="188"/>
      <c r="C585" s="189"/>
      <c r="D585" s="190" t="s">
        <v>181</v>
      </c>
      <c r="E585" s="191" t="s">
        <v>19</v>
      </c>
      <c r="F585" s="192" t="s">
        <v>674</v>
      </c>
      <c r="G585" s="189"/>
      <c r="H585" s="191" t="s">
        <v>19</v>
      </c>
      <c r="I585" s="193"/>
      <c r="J585" s="189"/>
      <c r="K585" s="189"/>
      <c r="L585" s="194"/>
      <c r="M585" s="195"/>
      <c r="N585" s="196"/>
      <c r="O585" s="196"/>
      <c r="P585" s="196"/>
      <c r="Q585" s="196"/>
      <c r="R585" s="196"/>
      <c r="S585" s="196"/>
      <c r="T585" s="197"/>
      <c r="AT585" s="198" t="s">
        <v>181</v>
      </c>
      <c r="AU585" s="198" t="s">
        <v>179</v>
      </c>
      <c r="AV585" s="13" t="s">
        <v>83</v>
      </c>
      <c r="AW585" s="13" t="s">
        <v>36</v>
      </c>
      <c r="AX585" s="13" t="s">
        <v>75</v>
      </c>
      <c r="AY585" s="198" t="s">
        <v>171</v>
      </c>
    </row>
    <row r="586" spans="2:51" s="14" customFormat="1" ht="11.25">
      <c r="B586" s="199"/>
      <c r="C586" s="200"/>
      <c r="D586" s="190" t="s">
        <v>181</v>
      </c>
      <c r="E586" s="201" t="s">
        <v>19</v>
      </c>
      <c r="F586" s="202" t="s">
        <v>675</v>
      </c>
      <c r="G586" s="200"/>
      <c r="H586" s="203">
        <v>192.303</v>
      </c>
      <c r="I586" s="204"/>
      <c r="J586" s="200"/>
      <c r="K586" s="200"/>
      <c r="L586" s="205"/>
      <c r="M586" s="206"/>
      <c r="N586" s="207"/>
      <c r="O586" s="207"/>
      <c r="P586" s="207"/>
      <c r="Q586" s="207"/>
      <c r="R586" s="207"/>
      <c r="S586" s="207"/>
      <c r="T586" s="208"/>
      <c r="AT586" s="209" t="s">
        <v>181</v>
      </c>
      <c r="AU586" s="209" t="s">
        <v>179</v>
      </c>
      <c r="AV586" s="14" t="s">
        <v>179</v>
      </c>
      <c r="AW586" s="14" t="s">
        <v>36</v>
      </c>
      <c r="AX586" s="14" t="s">
        <v>75</v>
      </c>
      <c r="AY586" s="209" t="s">
        <v>171</v>
      </c>
    </row>
    <row r="587" spans="2:51" s="13" customFormat="1" ht="11.25">
      <c r="B587" s="188"/>
      <c r="C587" s="189"/>
      <c r="D587" s="190" t="s">
        <v>181</v>
      </c>
      <c r="E587" s="191" t="s">
        <v>19</v>
      </c>
      <c r="F587" s="192" t="s">
        <v>358</v>
      </c>
      <c r="G587" s="189"/>
      <c r="H587" s="191" t="s">
        <v>19</v>
      </c>
      <c r="I587" s="193"/>
      <c r="J587" s="189"/>
      <c r="K587" s="189"/>
      <c r="L587" s="194"/>
      <c r="M587" s="195"/>
      <c r="N587" s="196"/>
      <c r="O587" s="196"/>
      <c r="P587" s="196"/>
      <c r="Q587" s="196"/>
      <c r="R587" s="196"/>
      <c r="S587" s="196"/>
      <c r="T587" s="197"/>
      <c r="AT587" s="198" t="s">
        <v>181</v>
      </c>
      <c r="AU587" s="198" t="s">
        <v>179</v>
      </c>
      <c r="AV587" s="13" t="s">
        <v>83</v>
      </c>
      <c r="AW587" s="13" t="s">
        <v>36</v>
      </c>
      <c r="AX587" s="13" t="s">
        <v>75</v>
      </c>
      <c r="AY587" s="198" t="s">
        <v>171</v>
      </c>
    </row>
    <row r="588" spans="2:51" s="14" customFormat="1" ht="11.25">
      <c r="B588" s="199"/>
      <c r="C588" s="200"/>
      <c r="D588" s="190" t="s">
        <v>181</v>
      </c>
      <c r="E588" s="201" t="s">
        <v>19</v>
      </c>
      <c r="F588" s="202" t="s">
        <v>676</v>
      </c>
      <c r="G588" s="200"/>
      <c r="H588" s="203">
        <v>-15.533</v>
      </c>
      <c r="I588" s="204"/>
      <c r="J588" s="200"/>
      <c r="K588" s="200"/>
      <c r="L588" s="205"/>
      <c r="M588" s="206"/>
      <c r="N588" s="207"/>
      <c r="O588" s="207"/>
      <c r="P588" s="207"/>
      <c r="Q588" s="207"/>
      <c r="R588" s="207"/>
      <c r="S588" s="207"/>
      <c r="T588" s="208"/>
      <c r="AT588" s="209" t="s">
        <v>181</v>
      </c>
      <c r="AU588" s="209" t="s">
        <v>179</v>
      </c>
      <c r="AV588" s="14" t="s">
        <v>179</v>
      </c>
      <c r="AW588" s="14" t="s">
        <v>36</v>
      </c>
      <c r="AX588" s="14" t="s">
        <v>75</v>
      </c>
      <c r="AY588" s="209" t="s">
        <v>171</v>
      </c>
    </row>
    <row r="589" spans="2:51" s="14" customFormat="1" ht="11.25">
      <c r="B589" s="199"/>
      <c r="C589" s="200"/>
      <c r="D589" s="190" t="s">
        <v>181</v>
      </c>
      <c r="E589" s="201" t="s">
        <v>19</v>
      </c>
      <c r="F589" s="202" t="s">
        <v>677</v>
      </c>
      <c r="G589" s="200"/>
      <c r="H589" s="203">
        <v>-1.236</v>
      </c>
      <c r="I589" s="204"/>
      <c r="J589" s="200"/>
      <c r="K589" s="200"/>
      <c r="L589" s="205"/>
      <c r="M589" s="206"/>
      <c r="N589" s="207"/>
      <c r="O589" s="207"/>
      <c r="P589" s="207"/>
      <c r="Q589" s="207"/>
      <c r="R589" s="207"/>
      <c r="S589" s="207"/>
      <c r="T589" s="208"/>
      <c r="AT589" s="209" t="s">
        <v>181</v>
      </c>
      <c r="AU589" s="209" t="s">
        <v>179</v>
      </c>
      <c r="AV589" s="14" t="s">
        <v>179</v>
      </c>
      <c r="AW589" s="14" t="s">
        <v>36</v>
      </c>
      <c r="AX589" s="14" t="s">
        <v>75</v>
      </c>
      <c r="AY589" s="209" t="s">
        <v>171</v>
      </c>
    </row>
    <row r="590" spans="2:51" s="14" customFormat="1" ht="11.25">
      <c r="B590" s="199"/>
      <c r="C590" s="200"/>
      <c r="D590" s="190" t="s">
        <v>181</v>
      </c>
      <c r="E590" s="201" t="s">
        <v>19</v>
      </c>
      <c r="F590" s="202" t="s">
        <v>678</v>
      </c>
      <c r="G590" s="200"/>
      <c r="H590" s="203">
        <v>-2.801</v>
      </c>
      <c r="I590" s="204"/>
      <c r="J590" s="200"/>
      <c r="K590" s="200"/>
      <c r="L590" s="205"/>
      <c r="M590" s="206"/>
      <c r="N590" s="207"/>
      <c r="O590" s="207"/>
      <c r="P590" s="207"/>
      <c r="Q590" s="207"/>
      <c r="R590" s="207"/>
      <c r="S590" s="207"/>
      <c r="T590" s="208"/>
      <c r="AT590" s="209" t="s">
        <v>181</v>
      </c>
      <c r="AU590" s="209" t="s">
        <v>179</v>
      </c>
      <c r="AV590" s="14" t="s">
        <v>179</v>
      </c>
      <c r="AW590" s="14" t="s">
        <v>36</v>
      </c>
      <c r="AX590" s="14" t="s">
        <v>75</v>
      </c>
      <c r="AY590" s="209" t="s">
        <v>171</v>
      </c>
    </row>
    <row r="591" spans="2:51" s="14" customFormat="1" ht="11.25">
      <c r="B591" s="199"/>
      <c r="C591" s="200"/>
      <c r="D591" s="190" t="s">
        <v>181</v>
      </c>
      <c r="E591" s="201" t="s">
        <v>19</v>
      </c>
      <c r="F591" s="202" t="s">
        <v>679</v>
      </c>
      <c r="G591" s="200"/>
      <c r="H591" s="203">
        <v>-5.458</v>
      </c>
      <c r="I591" s="204"/>
      <c r="J591" s="200"/>
      <c r="K591" s="200"/>
      <c r="L591" s="205"/>
      <c r="M591" s="206"/>
      <c r="N591" s="207"/>
      <c r="O591" s="207"/>
      <c r="P591" s="207"/>
      <c r="Q591" s="207"/>
      <c r="R591" s="207"/>
      <c r="S591" s="207"/>
      <c r="T591" s="208"/>
      <c r="AT591" s="209" t="s">
        <v>181</v>
      </c>
      <c r="AU591" s="209" t="s">
        <v>179</v>
      </c>
      <c r="AV591" s="14" t="s">
        <v>179</v>
      </c>
      <c r="AW591" s="14" t="s">
        <v>36</v>
      </c>
      <c r="AX591" s="14" t="s">
        <v>75</v>
      </c>
      <c r="AY591" s="209" t="s">
        <v>171</v>
      </c>
    </row>
    <row r="592" spans="2:51" s="14" customFormat="1" ht="11.25">
      <c r="B592" s="199"/>
      <c r="C592" s="200"/>
      <c r="D592" s="190" t="s">
        <v>181</v>
      </c>
      <c r="E592" s="201" t="s">
        <v>19</v>
      </c>
      <c r="F592" s="202" t="s">
        <v>680</v>
      </c>
      <c r="G592" s="200"/>
      <c r="H592" s="203">
        <v>-2.799</v>
      </c>
      <c r="I592" s="204"/>
      <c r="J592" s="200"/>
      <c r="K592" s="200"/>
      <c r="L592" s="205"/>
      <c r="M592" s="206"/>
      <c r="N592" s="207"/>
      <c r="O592" s="207"/>
      <c r="P592" s="207"/>
      <c r="Q592" s="207"/>
      <c r="R592" s="207"/>
      <c r="S592" s="207"/>
      <c r="T592" s="208"/>
      <c r="AT592" s="209" t="s">
        <v>181</v>
      </c>
      <c r="AU592" s="209" t="s">
        <v>179</v>
      </c>
      <c r="AV592" s="14" t="s">
        <v>179</v>
      </c>
      <c r="AW592" s="14" t="s">
        <v>36</v>
      </c>
      <c r="AX592" s="14" t="s">
        <v>75</v>
      </c>
      <c r="AY592" s="209" t="s">
        <v>171</v>
      </c>
    </row>
    <row r="593" spans="2:51" s="14" customFormat="1" ht="11.25">
      <c r="B593" s="199"/>
      <c r="C593" s="200"/>
      <c r="D593" s="190" t="s">
        <v>181</v>
      </c>
      <c r="E593" s="201" t="s">
        <v>19</v>
      </c>
      <c r="F593" s="202" t="s">
        <v>681</v>
      </c>
      <c r="G593" s="200"/>
      <c r="H593" s="203">
        <v>-1.233</v>
      </c>
      <c r="I593" s="204"/>
      <c r="J593" s="200"/>
      <c r="K593" s="200"/>
      <c r="L593" s="205"/>
      <c r="M593" s="206"/>
      <c r="N593" s="207"/>
      <c r="O593" s="207"/>
      <c r="P593" s="207"/>
      <c r="Q593" s="207"/>
      <c r="R593" s="207"/>
      <c r="S593" s="207"/>
      <c r="T593" s="208"/>
      <c r="AT593" s="209" t="s">
        <v>181</v>
      </c>
      <c r="AU593" s="209" t="s">
        <v>179</v>
      </c>
      <c r="AV593" s="14" t="s">
        <v>179</v>
      </c>
      <c r="AW593" s="14" t="s">
        <v>36</v>
      </c>
      <c r="AX593" s="14" t="s">
        <v>75</v>
      </c>
      <c r="AY593" s="209" t="s">
        <v>171</v>
      </c>
    </row>
    <row r="594" spans="2:51" s="16" customFormat="1" ht="11.25">
      <c r="B594" s="231"/>
      <c r="C594" s="232"/>
      <c r="D594" s="190" t="s">
        <v>181</v>
      </c>
      <c r="E594" s="233" t="s">
        <v>19</v>
      </c>
      <c r="F594" s="234" t="s">
        <v>379</v>
      </c>
      <c r="G594" s="232"/>
      <c r="H594" s="235">
        <v>294.37</v>
      </c>
      <c r="I594" s="236"/>
      <c r="J594" s="232"/>
      <c r="K594" s="232"/>
      <c r="L594" s="237"/>
      <c r="M594" s="238"/>
      <c r="N594" s="239"/>
      <c r="O594" s="239"/>
      <c r="P594" s="239"/>
      <c r="Q594" s="239"/>
      <c r="R594" s="239"/>
      <c r="S594" s="239"/>
      <c r="T594" s="240"/>
      <c r="AT594" s="241" t="s">
        <v>181</v>
      </c>
      <c r="AU594" s="241" t="s">
        <v>179</v>
      </c>
      <c r="AV594" s="16" t="s">
        <v>193</v>
      </c>
      <c r="AW594" s="16" t="s">
        <v>36</v>
      </c>
      <c r="AX594" s="16" t="s">
        <v>75</v>
      </c>
      <c r="AY594" s="241" t="s">
        <v>171</v>
      </c>
    </row>
    <row r="595" spans="2:51" s="13" customFormat="1" ht="11.25">
      <c r="B595" s="188"/>
      <c r="C595" s="189"/>
      <c r="D595" s="190" t="s">
        <v>181</v>
      </c>
      <c r="E595" s="191" t="s">
        <v>19</v>
      </c>
      <c r="F595" s="192" t="s">
        <v>682</v>
      </c>
      <c r="G595" s="189"/>
      <c r="H595" s="191" t="s">
        <v>19</v>
      </c>
      <c r="I595" s="193"/>
      <c r="J595" s="189"/>
      <c r="K595" s="189"/>
      <c r="L595" s="194"/>
      <c r="M595" s="195"/>
      <c r="N595" s="196"/>
      <c r="O595" s="196"/>
      <c r="P595" s="196"/>
      <c r="Q595" s="196"/>
      <c r="R595" s="196"/>
      <c r="S595" s="196"/>
      <c r="T595" s="197"/>
      <c r="AT595" s="198" t="s">
        <v>181</v>
      </c>
      <c r="AU595" s="198" t="s">
        <v>179</v>
      </c>
      <c r="AV595" s="13" t="s">
        <v>83</v>
      </c>
      <c r="AW595" s="13" t="s">
        <v>36</v>
      </c>
      <c r="AX595" s="13" t="s">
        <v>75</v>
      </c>
      <c r="AY595" s="198" t="s">
        <v>171</v>
      </c>
    </row>
    <row r="596" spans="2:51" s="14" customFormat="1" ht="11.25">
      <c r="B596" s="199"/>
      <c r="C596" s="200"/>
      <c r="D596" s="190" t="s">
        <v>181</v>
      </c>
      <c r="E596" s="201" t="s">
        <v>19</v>
      </c>
      <c r="F596" s="202" t="s">
        <v>683</v>
      </c>
      <c r="G596" s="200"/>
      <c r="H596" s="203">
        <v>133.881</v>
      </c>
      <c r="I596" s="204"/>
      <c r="J596" s="200"/>
      <c r="K596" s="200"/>
      <c r="L596" s="205"/>
      <c r="M596" s="206"/>
      <c r="N596" s="207"/>
      <c r="O596" s="207"/>
      <c r="P596" s="207"/>
      <c r="Q596" s="207"/>
      <c r="R596" s="207"/>
      <c r="S596" s="207"/>
      <c r="T596" s="208"/>
      <c r="AT596" s="209" t="s">
        <v>181</v>
      </c>
      <c r="AU596" s="209" t="s">
        <v>179</v>
      </c>
      <c r="AV596" s="14" t="s">
        <v>179</v>
      </c>
      <c r="AW596" s="14" t="s">
        <v>36</v>
      </c>
      <c r="AX596" s="14" t="s">
        <v>75</v>
      </c>
      <c r="AY596" s="209" t="s">
        <v>171</v>
      </c>
    </row>
    <row r="597" spans="2:51" s="13" customFormat="1" ht="11.25">
      <c r="B597" s="188"/>
      <c r="C597" s="189"/>
      <c r="D597" s="190" t="s">
        <v>181</v>
      </c>
      <c r="E597" s="191" t="s">
        <v>19</v>
      </c>
      <c r="F597" s="192" t="s">
        <v>358</v>
      </c>
      <c r="G597" s="189"/>
      <c r="H597" s="191" t="s">
        <v>19</v>
      </c>
      <c r="I597" s="193"/>
      <c r="J597" s="189"/>
      <c r="K597" s="189"/>
      <c r="L597" s="194"/>
      <c r="M597" s="195"/>
      <c r="N597" s="196"/>
      <c r="O597" s="196"/>
      <c r="P597" s="196"/>
      <c r="Q597" s="196"/>
      <c r="R597" s="196"/>
      <c r="S597" s="196"/>
      <c r="T597" s="197"/>
      <c r="AT597" s="198" t="s">
        <v>181</v>
      </c>
      <c r="AU597" s="198" t="s">
        <v>179</v>
      </c>
      <c r="AV597" s="13" t="s">
        <v>83</v>
      </c>
      <c r="AW597" s="13" t="s">
        <v>36</v>
      </c>
      <c r="AX597" s="13" t="s">
        <v>75</v>
      </c>
      <c r="AY597" s="198" t="s">
        <v>171</v>
      </c>
    </row>
    <row r="598" spans="2:51" s="14" customFormat="1" ht="11.25">
      <c r="B598" s="199"/>
      <c r="C598" s="200"/>
      <c r="D598" s="190" t="s">
        <v>181</v>
      </c>
      <c r="E598" s="201" t="s">
        <v>19</v>
      </c>
      <c r="F598" s="202" t="s">
        <v>684</v>
      </c>
      <c r="G598" s="200"/>
      <c r="H598" s="203">
        <v>-2.648</v>
      </c>
      <c r="I598" s="204"/>
      <c r="J598" s="200"/>
      <c r="K598" s="200"/>
      <c r="L598" s="205"/>
      <c r="M598" s="206"/>
      <c r="N598" s="207"/>
      <c r="O598" s="207"/>
      <c r="P598" s="207"/>
      <c r="Q598" s="207"/>
      <c r="R598" s="207"/>
      <c r="S598" s="207"/>
      <c r="T598" s="208"/>
      <c r="AT598" s="209" t="s">
        <v>181</v>
      </c>
      <c r="AU598" s="209" t="s">
        <v>179</v>
      </c>
      <c r="AV598" s="14" t="s">
        <v>179</v>
      </c>
      <c r="AW598" s="14" t="s">
        <v>36</v>
      </c>
      <c r="AX598" s="14" t="s">
        <v>75</v>
      </c>
      <c r="AY598" s="209" t="s">
        <v>171</v>
      </c>
    </row>
    <row r="599" spans="2:51" s="14" customFormat="1" ht="11.25">
      <c r="B599" s="199"/>
      <c r="C599" s="200"/>
      <c r="D599" s="190" t="s">
        <v>181</v>
      </c>
      <c r="E599" s="201" t="s">
        <v>19</v>
      </c>
      <c r="F599" s="202" t="s">
        <v>685</v>
      </c>
      <c r="G599" s="200"/>
      <c r="H599" s="203">
        <v>-5.526</v>
      </c>
      <c r="I599" s="204"/>
      <c r="J599" s="200"/>
      <c r="K599" s="200"/>
      <c r="L599" s="205"/>
      <c r="M599" s="206"/>
      <c r="N599" s="207"/>
      <c r="O599" s="207"/>
      <c r="P599" s="207"/>
      <c r="Q599" s="207"/>
      <c r="R599" s="207"/>
      <c r="S599" s="207"/>
      <c r="T599" s="208"/>
      <c r="AT599" s="209" t="s">
        <v>181</v>
      </c>
      <c r="AU599" s="209" t="s">
        <v>179</v>
      </c>
      <c r="AV599" s="14" t="s">
        <v>179</v>
      </c>
      <c r="AW599" s="14" t="s">
        <v>36</v>
      </c>
      <c r="AX599" s="14" t="s">
        <v>75</v>
      </c>
      <c r="AY599" s="209" t="s">
        <v>171</v>
      </c>
    </row>
    <row r="600" spans="2:51" s="14" customFormat="1" ht="11.25">
      <c r="B600" s="199"/>
      <c r="C600" s="200"/>
      <c r="D600" s="190" t="s">
        <v>181</v>
      </c>
      <c r="E600" s="201" t="s">
        <v>19</v>
      </c>
      <c r="F600" s="202" t="s">
        <v>686</v>
      </c>
      <c r="G600" s="200"/>
      <c r="H600" s="203">
        <v>-5.269</v>
      </c>
      <c r="I600" s="204"/>
      <c r="J600" s="200"/>
      <c r="K600" s="200"/>
      <c r="L600" s="205"/>
      <c r="M600" s="206"/>
      <c r="N600" s="207"/>
      <c r="O600" s="207"/>
      <c r="P600" s="207"/>
      <c r="Q600" s="207"/>
      <c r="R600" s="207"/>
      <c r="S600" s="207"/>
      <c r="T600" s="208"/>
      <c r="AT600" s="209" t="s">
        <v>181</v>
      </c>
      <c r="AU600" s="209" t="s">
        <v>179</v>
      </c>
      <c r="AV600" s="14" t="s">
        <v>179</v>
      </c>
      <c r="AW600" s="14" t="s">
        <v>36</v>
      </c>
      <c r="AX600" s="14" t="s">
        <v>75</v>
      </c>
      <c r="AY600" s="209" t="s">
        <v>171</v>
      </c>
    </row>
    <row r="601" spans="2:51" s="14" customFormat="1" ht="11.25">
      <c r="B601" s="199"/>
      <c r="C601" s="200"/>
      <c r="D601" s="190" t="s">
        <v>181</v>
      </c>
      <c r="E601" s="201" t="s">
        <v>19</v>
      </c>
      <c r="F601" s="202" t="s">
        <v>687</v>
      </c>
      <c r="G601" s="200"/>
      <c r="H601" s="203">
        <v>-2.386</v>
      </c>
      <c r="I601" s="204"/>
      <c r="J601" s="200"/>
      <c r="K601" s="200"/>
      <c r="L601" s="205"/>
      <c r="M601" s="206"/>
      <c r="N601" s="207"/>
      <c r="O601" s="207"/>
      <c r="P601" s="207"/>
      <c r="Q601" s="207"/>
      <c r="R601" s="207"/>
      <c r="S601" s="207"/>
      <c r="T601" s="208"/>
      <c r="AT601" s="209" t="s">
        <v>181</v>
      </c>
      <c r="AU601" s="209" t="s">
        <v>179</v>
      </c>
      <c r="AV601" s="14" t="s">
        <v>179</v>
      </c>
      <c r="AW601" s="14" t="s">
        <v>36</v>
      </c>
      <c r="AX601" s="14" t="s">
        <v>75</v>
      </c>
      <c r="AY601" s="209" t="s">
        <v>171</v>
      </c>
    </row>
    <row r="602" spans="2:51" s="14" customFormat="1" ht="11.25">
      <c r="B602" s="199"/>
      <c r="C602" s="200"/>
      <c r="D602" s="190" t="s">
        <v>181</v>
      </c>
      <c r="E602" s="201" t="s">
        <v>19</v>
      </c>
      <c r="F602" s="202" t="s">
        <v>688</v>
      </c>
      <c r="G602" s="200"/>
      <c r="H602" s="203">
        <v>-5.657</v>
      </c>
      <c r="I602" s="204"/>
      <c r="J602" s="200"/>
      <c r="K602" s="200"/>
      <c r="L602" s="205"/>
      <c r="M602" s="206"/>
      <c r="N602" s="207"/>
      <c r="O602" s="207"/>
      <c r="P602" s="207"/>
      <c r="Q602" s="207"/>
      <c r="R602" s="207"/>
      <c r="S602" s="207"/>
      <c r="T602" s="208"/>
      <c r="AT602" s="209" t="s">
        <v>181</v>
      </c>
      <c r="AU602" s="209" t="s">
        <v>179</v>
      </c>
      <c r="AV602" s="14" t="s">
        <v>179</v>
      </c>
      <c r="AW602" s="14" t="s">
        <v>36</v>
      </c>
      <c r="AX602" s="14" t="s">
        <v>75</v>
      </c>
      <c r="AY602" s="209" t="s">
        <v>171</v>
      </c>
    </row>
    <row r="603" spans="2:51" s="14" customFormat="1" ht="11.25">
      <c r="B603" s="199"/>
      <c r="C603" s="200"/>
      <c r="D603" s="190" t="s">
        <v>181</v>
      </c>
      <c r="E603" s="201" t="s">
        <v>19</v>
      </c>
      <c r="F603" s="202" t="s">
        <v>689</v>
      </c>
      <c r="G603" s="200"/>
      <c r="H603" s="203">
        <v>-5.503</v>
      </c>
      <c r="I603" s="204"/>
      <c r="J603" s="200"/>
      <c r="K603" s="200"/>
      <c r="L603" s="205"/>
      <c r="M603" s="206"/>
      <c r="N603" s="207"/>
      <c r="O603" s="207"/>
      <c r="P603" s="207"/>
      <c r="Q603" s="207"/>
      <c r="R603" s="207"/>
      <c r="S603" s="207"/>
      <c r="T603" s="208"/>
      <c r="AT603" s="209" t="s">
        <v>181</v>
      </c>
      <c r="AU603" s="209" t="s">
        <v>179</v>
      </c>
      <c r="AV603" s="14" t="s">
        <v>179</v>
      </c>
      <c r="AW603" s="14" t="s">
        <v>36</v>
      </c>
      <c r="AX603" s="14" t="s">
        <v>75</v>
      </c>
      <c r="AY603" s="209" t="s">
        <v>171</v>
      </c>
    </row>
    <row r="604" spans="2:51" s="16" customFormat="1" ht="11.25">
      <c r="B604" s="231"/>
      <c r="C604" s="232"/>
      <c r="D604" s="190" t="s">
        <v>181</v>
      </c>
      <c r="E604" s="233" t="s">
        <v>19</v>
      </c>
      <c r="F604" s="234" t="s">
        <v>379</v>
      </c>
      <c r="G604" s="232"/>
      <c r="H604" s="235">
        <v>106.892</v>
      </c>
      <c r="I604" s="236"/>
      <c r="J604" s="232"/>
      <c r="K604" s="232"/>
      <c r="L604" s="237"/>
      <c r="M604" s="238"/>
      <c r="N604" s="239"/>
      <c r="O604" s="239"/>
      <c r="P604" s="239"/>
      <c r="Q604" s="239"/>
      <c r="R604" s="239"/>
      <c r="S604" s="239"/>
      <c r="T604" s="240"/>
      <c r="AT604" s="241" t="s">
        <v>181</v>
      </c>
      <c r="AU604" s="241" t="s">
        <v>179</v>
      </c>
      <c r="AV604" s="16" t="s">
        <v>193</v>
      </c>
      <c r="AW604" s="16" t="s">
        <v>36</v>
      </c>
      <c r="AX604" s="16" t="s">
        <v>75</v>
      </c>
      <c r="AY604" s="241" t="s">
        <v>171</v>
      </c>
    </row>
    <row r="605" spans="2:51" s="13" customFormat="1" ht="11.25">
      <c r="B605" s="188"/>
      <c r="C605" s="189"/>
      <c r="D605" s="190" t="s">
        <v>181</v>
      </c>
      <c r="E605" s="191" t="s">
        <v>19</v>
      </c>
      <c r="F605" s="192" t="s">
        <v>690</v>
      </c>
      <c r="G605" s="189"/>
      <c r="H605" s="191" t="s">
        <v>19</v>
      </c>
      <c r="I605" s="193"/>
      <c r="J605" s="189"/>
      <c r="K605" s="189"/>
      <c r="L605" s="194"/>
      <c r="M605" s="195"/>
      <c r="N605" s="196"/>
      <c r="O605" s="196"/>
      <c r="P605" s="196"/>
      <c r="Q605" s="196"/>
      <c r="R605" s="196"/>
      <c r="S605" s="196"/>
      <c r="T605" s="197"/>
      <c r="AT605" s="198" t="s">
        <v>181</v>
      </c>
      <c r="AU605" s="198" t="s">
        <v>179</v>
      </c>
      <c r="AV605" s="13" t="s">
        <v>83</v>
      </c>
      <c r="AW605" s="13" t="s">
        <v>36</v>
      </c>
      <c r="AX605" s="13" t="s">
        <v>75</v>
      </c>
      <c r="AY605" s="198" t="s">
        <v>171</v>
      </c>
    </row>
    <row r="606" spans="2:51" s="14" customFormat="1" ht="11.25">
      <c r="B606" s="199"/>
      <c r="C606" s="200"/>
      <c r="D606" s="190" t="s">
        <v>181</v>
      </c>
      <c r="E606" s="201" t="s">
        <v>19</v>
      </c>
      <c r="F606" s="202" t="s">
        <v>691</v>
      </c>
      <c r="G606" s="200"/>
      <c r="H606" s="203">
        <v>48.694</v>
      </c>
      <c r="I606" s="204"/>
      <c r="J606" s="200"/>
      <c r="K606" s="200"/>
      <c r="L606" s="205"/>
      <c r="M606" s="206"/>
      <c r="N606" s="207"/>
      <c r="O606" s="207"/>
      <c r="P606" s="207"/>
      <c r="Q606" s="207"/>
      <c r="R606" s="207"/>
      <c r="S606" s="207"/>
      <c r="T606" s="208"/>
      <c r="AT606" s="209" t="s">
        <v>181</v>
      </c>
      <c r="AU606" s="209" t="s">
        <v>179</v>
      </c>
      <c r="AV606" s="14" t="s">
        <v>179</v>
      </c>
      <c r="AW606" s="14" t="s">
        <v>36</v>
      </c>
      <c r="AX606" s="14" t="s">
        <v>75</v>
      </c>
      <c r="AY606" s="209" t="s">
        <v>171</v>
      </c>
    </row>
    <row r="607" spans="2:51" s="15" customFormat="1" ht="11.25">
      <c r="B607" s="210"/>
      <c r="C607" s="211"/>
      <c r="D607" s="190" t="s">
        <v>181</v>
      </c>
      <c r="E607" s="212" t="s">
        <v>19</v>
      </c>
      <c r="F607" s="213" t="s">
        <v>184</v>
      </c>
      <c r="G607" s="211"/>
      <c r="H607" s="214">
        <v>449.956</v>
      </c>
      <c r="I607" s="215"/>
      <c r="J607" s="211"/>
      <c r="K607" s="211"/>
      <c r="L607" s="216"/>
      <c r="M607" s="217"/>
      <c r="N607" s="218"/>
      <c r="O607" s="218"/>
      <c r="P607" s="218"/>
      <c r="Q607" s="218"/>
      <c r="R607" s="218"/>
      <c r="S607" s="218"/>
      <c r="T607" s="219"/>
      <c r="AT607" s="220" t="s">
        <v>181</v>
      </c>
      <c r="AU607" s="220" t="s">
        <v>179</v>
      </c>
      <c r="AV607" s="15" t="s">
        <v>178</v>
      </c>
      <c r="AW607" s="15" t="s">
        <v>36</v>
      </c>
      <c r="AX607" s="15" t="s">
        <v>83</v>
      </c>
      <c r="AY607" s="220" t="s">
        <v>171</v>
      </c>
    </row>
    <row r="608" spans="1:65" s="2" customFormat="1" ht="16.5" customHeight="1">
      <c r="A608" s="36"/>
      <c r="B608" s="37"/>
      <c r="C608" s="221" t="s">
        <v>700</v>
      </c>
      <c r="D608" s="221" t="s">
        <v>248</v>
      </c>
      <c r="E608" s="222" t="s">
        <v>701</v>
      </c>
      <c r="F608" s="223" t="s">
        <v>702</v>
      </c>
      <c r="G608" s="224" t="s">
        <v>176</v>
      </c>
      <c r="H608" s="225">
        <v>472.454</v>
      </c>
      <c r="I608" s="226"/>
      <c r="J608" s="227">
        <f>ROUND(I608*H608,2)</f>
        <v>0</v>
      </c>
      <c r="K608" s="223" t="s">
        <v>177</v>
      </c>
      <c r="L608" s="228"/>
      <c r="M608" s="229" t="s">
        <v>19</v>
      </c>
      <c r="N608" s="230" t="s">
        <v>47</v>
      </c>
      <c r="O608" s="66"/>
      <c r="P608" s="184">
        <f>O608*H608</f>
        <v>0</v>
      </c>
      <c r="Q608" s="184">
        <v>0.0034</v>
      </c>
      <c r="R608" s="184">
        <f>Q608*H608</f>
        <v>1.6063436</v>
      </c>
      <c r="S608" s="184">
        <v>0</v>
      </c>
      <c r="T608" s="185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186" t="s">
        <v>219</v>
      </c>
      <c r="AT608" s="186" t="s">
        <v>248</v>
      </c>
      <c r="AU608" s="186" t="s">
        <v>179</v>
      </c>
      <c r="AY608" s="19" t="s">
        <v>171</v>
      </c>
      <c r="BE608" s="187">
        <f>IF(N608="základní",J608,0)</f>
        <v>0</v>
      </c>
      <c r="BF608" s="187">
        <f>IF(N608="snížená",J608,0)</f>
        <v>0</v>
      </c>
      <c r="BG608" s="187">
        <f>IF(N608="zákl. přenesená",J608,0)</f>
        <v>0</v>
      </c>
      <c r="BH608" s="187">
        <f>IF(N608="sníž. přenesená",J608,0)</f>
        <v>0</v>
      </c>
      <c r="BI608" s="187">
        <f>IF(N608="nulová",J608,0)</f>
        <v>0</v>
      </c>
      <c r="BJ608" s="19" t="s">
        <v>179</v>
      </c>
      <c r="BK608" s="187">
        <f>ROUND(I608*H608,2)</f>
        <v>0</v>
      </c>
      <c r="BL608" s="19" t="s">
        <v>178</v>
      </c>
      <c r="BM608" s="186" t="s">
        <v>703</v>
      </c>
    </row>
    <row r="609" spans="2:51" s="14" customFormat="1" ht="11.25">
      <c r="B609" s="199"/>
      <c r="C609" s="200"/>
      <c r="D609" s="190" t="s">
        <v>181</v>
      </c>
      <c r="E609" s="200"/>
      <c r="F609" s="202" t="s">
        <v>704</v>
      </c>
      <c r="G609" s="200"/>
      <c r="H609" s="203">
        <v>472.454</v>
      </c>
      <c r="I609" s="204"/>
      <c r="J609" s="200"/>
      <c r="K609" s="200"/>
      <c r="L609" s="205"/>
      <c r="M609" s="206"/>
      <c r="N609" s="207"/>
      <c r="O609" s="207"/>
      <c r="P609" s="207"/>
      <c r="Q609" s="207"/>
      <c r="R609" s="207"/>
      <c r="S609" s="207"/>
      <c r="T609" s="208"/>
      <c r="AT609" s="209" t="s">
        <v>181</v>
      </c>
      <c r="AU609" s="209" t="s">
        <v>179</v>
      </c>
      <c r="AV609" s="14" t="s">
        <v>179</v>
      </c>
      <c r="AW609" s="14" t="s">
        <v>4</v>
      </c>
      <c r="AX609" s="14" t="s">
        <v>83</v>
      </c>
      <c r="AY609" s="209" t="s">
        <v>171</v>
      </c>
    </row>
    <row r="610" spans="1:65" s="2" customFormat="1" ht="24">
      <c r="A610" s="36"/>
      <c r="B610" s="37"/>
      <c r="C610" s="175" t="s">
        <v>705</v>
      </c>
      <c r="D610" s="175" t="s">
        <v>173</v>
      </c>
      <c r="E610" s="176" t="s">
        <v>706</v>
      </c>
      <c r="F610" s="177" t="s">
        <v>707</v>
      </c>
      <c r="G610" s="178" t="s">
        <v>256</v>
      </c>
      <c r="H610" s="179">
        <v>189.873</v>
      </c>
      <c r="I610" s="180"/>
      <c r="J610" s="181">
        <f>ROUND(I610*H610,2)</f>
        <v>0</v>
      </c>
      <c r="K610" s="177" t="s">
        <v>177</v>
      </c>
      <c r="L610" s="41"/>
      <c r="M610" s="182" t="s">
        <v>19</v>
      </c>
      <c r="N610" s="183" t="s">
        <v>47</v>
      </c>
      <c r="O610" s="66"/>
      <c r="P610" s="184">
        <f>O610*H610</f>
        <v>0</v>
      </c>
      <c r="Q610" s="184">
        <v>0.00176</v>
      </c>
      <c r="R610" s="184">
        <f>Q610*H610</f>
        <v>0.33417648</v>
      </c>
      <c r="S610" s="184">
        <v>0</v>
      </c>
      <c r="T610" s="185">
        <f>S610*H610</f>
        <v>0</v>
      </c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R610" s="186" t="s">
        <v>178</v>
      </c>
      <c r="AT610" s="186" t="s">
        <v>173</v>
      </c>
      <c r="AU610" s="186" t="s">
        <v>179</v>
      </c>
      <c r="AY610" s="19" t="s">
        <v>171</v>
      </c>
      <c r="BE610" s="187">
        <f>IF(N610="základní",J610,0)</f>
        <v>0</v>
      </c>
      <c r="BF610" s="187">
        <f>IF(N610="snížená",J610,0)</f>
        <v>0</v>
      </c>
      <c r="BG610" s="187">
        <f>IF(N610="zákl. přenesená",J610,0)</f>
        <v>0</v>
      </c>
      <c r="BH610" s="187">
        <f>IF(N610="sníž. přenesená",J610,0)</f>
        <v>0</v>
      </c>
      <c r="BI610" s="187">
        <f>IF(N610="nulová",J610,0)</f>
        <v>0</v>
      </c>
      <c r="BJ610" s="19" t="s">
        <v>179</v>
      </c>
      <c r="BK610" s="187">
        <f>ROUND(I610*H610,2)</f>
        <v>0</v>
      </c>
      <c r="BL610" s="19" t="s">
        <v>178</v>
      </c>
      <c r="BM610" s="186" t="s">
        <v>708</v>
      </c>
    </row>
    <row r="611" spans="2:51" s="13" customFormat="1" ht="11.25">
      <c r="B611" s="188"/>
      <c r="C611" s="189"/>
      <c r="D611" s="190" t="s">
        <v>181</v>
      </c>
      <c r="E611" s="191" t="s">
        <v>19</v>
      </c>
      <c r="F611" s="192" t="s">
        <v>666</v>
      </c>
      <c r="G611" s="189"/>
      <c r="H611" s="191" t="s">
        <v>19</v>
      </c>
      <c r="I611" s="193"/>
      <c r="J611" s="189"/>
      <c r="K611" s="189"/>
      <c r="L611" s="194"/>
      <c r="M611" s="195"/>
      <c r="N611" s="196"/>
      <c r="O611" s="196"/>
      <c r="P611" s="196"/>
      <c r="Q611" s="196"/>
      <c r="R611" s="196"/>
      <c r="S611" s="196"/>
      <c r="T611" s="197"/>
      <c r="AT611" s="198" t="s">
        <v>181</v>
      </c>
      <c r="AU611" s="198" t="s">
        <v>179</v>
      </c>
      <c r="AV611" s="13" t="s">
        <v>83</v>
      </c>
      <c r="AW611" s="13" t="s">
        <v>36</v>
      </c>
      <c r="AX611" s="13" t="s">
        <v>75</v>
      </c>
      <c r="AY611" s="198" t="s">
        <v>171</v>
      </c>
    </row>
    <row r="612" spans="2:51" s="14" customFormat="1" ht="22.5">
      <c r="B612" s="199"/>
      <c r="C612" s="200"/>
      <c r="D612" s="190" t="s">
        <v>181</v>
      </c>
      <c r="E612" s="201" t="s">
        <v>19</v>
      </c>
      <c r="F612" s="202" t="s">
        <v>709</v>
      </c>
      <c r="G612" s="200"/>
      <c r="H612" s="203">
        <v>31.152</v>
      </c>
      <c r="I612" s="204"/>
      <c r="J612" s="200"/>
      <c r="K612" s="200"/>
      <c r="L612" s="205"/>
      <c r="M612" s="206"/>
      <c r="N612" s="207"/>
      <c r="O612" s="207"/>
      <c r="P612" s="207"/>
      <c r="Q612" s="207"/>
      <c r="R612" s="207"/>
      <c r="S612" s="207"/>
      <c r="T612" s="208"/>
      <c r="AT612" s="209" t="s">
        <v>181</v>
      </c>
      <c r="AU612" s="209" t="s">
        <v>179</v>
      </c>
      <c r="AV612" s="14" t="s">
        <v>179</v>
      </c>
      <c r="AW612" s="14" t="s">
        <v>36</v>
      </c>
      <c r="AX612" s="14" t="s">
        <v>75</v>
      </c>
      <c r="AY612" s="209" t="s">
        <v>171</v>
      </c>
    </row>
    <row r="613" spans="2:51" s="14" customFormat="1" ht="22.5">
      <c r="B613" s="199"/>
      <c r="C613" s="200"/>
      <c r="D613" s="190" t="s">
        <v>181</v>
      </c>
      <c r="E613" s="201" t="s">
        <v>19</v>
      </c>
      <c r="F613" s="202" t="s">
        <v>710</v>
      </c>
      <c r="G613" s="200"/>
      <c r="H613" s="203">
        <v>31.831</v>
      </c>
      <c r="I613" s="204"/>
      <c r="J613" s="200"/>
      <c r="K613" s="200"/>
      <c r="L613" s="205"/>
      <c r="M613" s="206"/>
      <c r="N613" s="207"/>
      <c r="O613" s="207"/>
      <c r="P613" s="207"/>
      <c r="Q613" s="207"/>
      <c r="R613" s="207"/>
      <c r="S613" s="207"/>
      <c r="T613" s="208"/>
      <c r="AT613" s="209" t="s">
        <v>181</v>
      </c>
      <c r="AU613" s="209" t="s">
        <v>179</v>
      </c>
      <c r="AV613" s="14" t="s">
        <v>179</v>
      </c>
      <c r="AW613" s="14" t="s">
        <v>36</v>
      </c>
      <c r="AX613" s="14" t="s">
        <v>75</v>
      </c>
      <c r="AY613" s="209" t="s">
        <v>171</v>
      </c>
    </row>
    <row r="614" spans="2:51" s="14" customFormat="1" ht="11.25">
      <c r="B614" s="199"/>
      <c r="C614" s="200"/>
      <c r="D614" s="190" t="s">
        <v>181</v>
      </c>
      <c r="E614" s="201" t="s">
        <v>19</v>
      </c>
      <c r="F614" s="202" t="s">
        <v>711</v>
      </c>
      <c r="G614" s="200"/>
      <c r="H614" s="203">
        <v>11.625</v>
      </c>
      <c r="I614" s="204"/>
      <c r="J614" s="200"/>
      <c r="K614" s="200"/>
      <c r="L614" s="205"/>
      <c r="M614" s="206"/>
      <c r="N614" s="207"/>
      <c r="O614" s="207"/>
      <c r="P614" s="207"/>
      <c r="Q614" s="207"/>
      <c r="R614" s="207"/>
      <c r="S614" s="207"/>
      <c r="T614" s="208"/>
      <c r="AT614" s="209" t="s">
        <v>181</v>
      </c>
      <c r="AU614" s="209" t="s">
        <v>179</v>
      </c>
      <c r="AV614" s="14" t="s">
        <v>179</v>
      </c>
      <c r="AW614" s="14" t="s">
        <v>36</v>
      </c>
      <c r="AX614" s="14" t="s">
        <v>75</v>
      </c>
      <c r="AY614" s="209" t="s">
        <v>171</v>
      </c>
    </row>
    <row r="615" spans="2:51" s="13" customFormat="1" ht="11.25">
      <c r="B615" s="188"/>
      <c r="C615" s="189"/>
      <c r="D615" s="190" t="s">
        <v>181</v>
      </c>
      <c r="E615" s="191" t="s">
        <v>19</v>
      </c>
      <c r="F615" s="192" t="s">
        <v>674</v>
      </c>
      <c r="G615" s="189"/>
      <c r="H615" s="191" t="s">
        <v>19</v>
      </c>
      <c r="I615" s="193"/>
      <c r="J615" s="189"/>
      <c r="K615" s="189"/>
      <c r="L615" s="194"/>
      <c r="M615" s="195"/>
      <c r="N615" s="196"/>
      <c r="O615" s="196"/>
      <c r="P615" s="196"/>
      <c r="Q615" s="196"/>
      <c r="R615" s="196"/>
      <c r="S615" s="196"/>
      <c r="T615" s="197"/>
      <c r="AT615" s="198" t="s">
        <v>181</v>
      </c>
      <c r="AU615" s="198" t="s">
        <v>179</v>
      </c>
      <c r="AV615" s="13" t="s">
        <v>83</v>
      </c>
      <c r="AW615" s="13" t="s">
        <v>36</v>
      </c>
      <c r="AX615" s="13" t="s">
        <v>75</v>
      </c>
      <c r="AY615" s="198" t="s">
        <v>171</v>
      </c>
    </row>
    <row r="616" spans="2:51" s="14" customFormat="1" ht="22.5">
      <c r="B616" s="199"/>
      <c r="C616" s="200"/>
      <c r="D616" s="190" t="s">
        <v>181</v>
      </c>
      <c r="E616" s="201" t="s">
        <v>19</v>
      </c>
      <c r="F616" s="202" t="s">
        <v>712</v>
      </c>
      <c r="G616" s="200"/>
      <c r="H616" s="203">
        <v>28.276</v>
      </c>
      <c r="I616" s="204"/>
      <c r="J616" s="200"/>
      <c r="K616" s="200"/>
      <c r="L616" s="205"/>
      <c r="M616" s="206"/>
      <c r="N616" s="207"/>
      <c r="O616" s="207"/>
      <c r="P616" s="207"/>
      <c r="Q616" s="207"/>
      <c r="R616" s="207"/>
      <c r="S616" s="207"/>
      <c r="T616" s="208"/>
      <c r="AT616" s="209" t="s">
        <v>181</v>
      </c>
      <c r="AU616" s="209" t="s">
        <v>179</v>
      </c>
      <c r="AV616" s="14" t="s">
        <v>179</v>
      </c>
      <c r="AW616" s="14" t="s">
        <v>36</v>
      </c>
      <c r="AX616" s="14" t="s">
        <v>75</v>
      </c>
      <c r="AY616" s="209" t="s">
        <v>171</v>
      </c>
    </row>
    <row r="617" spans="2:51" s="14" customFormat="1" ht="22.5">
      <c r="B617" s="199"/>
      <c r="C617" s="200"/>
      <c r="D617" s="190" t="s">
        <v>181</v>
      </c>
      <c r="E617" s="201" t="s">
        <v>19</v>
      </c>
      <c r="F617" s="202" t="s">
        <v>713</v>
      </c>
      <c r="G617" s="200"/>
      <c r="H617" s="203">
        <v>26.432</v>
      </c>
      <c r="I617" s="204"/>
      <c r="J617" s="200"/>
      <c r="K617" s="200"/>
      <c r="L617" s="205"/>
      <c r="M617" s="206"/>
      <c r="N617" s="207"/>
      <c r="O617" s="207"/>
      <c r="P617" s="207"/>
      <c r="Q617" s="207"/>
      <c r="R617" s="207"/>
      <c r="S617" s="207"/>
      <c r="T617" s="208"/>
      <c r="AT617" s="209" t="s">
        <v>181</v>
      </c>
      <c r="AU617" s="209" t="s">
        <v>179</v>
      </c>
      <c r="AV617" s="14" t="s">
        <v>179</v>
      </c>
      <c r="AW617" s="14" t="s">
        <v>36</v>
      </c>
      <c r="AX617" s="14" t="s">
        <v>75</v>
      </c>
      <c r="AY617" s="209" t="s">
        <v>171</v>
      </c>
    </row>
    <row r="618" spans="2:51" s="14" customFormat="1" ht="11.25">
      <c r="B618" s="199"/>
      <c r="C618" s="200"/>
      <c r="D618" s="190" t="s">
        <v>181</v>
      </c>
      <c r="E618" s="201" t="s">
        <v>19</v>
      </c>
      <c r="F618" s="202" t="s">
        <v>714</v>
      </c>
      <c r="G618" s="200"/>
      <c r="H618" s="203">
        <v>9.756</v>
      </c>
      <c r="I618" s="204"/>
      <c r="J618" s="200"/>
      <c r="K618" s="200"/>
      <c r="L618" s="205"/>
      <c r="M618" s="206"/>
      <c r="N618" s="207"/>
      <c r="O618" s="207"/>
      <c r="P618" s="207"/>
      <c r="Q618" s="207"/>
      <c r="R618" s="207"/>
      <c r="S618" s="207"/>
      <c r="T618" s="208"/>
      <c r="AT618" s="209" t="s">
        <v>181</v>
      </c>
      <c r="AU618" s="209" t="s">
        <v>179</v>
      </c>
      <c r="AV618" s="14" t="s">
        <v>179</v>
      </c>
      <c r="AW618" s="14" t="s">
        <v>36</v>
      </c>
      <c r="AX618" s="14" t="s">
        <v>75</v>
      </c>
      <c r="AY618" s="209" t="s">
        <v>171</v>
      </c>
    </row>
    <row r="619" spans="2:51" s="16" customFormat="1" ht="11.25">
      <c r="B619" s="231"/>
      <c r="C619" s="232"/>
      <c r="D619" s="190" t="s">
        <v>181</v>
      </c>
      <c r="E619" s="233" t="s">
        <v>19</v>
      </c>
      <c r="F619" s="234" t="s">
        <v>379</v>
      </c>
      <c r="G619" s="232"/>
      <c r="H619" s="235">
        <v>139.072</v>
      </c>
      <c r="I619" s="236"/>
      <c r="J619" s="232"/>
      <c r="K619" s="232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181</v>
      </c>
      <c r="AU619" s="241" t="s">
        <v>179</v>
      </c>
      <c r="AV619" s="16" t="s">
        <v>193</v>
      </c>
      <c r="AW619" s="16" t="s">
        <v>36</v>
      </c>
      <c r="AX619" s="16" t="s">
        <v>75</v>
      </c>
      <c r="AY619" s="241" t="s">
        <v>171</v>
      </c>
    </row>
    <row r="620" spans="2:51" s="13" customFormat="1" ht="11.25">
      <c r="B620" s="188"/>
      <c r="C620" s="189"/>
      <c r="D620" s="190" t="s">
        <v>181</v>
      </c>
      <c r="E620" s="191" t="s">
        <v>19</v>
      </c>
      <c r="F620" s="192" t="s">
        <v>682</v>
      </c>
      <c r="G620" s="189"/>
      <c r="H620" s="191" t="s">
        <v>19</v>
      </c>
      <c r="I620" s="193"/>
      <c r="J620" s="189"/>
      <c r="K620" s="189"/>
      <c r="L620" s="194"/>
      <c r="M620" s="195"/>
      <c r="N620" s="196"/>
      <c r="O620" s="196"/>
      <c r="P620" s="196"/>
      <c r="Q620" s="196"/>
      <c r="R620" s="196"/>
      <c r="S620" s="196"/>
      <c r="T620" s="197"/>
      <c r="AT620" s="198" t="s">
        <v>181</v>
      </c>
      <c r="AU620" s="198" t="s">
        <v>179</v>
      </c>
      <c r="AV620" s="13" t="s">
        <v>83</v>
      </c>
      <c r="AW620" s="13" t="s">
        <v>36</v>
      </c>
      <c r="AX620" s="13" t="s">
        <v>75</v>
      </c>
      <c r="AY620" s="198" t="s">
        <v>171</v>
      </c>
    </row>
    <row r="621" spans="2:51" s="14" customFormat="1" ht="22.5">
      <c r="B621" s="199"/>
      <c r="C621" s="200"/>
      <c r="D621" s="190" t="s">
        <v>181</v>
      </c>
      <c r="E621" s="201" t="s">
        <v>19</v>
      </c>
      <c r="F621" s="202" t="s">
        <v>715</v>
      </c>
      <c r="G621" s="200"/>
      <c r="H621" s="203">
        <v>34.867</v>
      </c>
      <c r="I621" s="204"/>
      <c r="J621" s="200"/>
      <c r="K621" s="200"/>
      <c r="L621" s="205"/>
      <c r="M621" s="206"/>
      <c r="N621" s="207"/>
      <c r="O621" s="207"/>
      <c r="P621" s="207"/>
      <c r="Q621" s="207"/>
      <c r="R621" s="207"/>
      <c r="S621" s="207"/>
      <c r="T621" s="208"/>
      <c r="AT621" s="209" t="s">
        <v>181</v>
      </c>
      <c r="AU621" s="209" t="s">
        <v>179</v>
      </c>
      <c r="AV621" s="14" t="s">
        <v>179</v>
      </c>
      <c r="AW621" s="14" t="s">
        <v>36</v>
      </c>
      <c r="AX621" s="14" t="s">
        <v>75</v>
      </c>
      <c r="AY621" s="209" t="s">
        <v>171</v>
      </c>
    </row>
    <row r="622" spans="2:51" s="14" customFormat="1" ht="11.25">
      <c r="B622" s="199"/>
      <c r="C622" s="200"/>
      <c r="D622" s="190" t="s">
        <v>181</v>
      </c>
      <c r="E622" s="201" t="s">
        <v>19</v>
      </c>
      <c r="F622" s="202" t="s">
        <v>716</v>
      </c>
      <c r="G622" s="200"/>
      <c r="H622" s="203">
        <v>15.934</v>
      </c>
      <c r="I622" s="204"/>
      <c r="J622" s="200"/>
      <c r="K622" s="200"/>
      <c r="L622" s="205"/>
      <c r="M622" s="206"/>
      <c r="N622" s="207"/>
      <c r="O622" s="207"/>
      <c r="P622" s="207"/>
      <c r="Q622" s="207"/>
      <c r="R622" s="207"/>
      <c r="S622" s="207"/>
      <c r="T622" s="208"/>
      <c r="AT622" s="209" t="s">
        <v>181</v>
      </c>
      <c r="AU622" s="209" t="s">
        <v>179</v>
      </c>
      <c r="AV622" s="14" t="s">
        <v>179</v>
      </c>
      <c r="AW622" s="14" t="s">
        <v>36</v>
      </c>
      <c r="AX622" s="14" t="s">
        <v>75</v>
      </c>
      <c r="AY622" s="209" t="s">
        <v>171</v>
      </c>
    </row>
    <row r="623" spans="2:51" s="16" customFormat="1" ht="11.25">
      <c r="B623" s="231"/>
      <c r="C623" s="232"/>
      <c r="D623" s="190" t="s">
        <v>181</v>
      </c>
      <c r="E623" s="233" t="s">
        <v>19</v>
      </c>
      <c r="F623" s="234" t="s">
        <v>379</v>
      </c>
      <c r="G623" s="232"/>
      <c r="H623" s="235">
        <v>50.801</v>
      </c>
      <c r="I623" s="236"/>
      <c r="J623" s="232"/>
      <c r="K623" s="232"/>
      <c r="L623" s="237"/>
      <c r="M623" s="238"/>
      <c r="N623" s="239"/>
      <c r="O623" s="239"/>
      <c r="P623" s="239"/>
      <c r="Q623" s="239"/>
      <c r="R623" s="239"/>
      <c r="S623" s="239"/>
      <c r="T623" s="240"/>
      <c r="AT623" s="241" t="s">
        <v>181</v>
      </c>
      <c r="AU623" s="241" t="s">
        <v>179</v>
      </c>
      <c r="AV623" s="16" t="s">
        <v>193</v>
      </c>
      <c r="AW623" s="16" t="s">
        <v>36</v>
      </c>
      <c r="AX623" s="16" t="s">
        <v>75</v>
      </c>
      <c r="AY623" s="241" t="s">
        <v>171</v>
      </c>
    </row>
    <row r="624" spans="2:51" s="15" customFormat="1" ht="11.25">
      <c r="B624" s="210"/>
      <c r="C624" s="211"/>
      <c r="D624" s="190" t="s">
        <v>181</v>
      </c>
      <c r="E624" s="212" t="s">
        <v>19</v>
      </c>
      <c r="F624" s="213" t="s">
        <v>184</v>
      </c>
      <c r="G624" s="211"/>
      <c r="H624" s="214">
        <v>189.873</v>
      </c>
      <c r="I624" s="215"/>
      <c r="J624" s="211"/>
      <c r="K624" s="211"/>
      <c r="L624" s="216"/>
      <c r="M624" s="217"/>
      <c r="N624" s="218"/>
      <c r="O624" s="218"/>
      <c r="P624" s="218"/>
      <c r="Q624" s="218"/>
      <c r="R624" s="218"/>
      <c r="S624" s="218"/>
      <c r="T624" s="219"/>
      <c r="AT624" s="220" t="s">
        <v>181</v>
      </c>
      <c r="AU624" s="220" t="s">
        <v>179</v>
      </c>
      <c r="AV624" s="15" t="s">
        <v>178</v>
      </c>
      <c r="AW624" s="15" t="s">
        <v>36</v>
      </c>
      <c r="AX624" s="15" t="s">
        <v>83</v>
      </c>
      <c r="AY624" s="220" t="s">
        <v>171</v>
      </c>
    </row>
    <row r="625" spans="1:65" s="2" customFormat="1" ht="16.5" customHeight="1">
      <c r="A625" s="36"/>
      <c r="B625" s="37"/>
      <c r="C625" s="175" t="s">
        <v>717</v>
      </c>
      <c r="D625" s="175" t="s">
        <v>173</v>
      </c>
      <c r="E625" s="176" t="s">
        <v>718</v>
      </c>
      <c r="F625" s="177" t="s">
        <v>719</v>
      </c>
      <c r="G625" s="178" t="s">
        <v>256</v>
      </c>
      <c r="H625" s="179">
        <v>515.007</v>
      </c>
      <c r="I625" s="180"/>
      <c r="J625" s="181">
        <f>ROUND(I625*H625,2)</f>
        <v>0</v>
      </c>
      <c r="K625" s="177" t="s">
        <v>177</v>
      </c>
      <c r="L625" s="41"/>
      <c r="M625" s="182" t="s">
        <v>19</v>
      </c>
      <c r="N625" s="183" t="s">
        <v>47</v>
      </c>
      <c r="O625" s="66"/>
      <c r="P625" s="184">
        <f>O625*H625</f>
        <v>0</v>
      </c>
      <c r="Q625" s="184">
        <v>0</v>
      </c>
      <c r="R625" s="184">
        <f>Q625*H625</f>
        <v>0</v>
      </c>
      <c r="S625" s="184">
        <v>0</v>
      </c>
      <c r="T625" s="185">
        <f>S625*H625</f>
        <v>0</v>
      </c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R625" s="186" t="s">
        <v>178</v>
      </c>
      <c r="AT625" s="186" t="s">
        <v>173</v>
      </c>
      <c r="AU625" s="186" t="s">
        <v>179</v>
      </c>
      <c r="AY625" s="19" t="s">
        <v>171</v>
      </c>
      <c r="BE625" s="187">
        <f>IF(N625="základní",J625,0)</f>
        <v>0</v>
      </c>
      <c r="BF625" s="187">
        <f>IF(N625="snížená",J625,0)</f>
        <v>0</v>
      </c>
      <c r="BG625" s="187">
        <f>IF(N625="zákl. přenesená",J625,0)</f>
        <v>0</v>
      </c>
      <c r="BH625" s="187">
        <f>IF(N625="sníž. přenesená",J625,0)</f>
        <v>0</v>
      </c>
      <c r="BI625" s="187">
        <f>IF(N625="nulová",J625,0)</f>
        <v>0</v>
      </c>
      <c r="BJ625" s="19" t="s">
        <v>179</v>
      </c>
      <c r="BK625" s="187">
        <f>ROUND(I625*H625,2)</f>
        <v>0</v>
      </c>
      <c r="BL625" s="19" t="s">
        <v>178</v>
      </c>
      <c r="BM625" s="186" t="s">
        <v>720</v>
      </c>
    </row>
    <row r="626" spans="1:65" s="2" customFormat="1" ht="16.5" customHeight="1">
      <c r="A626" s="36"/>
      <c r="B626" s="37"/>
      <c r="C626" s="221" t="s">
        <v>721</v>
      </c>
      <c r="D626" s="221" t="s">
        <v>248</v>
      </c>
      <c r="E626" s="222" t="s">
        <v>722</v>
      </c>
      <c r="F626" s="223" t="s">
        <v>723</v>
      </c>
      <c r="G626" s="224" t="s">
        <v>256</v>
      </c>
      <c r="H626" s="225">
        <v>261.634</v>
      </c>
      <c r="I626" s="226"/>
      <c r="J626" s="227">
        <f>ROUND(I626*H626,2)</f>
        <v>0</v>
      </c>
      <c r="K626" s="223" t="s">
        <v>177</v>
      </c>
      <c r="L626" s="228"/>
      <c r="M626" s="229" t="s">
        <v>19</v>
      </c>
      <c r="N626" s="230" t="s">
        <v>47</v>
      </c>
      <c r="O626" s="66"/>
      <c r="P626" s="184">
        <f>O626*H626</f>
        <v>0</v>
      </c>
      <c r="Q626" s="184">
        <v>3E-05</v>
      </c>
      <c r="R626" s="184">
        <f>Q626*H626</f>
        <v>0.00784902</v>
      </c>
      <c r="S626" s="184">
        <v>0</v>
      </c>
      <c r="T626" s="185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186" t="s">
        <v>219</v>
      </c>
      <c r="AT626" s="186" t="s">
        <v>248</v>
      </c>
      <c r="AU626" s="186" t="s">
        <v>179</v>
      </c>
      <c r="AY626" s="19" t="s">
        <v>171</v>
      </c>
      <c r="BE626" s="187">
        <f>IF(N626="základní",J626,0)</f>
        <v>0</v>
      </c>
      <c r="BF626" s="187">
        <f>IF(N626="snížená",J626,0)</f>
        <v>0</v>
      </c>
      <c r="BG626" s="187">
        <f>IF(N626="zákl. přenesená",J626,0)</f>
        <v>0</v>
      </c>
      <c r="BH626" s="187">
        <f>IF(N626="sníž. přenesená",J626,0)</f>
        <v>0</v>
      </c>
      <c r="BI626" s="187">
        <f>IF(N626="nulová",J626,0)</f>
        <v>0</v>
      </c>
      <c r="BJ626" s="19" t="s">
        <v>179</v>
      </c>
      <c r="BK626" s="187">
        <f>ROUND(I626*H626,2)</f>
        <v>0</v>
      </c>
      <c r="BL626" s="19" t="s">
        <v>178</v>
      </c>
      <c r="BM626" s="186" t="s">
        <v>724</v>
      </c>
    </row>
    <row r="627" spans="2:51" s="13" customFormat="1" ht="11.25">
      <c r="B627" s="188"/>
      <c r="C627" s="189"/>
      <c r="D627" s="190" t="s">
        <v>181</v>
      </c>
      <c r="E627" s="191" t="s">
        <v>19</v>
      </c>
      <c r="F627" s="192" t="s">
        <v>725</v>
      </c>
      <c r="G627" s="189"/>
      <c r="H627" s="191" t="s">
        <v>19</v>
      </c>
      <c r="I627" s="193"/>
      <c r="J627" s="189"/>
      <c r="K627" s="189"/>
      <c r="L627" s="194"/>
      <c r="M627" s="195"/>
      <c r="N627" s="196"/>
      <c r="O627" s="196"/>
      <c r="P627" s="196"/>
      <c r="Q627" s="196"/>
      <c r="R627" s="196"/>
      <c r="S627" s="196"/>
      <c r="T627" s="197"/>
      <c r="AT627" s="198" t="s">
        <v>181</v>
      </c>
      <c r="AU627" s="198" t="s">
        <v>179</v>
      </c>
      <c r="AV627" s="13" t="s">
        <v>83</v>
      </c>
      <c r="AW627" s="13" t="s">
        <v>36</v>
      </c>
      <c r="AX627" s="13" t="s">
        <v>75</v>
      </c>
      <c r="AY627" s="198" t="s">
        <v>171</v>
      </c>
    </row>
    <row r="628" spans="2:51" s="14" customFormat="1" ht="11.25">
      <c r="B628" s="199"/>
      <c r="C628" s="200"/>
      <c r="D628" s="190" t="s">
        <v>181</v>
      </c>
      <c r="E628" s="201" t="s">
        <v>19</v>
      </c>
      <c r="F628" s="202" t="s">
        <v>726</v>
      </c>
      <c r="G628" s="200"/>
      <c r="H628" s="203">
        <v>189.873</v>
      </c>
      <c r="I628" s="204"/>
      <c r="J628" s="200"/>
      <c r="K628" s="200"/>
      <c r="L628" s="205"/>
      <c r="M628" s="206"/>
      <c r="N628" s="207"/>
      <c r="O628" s="207"/>
      <c r="P628" s="207"/>
      <c r="Q628" s="207"/>
      <c r="R628" s="207"/>
      <c r="S628" s="207"/>
      <c r="T628" s="208"/>
      <c r="AT628" s="209" t="s">
        <v>181</v>
      </c>
      <c r="AU628" s="209" t="s">
        <v>179</v>
      </c>
      <c r="AV628" s="14" t="s">
        <v>179</v>
      </c>
      <c r="AW628" s="14" t="s">
        <v>36</v>
      </c>
      <c r="AX628" s="14" t="s">
        <v>75</v>
      </c>
      <c r="AY628" s="209" t="s">
        <v>171</v>
      </c>
    </row>
    <row r="629" spans="2:51" s="13" customFormat="1" ht="11.25">
      <c r="B629" s="188"/>
      <c r="C629" s="189"/>
      <c r="D629" s="190" t="s">
        <v>181</v>
      </c>
      <c r="E629" s="191" t="s">
        <v>19</v>
      </c>
      <c r="F629" s="192" t="s">
        <v>727</v>
      </c>
      <c r="G629" s="189"/>
      <c r="H629" s="191" t="s">
        <v>19</v>
      </c>
      <c r="I629" s="193"/>
      <c r="J629" s="189"/>
      <c r="K629" s="189"/>
      <c r="L629" s="194"/>
      <c r="M629" s="195"/>
      <c r="N629" s="196"/>
      <c r="O629" s="196"/>
      <c r="P629" s="196"/>
      <c r="Q629" s="196"/>
      <c r="R629" s="196"/>
      <c r="S629" s="196"/>
      <c r="T629" s="197"/>
      <c r="AT629" s="198" t="s">
        <v>181</v>
      </c>
      <c r="AU629" s="198" t="s">
        <v>179</v>
      </c>
      <c r="AV629" s="13" t="s">
        <v>83</v>
      </c>
      <c r="AW629" s="13" t="s">
        <v>36</v>
      </c>
      <c r="AX629" s="13" t="s">
        <v>75</v>
      </c>
      <c r="AY629" s="198" t="s">
        <v>171</v>
      </c>
    </row>
    <row r="630" spans="2:51" s="13" customFormat="1" ht="11.25">
      <c r="B630" s="188"/>
      <c r="C630" s="189"/>
      <c r="D630" s="190" t="s">
        <v>181</v>
      </c>
      <c r="E630" s="191" t="s">
        <v>19</v>
      </c>
      <c r="F630" s="192" t="s">
        <v>666</v>
      </c>
      <c r="G630" s="189"/>
      <c r="H630" s="191" t="s">
        <v>19</v>
      </c>
      <c r="I630" s="193"/>
      <c r="J630" s="189"/>
      <c r="K630" s="189"/>
      <c r="L630" s="194"/>
      <c r="M630" s="195"/>
      <c r="N630" s="196"/>
      <c r="O630" s="196"/>
      <c r="P630" s="196"/>
      <c r="Q630" s="196"/>
      <c r="R630" s="196"/>
      <c r="S630" s="196"/>
      <c r="T630" s="197"/>
      <c r="AT630" s="198" t="s">
        <v>181</v>
      </c>
      <c r="AU630" s="198" t="s">
        <v>179</v>
      </c>
      <c r="AV630" s="13" t="s">
        <v>83</v>
      </c>
      <c r="AW630" s="13" t="s">
        <v>36</v>
      </c>
      <c r="AX630" s="13" t="s">
        <v>75</v>
      </c>
      <c r="AY630" s="198" t="s">
        <v>171</v>
      </c>
    </row>
    <row r="631" spans="2:51" s="14" customFormat="1" ht="11.25">
      <c r="B631" s="199"/>
      <c r="C631" s="200"/>
      <c r="D631" s="190" t="s">
        <v>181</v>
      </c>
      <c r="E631" s="201" t="s">
        <v>19</v>
      </c>
      <c r="F631" s="202" t="s">
        <v>728</v>
      </c>
      <c r="G631" s="200"/>
      <c r="H631" s="203">
        <v>34.901</v>
      </c>
      <c r="I631" s="204"/>
      <c r="J631" s="200"/>
      <c r="K631" s="200"/>
      <c r="L631" s="205"/>
      <c r="M631" s="206"/>
      <c r="N631" s="207"/>
      <c r="O631" s="207"/>
      <c r="P631" s="207"/>
      <c r="Q631" s="207"/>
      <c r="R631" s="207"/>
      <c r="S631" s="207"/>
      <c r="T631" s="208"/>
      <c r="AT631" s="209" t="s">
        <v>181</v>
      </c>
      <c r="AU631" s="209" t="s">
        <v>179</v>
      </c>
      <c r="AV631" s="14" t="s">
        <v>179</v>
      </c>
      <c r="AW631" s="14" t="s">
        <v>36</v>
      </c>
      <c r="AX631" s="14" t="s">
        <v>75</v>
      </c>
      <c r="AY631" s="209" t="s">
        <v>171</v>
      </c>
    </row>
    <row r="632" spans="2:51" s="13" customFormat="1" ht="11.25">
      <c r="B632" s="188"/>
      <c r="C632" s="189"/>
      <c r="D632" s="190" t="s">
        <v>181</v>
      </c>
      <c r="E632" s="191" t="s">
        <v>19</v>
      </c>
      <c r="F632" s="192" t="s">
        <v>674</v>
      </c>
      <c r="G632" s="189"/>
      <c r="H632" s="191" t="s">
        <v>19</v>
      </c>
      <c r="I632" s="193"/>
      <c r="J632" s="189"/>
      <c r="K632" s="189"/>
      <c r="L632" s="194"/>
      <c r="M632" s="195"/>
      <c r="N632" s="196"/>
      <c r="O632" s="196"/>
      <c r="P632" s="196"/>
      <c r="Q632" s="196"/>
      <c r="R632" s="196"/>
      <c r="S632" s="196"/>
      <c r="T632" s="197"/>
      <c r="AT632" s="198" t="s">
        <v>181</v>
      </c>
      <c r="AU632" s="198" t="s">
        <v>179</v>
      </c>
      <c r="AV632" s="13" t="s">
        <v>83</v>
      </c>
      <c r="AW632" s="13" t="s">
        <v>36</v>
      </c>
      <c r="AX632" s="13" t="s">
        <v>75</v>
      </c>
      <c r="AY632" s="198" t="s">
        <v>171</v>
      </c>
    </row>
    <row r="633" spans="2:51" s="14" customFormat="1" ht="11.25">
      <c r="B633" s="199"/>
      <c r="C633" s="200"/>
      <c r="D633" s="190" t="s">
        <v>181</v>
      </c>
      <c r="E633" s="201" t="s">
        <v>19</v>
      </c>
      <c r="F633" s="202" t="s">
        <v>729</v>
      </c>
      <c r="G633" s="200"/>
      <c r="H633" s="203">
        <v>36.86</v>
      </c>
      <c r="I633" s="204"/>
      <c r="J633" s="200"/>
      <c r="K633" s="200"/>
      <c r="L633" s="205"/>
      <c r="M633" s="206"/>
      <c r="N633" s="207"/>
      <c r="O633" s="207"/>
      <c r="P633" s="207"/>
      <c r="Q633" s="207"/>
      <c r="R633" s="207"/>
      <c r="S633" s="207"/>
      <c r="T633" s="208"/>
      <c r="AT633" s="209" t="s">
        <v>181</v>
      </c>
      <c r="AU633" s="209" t="s">
        <v>179</v>
      </c>
      <c r="AV633" s="14" t="s">
        <v>179</v>
      </c>
      <c r="AW633" s="14" t="s">
        <v>36</v>
      </c>
      <c r="AX633" s="14" t="s">
        <v>75</v>
      </c>
      <c r="AY633" s="209" t="s">
        <v>171</v>
      </c>
    </row>
    <row r="634" spans="2:51" s="15" customFormat="1" ht="11.25">
      <c r="B634" s="210"/>
      <c r="C634" s="211"/>
      <c r="D634" s="190" t="s">
        <v>181</v>
      </c>
      <c r="E634" s="212" t="s">
        <v>19</v>
      </c>
      <c r="F634" s="213" t="s">
        <v>184</v>
      </c>
      <c r="G634" s="211"/>
      <c r="H634" s="214">
        <v>261.634</v>
      </c>
      <c r="I634" s="215"/>
      <c r="J634" s="211"/>
      <c r="K634" s="211"/>
      <c r="L634" s="216"/>
      <c r="M634" s="217"/>
      <c r="N634" s="218"/>
      <c r="O634" s="218"/>
      <c r="P634" s="218"/>
      <c r="Q634" s="218"/>
      <c r="R634" s="218"/>
      <c r="S634" s="218"/>
      <c r="T634" s="219"/>
      <c r="AT634" s="220" t="s">
        <v>181</v>
      </c>
      <c r="AU634" s="220" t="s">
        <v>179</v>
      </c>
      <c r="AV634" s="15" t="s">
        <v>178</v>
      </c>
      <c r="AW634" s="15" t="s">
        <v>36</v>
      </c>
      <c r="AX634" s="15" t="s">
        <v>83</v>
      </c>
      <c r="AY634" s="220" t="s">
        <v>171</v>
      </c>
    </row>
    <row r="635" spans="1:65" s="2" customFormat="1" ht="16.5" customHeight="1">
      <c r="A635" s="36"/>
      <c r="B635" s="37"/>
      <c r="C635" s="221" t="s">
        <v>730</v>
      </c>
      <c r="D635" s="221" t="s">
        <v>248</v>
      </c>
      <c r="E635" s="222" t="s">
        <v>731</v>
      </c>
      <c r="F635" s="223" t="s">
        <v>732</v>
      </c>
      <c r="G635" s="224" t="s">
        <v>256</v>
      </c>
      <c r="H635" s="225">
        <v>189.873</v>
      </c>
      <c r="I635" s="226"/>
      <c r="J635" s="227">
        <f>ROUND(I635*H635,2)</f>
        <v>0</v>
      </c>
      <c r="K635" s="223" t="s">
        <v>177</v>
      </c>
      <c r="L635" s="228"/>
      <c r="M635" s="229" t="s">
        <v>19</v>
      </c>
      <c r="N635" s="230" t="s">
        <v>47</v>
      </c>
      <c r="O635" s="66"/>
      <c r="P635" s="184">
        <f>O635*H635</f>
        <v>0</v>
      </c>
      <c r="Q635" s="184">
        <v>4E-05</v>
      </c>
      <c r="R635" s="184">
        <f>Q635*H635</f>
        <v>0.007594920000000001</v>
      </c>
      <c r="S635" s="184">
        <v>0</v>
      </c>
      <c r="T635" s="185">
        <f>S635*H635</f>
        <v>0</v>
      </c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R635" s="186" t="s">
        <v>219</v>
      </c>
      <c r="AT635" s="186" t="s">
        <v>248</v>
      </c>
      <c r="AU635" s="186" t="s">
        <v>179</v>
      </c>
      <c r="AY635" s="19" t="s">
        <v>171</v>
      </c>
      <c r="BE635" s="187">
        <f>IF(N635="základní",J635,0)</f>
        <v>0</v>
      </c>
      <c r="BF635" s="187">
        <f>IF(N635="snížená",J635,0)</f>
        <v>0</v>
      </c>
      <c r="BG635" s="187">
        <f>IF(N635="zákl. přenesená",J635,0)</f>
        <v>0</v>
      </c>
      <c r="BH635" s="187">
        <f>IF(N635="sníž. přenesená",J635,0)</f>
        <v>0</v>
      </c>
      <c r="BI635" s="187">
        <f>IF(N635="nulová",J635,0)</f>
        <v>0</v>
      </c>
      <c r="BJ635" s="19" t="s">
        <v>179</v>
      </c>
      <c r="BK635" s="187">
        <f>ROUND(I635*H635,2)</f>
        <v>0</v>
      </c>
      <c r="BL635" s="19" t="s">
        <v>178</v>
      </c>
      <c r="BM635" s="186" t="s">
        <v>733</v>
      </c>
    </row>
    <row r="636" spans="2:51" s="13" customFormat="1" ht="11.25">
      <c r="B636" s="188"/>
      <c r="C636" s="189"/>
      <c r="D636" s="190" t="s">
        <v>181</v>
      </c>
      <c r="E636" s="191" t="s">
        <v>19</v>
      </c>
      <c r="F636" s="192" t="s">
        <v>666</v>
      </c>
      <c r="G636" s="189"/>
      <c r="H636" s="191" t="s">
        <v>19</v>
      </c>
      <c r="I636" s="193"/>
      <c r="J636" s="189"/>
      <c r="K636" s="189"/>
      <c r="L636" s="194"/>
      <c r="M636" s="195"/>
      <c r="N636" s="196"/>
      <c r="O636" s="196"/>
      <c r="P636" s="196"/>
      <c r="Q636" s="196"/>
      <c r="R636" s="196"/>
      <c r="S636" s="196"/>
      <c r="T636" s="197"/>
      <c r="AT636" s="198" t="s">
        <v>181</v>
      </c>
      <c r="AU636" s="198" t="s">
        <v>179</v>
      </c>
      <c r="AV636" s="13" t="s">
        <v>83</v>
      </c>
      <c r="AW636" s="13" t="s">
        <v>36</v>
      </c>
      <c r="AX636" s="13" t="s">
        <v>75</v>
      </c>
      <c r="AY636" s="198" t="s">
        <v>171</v>
      </c>
    </row>
    <row r="637" spans="2:51" s="14" customFormat="1" ht="22.5">
      <c r="B637" s="199"/>
      <c r="C637" s="200"/>
      <c r="D637" s="190" t="s">
        <v>181</v>
      </c>
      <c r="E637" s="201" t="s">
        <v>19</v>
      </c>
      <c r="F637" s="202" t="s">
        <v>709</v>
      </c>
      <c r="G637" s="200"/>
      <c r="H637" s="203">
        <v>31.152</v>
      </c>
      <c r="I637" s="204"/>
      <c r="J637" s="200"/>
      <c r="K637" s="200"/>
      <c r="L637" s="205"/>
      <c r="M637" s="206"/>
      <c r="N637" s="207"/>
      <c r="O637" s="207"/>
      <c r="P637" s="207"/>
      <c r="Q637" s="207"/>
      <c r="R637" s="207"/>
      <c r="S637" s="207"/>
      <c r="T637" s="208"/>
      <c r="AT637" s="209" t="s">
        <v>181</v>
      </c>
      <c r="AU637" s="209" t="s">
        <v>179</v>
      </c>
      <c r="AV637" s="14" t="s">
        <v>179</v>
      </c>
      <c r="AW637" s="14" t="s">
        <v>36</v>
      </c>
      <c r="AX637" s="14" t="s">
        <v>75</v>
      </c>
      <c r="AY637" s="209" t="s">
        <v>171</v>
      </c>
    </row>
    <row r="638" spans="2:51" s="14" customFormat="1" ht="22.5">
      <c r="B638" s="199"/>
      <c r="C638" s="200"/>
      <c r="D638" s="190" t="s">
        <v>181</v>
      </c>
      <c r="E638" s="201" t="s">
        <v>19</v>
      </c>
      <c r="F638" s="202" t="s">
        <v>710</v>
      </c>
      <c r="G638" s="200"/>
      <c r="H638" s="203">
        <v>31.831</v>
      </c>
      <c r="I638" s="204"/>
      <c r="J638" s="200"/>
      <c r="K638" s="200"/>
      <c r="L638" s="205"/>
      <c r="M638" s="206"/>
      <c r="N638" s="207"/>
      <c r="O638" s="207"/>
      <c r="P638" s="207"/>
      <c r="Q638" s="207"/>
      <c r="R638" s="207"/>
      <c r="S638" s="207"/>
      <c r="T638" s="208"/>
      <c r="AT638" s="209" t="s">
        <v>181</v>
      </c>
      <c r="AU638" s="209" t="s">
        <v>179</v>
      </c>
      <c r="AV638" s="14" t="s">
        <v>179</v>
      </c>
      <c r="AW638" s="14" t="s">
        <v>36</v>
      </c>
      <c r="AX638" s="14" t="s">
        <v>75</v>
      </c>
      <c r="AY638" s="209" t="s">
        <v>171</v>
      </c>
    </row>
    <row r="639" spans="2:51" s="14" customFormat="1" ht="11.25">
      <c r="B639" s="199"/>
      <c r="C639" s="200"/>
      <c r="D639" s="190" t="s">
        <v>181</v>
      </c>
      <c r="E639" s="201" t="s">
        <v>19</v>
      </c>
      <c r="F639" s="202" t="s">
        <v>711</v>
      </c>
      <c r="G639" s="200"/>
      <c r="H639" s="203">
        <v>11.625</v>
      </c>
      <c r="I639" s="204"/>
      <c r="J639" s="200"/>
      <c r="K639" s="200"/>
      <c r="L639" s="205"/>
      <c r="M639" s="206"/>
      <c r="N639" s="207"/>
      <c r="O639" s="207"/>
      <c r="P639" s="207"/>
      <c r="Q639" s="207"/>
      <c r="R639" s="207"/>
      <c r="S639" s="207"/>
      <c r="T639" s="208"/>
      <c r="AT639" s="209" t="s">
        <v>181</v>
      </c>
      <c r="AU639" s="209" t="s">
        <v>179</v>
      </c>
      <c r="AV639" s="14" t="s">
        <v>179</v>
      </c>
      <c r="AW639" s="14" t="s">
        <v>36</v>
      </c>
      <c r="AX639" s="14" t="s">
        <v>75</v>
      </c>
      <c r="AY639" s="209" t="s">
        <v>171</v>
      </c>
    </row>
    <row r="640" spans="2:51" s="13" customFormat="1" ht="11.25">
      <c r="B640" s="188"/>
      <c r="C640" s="189"/>
      <c r="D640" s="190" t="s">
        <v>181</v>
      </c>
      <c r="E640" s="191" t="s">
        <v>19</v>
      </c>
      <c r="F640" s="192" t="s">
        <v>674</v>
      </c>
      <c r="G640" s="189"/>
      <c r="H640" s="191" t="s">
        <v>19</v>
      </c>
      <c r="I640" s="193"/>
      <c r="J640" s="189"/>
      <c r="K640" s="189"/>
      <c r="L640" s="194"/>
      <c r="M640" s="195"/>
      <c r="N640" s="196"/>
      <c r="O640" s="196"/>
      <c r="P640" s="196"/>
      <c r="Q640" s="196"/>
      <c r="R640" s="196"/>
      <c r="S640" s="196"/>
      <c r="T640" s="197"/>
      <c r="AT640" s="198" t="s">
        <v>181</v>
      </c>
      <c r="AU640" s="198" t="s">
        <v>179</v>
      </c>
      <c r="AV640" s="13" t="s">
        <v>83</v>
      </c>
      <c r="AW640" s="13" t="s">
        <v>36</v>
      </c>
      <c r="AX640" s="13" t="s">
        <v>75</v>
      </c>
      <c r="AY640" s="198" t="s">
        <v>171</v>
      </c>
    </row>
    <row r="641" spans="2:51" s="14" customFormat="1" ht="22.5">
      <c r="B641" s="199"/>
      <c r="C641" s="200"/>
      <c r="D641" s="190" t="s">
        <v>181</v>
      </c>
      <c r="E641" s="201" t="s">
        <v>19</v>
      </c>
      <c r="F641" s="202" t="s">
        <v>712</v>
      </c>
      <c r="G641" s="200"/>
      <c r="H641" s="203">
        <v>28.276</v>
      </c>
      <c r="I641" s="204"/>
      <c r="J641" s="200"/>
      <c r="K641" s="200"/>
      <c r="L641" s="205"/>
      <c r="M641" s="206"/>
      <c r="N641" s="207"/>
      <c r="O641" s="207"/>
      <c r="P641" s="207"/>
      <c r="Q641" s="207"/>
      <c r="R641" s="207"/>
      <c r="S641" s="207"/>
      <c r="T641" s="208"/>
      <c r="AT641" s="209" t="s">
        <v>181</v>
      </c>
      <c r="AU641" s="209" t="s">
        <v>179</v>
      </c>
      <c r="AV641" s="14" t="s">
        <v>179</v>
      </c>
      <c r="AW641" s="14" t="s">
        <v>36</v>
      </c>
      <c r="AX641" s="14" t="s">
        <v>75</v>
      </c>
      <c r="AY641" s="209" t="s">
        <v>171</v>
      </c>
    </row>
    <row r="642" spans="2:51" s="14" customFormat="1" ht="22.5">
      <c r="B642" s="199"/>
      <c r="C642" s="200"/>
      <c r="D642" s="190" t="s">
        <v>181</v>
      </c>
      <c r="E642" s="201" t="s">
        <v>19</v>
      </c>
      <c r="F642" s="202" t="s">
        <v>713</v>
      </c>
      <c r="G642" s="200"/>
      <c r="H642" s="203">
        <v>26.432</v>
      </c>
      <c r="I642" s="204"/>
      <c r="J642" s="200"/>
      <c r="K642" s="200"/>
      <c r="L642" s="205"/>
      <c r="M642" s="206"/>
      <c r="N642" s="207"/>
      <c r="O642" s="207"/>
      <c r="P642" s="207"/>
      <c r="Q642" s="207"/>
      <c r="R642" s="207"/>
      <c r="S642" s="207"/>
      <c r="T642" s="208"/>
      <c r="AT642" s="209" t="s">
        <v>181</v>
      </c>
      <c r="AU642" s="209" t="s">
        <v>179</v>
      </c>
      <c r="AV642" s="14" t="s">
        <v>179</v>
      </c>
      <c r="AW642" s="14" t="s">
        <v>36</v>
      </c>
      <c r="AX642" s="14" t="s">
        <v>75</v>
      </c>
      <c r="AY642" s="209" t="s">
        <v>171</v>
      </c>
    </row>
    <row r="643" spans="2:51" s="14" customFormat="1" ht="11.25">
      <c r="B643" s="199"/>
      <c r="C643" s="200"/>
      <c r="D643" s="190" t="s">
        <v>181</v>
      </c>
      <c r="E643" s="201" t="s">
        <v>19</v>
      </c>
      <c r="F643" s="202" t="s">
        <v>714</v>
      </c>
      <c r="G643" s="200"/>
      <c r="H643" s="203">
        <v>9.756</v>
      </c>
      <c r="I643" s="204"/>
      <c r="J643" s="200"/>
      <c r="K643" s="200"/>
      <c r="L643" s="205"/>
      <c r="M643" s="206"/>
      <c r="N643" s="207"/>
      <c r="O643" s="207"/>
      <c r="P643" s="207"/>
      <c r="Q643" s="207"/>
      <c r="R643" s="207"/>
      <c r="S643" s="207"/>
      <c r="T643" s="208"/>
      <c r="AT643" s="209" t="s">
        <v>181</v>
      </c>
      <c r="AU643" s="209" t="s">
        <v>179</v>
      </c>
      <c r="AV643" s="14" t="s">
        <v>179</v>
      </c>
      <c r="AW643" s="14" t="s">
        <v>36</v>
      </c>
      <c r="AX643" s="14" t="s">
        <v>75</v>
      </c>
      <c r="AY643" s="209" t="s">
        <v>171</v>
      </c>
    </row>
    <row r="644" spans="2:51" s="16" customFormat="1" ht="11.25">
      <c r="B644" s="231"/>
      <c r="C644" s="232"/>
      <c r="D644" s="190" t="s">
        <v>181</v>
      </c>
      <c r="E644" s="233" t="s">
        <v>19</v>
      </c>
      <c r="F644" s="234" t="s">
        <v>379</v>
      </c>
      <c r="G644" s="232"/>
      <c r="H644" s="235">
        <v>139.072</v>
      </c>
      <c r="I644" s="236"/>
      <c r="J644" s="232"/>
      <c r="K644" s="232"/>
      <c r="L644" s="237"/>
      <c r="M644" s="238"/>
      <c r="N644" s="239"/>
      <c r="O644" s="239"/>
      <c r="P644" s="239"/>
      <c r="Q644" s="239"/>
      <c r="R644" s="239"/>
      <c r="S644" s="239"/>
      <c r="T644" s="240"/>
      <c r="AT644" s="241" t="s">
        <v>181</v>
      </c>
      <c r="AU644" s="241" t="s">
        <v>179</v>
      </c>
      <c r="AV644" s="16" t="s">
        <v>193</v>
      </c>
      <c r="AW644" s="16" t="s">
        <v>36</v>
      </c>
      <c r="AX644" s="16" t="s">
        <v>75</v>
      </c>
      <c r="AY644" s="241" t="s">
        <v>171</v>
      </c>
    </row>
    <row r="645" spans="2:51" s="13" customFormat="1" ht="11.25">
      <c r="B645" s="188"/>
      <c r="C645" s="189"/>
      <c r="D645" s="190" t="s">
        <v>181</v>
      </c>
      <c r="E645" s="191" t="s">
        <v>19</v>
      </c>
      <c r="F645" s="192" t="s">
        <v>682</v>
      </c>
      <c r="G645" s="189"/>
      <c r="H645" s="191" t="s">
        <v>19</v>
      </c>
      <c r="I645" s="193"/>
      <c r="J645" s="189"/>
      <c r="K645" s="189"/>
      <c r="L645" s="194"/>
      <c r="M645" s="195"/>
      <c r="N645" s="196"/>
      <c r="O645" s="196"/>
      <c r="P645" s="196"/>
      <c r="Q645" s="196"/>
      <c r="R645" s="196"/>
      <c r="S645" s="196"/>
      <c r="T645" s="197"/>
      <c r="AT645" s="198" t="s">
        <v>181</v>
      </c>
      <c r="AU645" s="198" t="s">
        <v>179</v>
      </c>
      <c r="AV645" s="13" t="s">
        <v>83</v>
      </c>
      <c r="AW645" s="13" t="s">
        <v>36</v>
      </c>
      <c r="AX645" s="13" t="s">
        <v>75</v>
      </c>
      <c r="AY645" s="198" t="s">
        <v>171</v>
      </c>
    </row>
    <row r="646" spans="2:51" s="14" customFormat="1" ht="22.5">
      <c r="B646" s="199"/>
      <c r="C646" s="200"/>
      <c r="D646" s="190" t="s">
        <v>181</v>
      </c>
      <c r="E646" s="201" t="s">
        <v>19</v>
      </c>
      <c r="F646" s="202" t="s">
        <v>715</v>
      </c>
      <c r="G646" s="200"/>
      <c r="H646" s="203">
        <v>34.867</v>
      </c>
      <c r="I646" s="204"/>
      <c r="J646" s="200"/>
      <c r="K646" s="200"/>
      <c r="L646" s="205"/>
      <c r="M646" s="206"/>
      <c r="N646" s="207"/>
      <c r="O646" s="207"/>
      <c r="P646" s="207"/>
      <c r="Q646" s="207"/>
      <c r="R646" s="207"/>
      <c r="S646" s="207"/>
      <c r="T646" s="208"/>
      <c r="AT646" s="209" t="s">
        <v>181</v>
      </c>
      <c r="AU646" s="209" t="s">
        <v>179</v>
      </c>
      <c r="AV646" s="14" t="s">
        <v>179</v>
      </c>
      <c r="AW646" s="14" t="s">
        <v>36</v>
      </c>
      <c r="AX646" s="14" t="s">
        <v>75</v>
      </c>
      <c r="AY646" s="209" t="s">
        <v>171</v>
      </c>
    </row>
    <row r="647" spans="2:51" s="14" customFormat="1" ht="11.25">
      <c r="B647" s="199"/>
      <c r="C647" s="200"/>
      <c r="D647" s="190" t="s">
        <v>181</v>
      </c>
      <c r="E647" s="201" t="s">
        <v>19</v>
      </c>
      <c r="F647" s="202" t="s">
        <v>716</v>
      </c>
      <c r="G647" s="200"/>
      <c r="H647" s="203">
        <v>15.934</v>
      </c>
      <c r="I647" s="204"/>
      <c r="J647" s="200"/>
      <c r="K647" s="200"/>
      <c r="L647" s="205"/>
      <c r="M647" s="206"/>
      <c r="N647" s="207"/>
      <c r="O647" s="207"/>
      <c r="P647" s="207"/>
      <c r="Q647" s="207"/>
      <c r="R647" s="207"/>
      <c r="S647" s="207"/>
      <c r="T647" s="208"/>
      <c r="AT647" s="209" t="s">
        <v>181</v>
      </c>
      <c r="AU647" s="209" t="s">
        <v>179</v>
      </c>
      <c r="AV647" s="14" t="s">
        <v>179</v>
      </c>
      <c r="AW647" s="14" t="s">
        <v>36</v>
      </c>
      <c r="AX647" s="14" t="s">
        <v>75</v>
      </c>
      <c r="AY647" s="209" t="s">
        <v>171</v>
      </c>
    </row>
    <row r="648" spans="2:51" s="16" customFormat="1" ht="11.25">
      <c r="B648" s="231"/>
      <c r="C648" s="232"/>
      <c r="D648" s="190" t="s">
        <v>181</v>
      </c>
      <c r="E648" s="233" t="s">
        <v>19</v>
      </c>
      <c r="F648" s="234" t="s">
        <v>379</v>
      </c>
      <c r="G648" s="232"/>
      <c r="H648" s="235">
        <v>50.801</v>
      </c>
      <c r="I648" s="236"/>
      <c r="J648" s="232"/>
      <c r="K648" s="232"/>
      <c r="L648" s="237"/>
      <c r="M648" s="238"/>
      <c r="N648" s="239"/>
      <c r="O648" s="239"/>
      <c r="P648" s="239"/>
      <c r="Q648" s="239"/>
      <c r="R648" s="239"/>
      <c r="S648" s="239"/>
      <c r="T648" s="240"/>
      <c r="AT648" s="241" t="s">
        <v>181</v>
      </c>
      <c r="AU648" s="241" t="s">
        <v>179</v>
      </c>
      <c r="AV648" s="16" t="s">
        <v>193</v>
      </c>
      <c r="AW648" s="16" t="s">
        <v>36</v>
      </c>
      <c r="AX648" s="16" t="s">
        <v>75</v>
      </c>
      <c r="AY648" s="241" t="s">
        <v>171</v>
      </c>
    </row>
    <row r="649" spans="2:51" s="15" customFormat="1" ht="11.25">
      <c r="B649" s="210"/>
      <c r="C649" s="211"/>
      <c r="D649" s="190" t="s">
        <v>181</v>
      </c>
      <c r="E649" s="212" t="s">
        <v>19</v>
      </c>
      <c r="F649" s="213" t="s">
        <v>184</v>
      </c>
      <c r="G649" s="211"/>
      <c r="H649" s="214">
        <v>189.873</v>
      </c>
      <c r="I649" s="215"/>
      <c r="J649" s="211"/>
      <c r="K649" s="211"/>
      <c r="L649" s="216"/>
      <c r="M649" s="217"/>
      <c r="N649" s="218"/>
      <c r="O649" s="218"/>
      <c r="P649" s="218"/>
      <c r="Q649" s="218"/>
      <c r="R649" s="218"/>
      <c r="S649" s="218"/>
      <c r="T649" s="219"/>
      <c r="AT649" s="220" t="s">
        <v>181</v>
      </c>
      <c r="AU649" s="220" t="s">
        <v>179</v>
      </c>
      <c r="AV649" s="15" t="s">
        <v>178</v>
      </c>
      <c r="AW649" s="15" t="s">
        <v>36</v>
      </c>
      <c r="AX649" s="15" t="s">
        <v>83</v>
      </c>
      <c r="AY649" s="220" t="s">
        <v>171</v>
      </c>
    </row>
    <row r="650" spans="1:65" s="2" customFormat="1" ht="16.5" customHeight="1">
      <c r="A650" s="36"/>
      <c r="B650" s="37"/>
      <c r="C650" s="221" t="s">
        <v>734</v>
      </c>
      <c r="D650" s="221" t="s">
        <v>248</v>
      </c>
      <c r="E650" s="222" t="s">
        <v>735</v>
      </c>
      <c r="F650" s="223" t="s">
        <v>736</v>
      </c>
      <c r="G650" s="224" t="s">
        <v>256</v>
      </c>
      <c r="H650" s="225">
        <v>63.5</v>
      </c>
      <c r="I650" s="226"/>
      <c r="J650" s="227">
        <f>ROUND(I650*H650,2)</f>
        <v>0</v>
      </c>
      <c r="K650" s="223" t="s">
        <v>177</v>
      </c>
      <c r="L650" s="228"/>
      <c r="M650" s="229" t="s">
        <v>19</v>
      </c>
      <c r="N650" s="230" t="s">
        <v>47</v>
      </c>
      <c r="O650" s="66"/>
      <c r="P650" s="184">
        <f>O650*H650</f>
        <v>0</v>
      </c>
      <c r="Q650" s="184">
        <v>0.0002</v>
      </c>
      <c r="R650" s="184">
        <f>Q650*H650</f>
        <v>0.012700000000000001</v>
      </c>
      <c r="S650" s="184">
        <v>0</v>
      </c>
      <c r="T650" s="185">
        <f>S650*H650</f>
        <v>0</v>
      </c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R650" s="186" t="s">
        <v>219</v>
      </c>
      <c r="AT650" s="186" t="s">
        <v>248</v>
      </c>
      <c r="AU650" s="186" t="s">
        <v>179</v>
      </c>
      <c r="AY650" s="19" t="s">
        <v>171</v>
      </c>
      <c r="BE650" s="187">
        <f>IF(N650="základní",J650,0)</f>
        <v>0</v>
      </c>
      <c r="BF650" s="187">
        <f>IF(N650="snížená",J650,0)</f>
        <v>0</v>
      </c>
      <c r="BG650" s="187">
        <f>IF(N650="zákl. přenesená",J650,0)</f>
        <v>0</v>
      </c>
      <c r="BH650" s="187">
        <f>IF(N650="sníž. přenesená",J650,0)</f>
        <v>0</v>
      </c>
      <c r="BI650" s="187">
        <f>IF(N650="nulová",J650,0)</f>
        <v>0</v>
      </c>
      <c r="BJ650" s="19" t="s">
        <v>179</v>
      </c>
      <c r="BK650" s="187">
        <f>ROUND(I650*H650,2)</f>
        <v>0</v>
      </c>
      <c r="BL650" s="19" t="s">
        <v>178</v>
      </c>
      <c r="BM650" s="186" t="s">
        <v>737</v>
      </c>
    </row>
    <row r="651" spans="2:51" s="14" customFormat="1" ht="11.25">
      <c r="B651" s="199"/>
      <c r="C651" s="200"/>
      <c r="D651" s="190" t="s">
        <v>181</v>
      </c>
      <c r="E651" s="201" t="s">
        <v>19</v>
      </c>
      <c r="F651" s="202" t="s">
        <v>738</v>
      </c>
      <c r="G651" s="200"/>
      <c r="H651" s="203">
        <v>10</v>
      </c>
      <c r="I651" s="204"/>
      <c r="J651" s="200"/>
      <c r="K651" s="200"/>
      <c r="L651" s="205"/>
      <c r="M651" s="206"/>
      <c r="N651" s="207"/>
      <c r="O651" s="207"/>
      <c r="P651" s="207"/>
      <c r="Q651" s="207"/>
      <c r="R651" s="207"/>
      <c r="S651" s="207"/>
      <c r="T651" s="208"/>
      <c r="AT651" s="209" t="s">
        <v>181</v>
      </c>
      <c r="AU651" s="209" t="s">
        <v>179</v>
      </c>
      <c r="AV651" s="14" t="s">
        <v>179</v>
      </c>
      <c r="AW651" s="14" t="s">
        <v>36</v>
      </c>
      <c r="AX651" s="14" t="s">
        <v>75</v>
      </c>
      <c r="AY651" s="209" t="s">
        <v>171</v>
      </c>
    </row>
    <row r="652" spans="2:51" s="14" customFormat="1" ht="11.25">
      <c r="B652" s="199"/>
      <c r="C652" s="200"/>
      <c r="D652" s="190" t="s">
        <v>181</v>
      </c>
      <c r="E652" s="201" t="s">
        <v>19</v>
      </c>
      <c r="F652" s="202" t="s">
        <v>739</v>
      </c>
      <c r="G652" s="200"/>
      <c r="H652" s="203">
        <v>1.5</v>
      </c>
      <c r="I652" s="204"/>
      <c r="J652" s="200"/>
      <c r="K652" s="200"/>
      <c r="L652" s="205"/>
      <c r="M652" s="206"/>
      <c r="N652" s="207"/>
      <c r="O652" s="207"/>
      <c r="P652" s="207"/>
      <c r="Q652" s="207"/>
      <c r="R652" s="207"/>
      <c r="S652" s="207"/>
      <c r="T652" s="208"/>
      <c r="AT652" s="209" t="s">
        <v>181</v>
      </c>
      <c r="AU652" s="209" t="s">
        <v>179</v>
      </c>
      <c r="AV652" s="14" t="s">
        <v>179</v>
      </c>
      <c r="AW652" s="14" t="s">
        <v>36</v>
      </c>
      <c r="AX652" s="14" t="s">
        <v>75</v>
      </c>
      <c r="AY652" s="209" t="s">
        <v>171</v>
      </c>
    </row>
    <row r="653" spans="2:51" s="14" customFormat="1" ht="11.25">
      <c r="B653" s="199"/>
      <c r="C653" s="200"/>
      <c r="D653" s="190" t="s">
        <v>181</v>
      </c>
      <c r="E653" s="201" t="s">
        <v>19</v>
      </c>
      <c r="F653" s="202" t="s">
        <v>740</v>
      </c>
      <c r="G653" s="200"/>
      <c r="H653" s="203">
        <v>9</v>
      </c>
      <c r="I653" s="204"/>
      <c r="J653" s="200"/>
      <c r="K653" s="200"/>
      <c r="L653" s="205"/>
      <c r="M653" s="206"/>
      <c r="N653" s="207"/>
      <c r="O653" s="207"/>
      <c r="P653" s="207"/>
      <c r="Q653" s="207"/>
      <c r="R653" s="207"/>
      <c r="S653" s="207"/>
      <c r="T653" s="208"/>
      <c r="AT653" s="209" t="s">
        <v>181</v>
      </c>
      <c r="AU653" s="209" t="s">
        <v>179</v>
      </c>
      <c r="AV653" s="14" t="s">
        <v>179</v>
      </c>
      <c r="AW653" s="14" t="s">
        <v>36</v>
      </c>
      <c r="AX653" s="14" t="s">
        <v>75</v>
      </c>
      <c r="AY653" s="209" t="s">
        <v>171</v>
      </c>
    </row>
    <row r="654" spans="2:51" s="14" customFormat="1" ht="11.25">
      <c r="B654" s="199"/>
      <c r="C654" s="200"/>
      <c r="D654" s="190" t="s">
        <v>181</v>
      </c>
      <c r="E654" s="201" t="s">
        <v>19</v>
      </c>
      <c r="F654" s="202" t="s">
        <v>741</v>
      </c>
      <c r="G654" s="200"/>
      <c r="H654" s="203">
        <v>11</v>
      </c>
      <c r="I654" s="204"/>
      <c r="J654" s="200"/>
      <c r="K654" s="200"/>
      <c r="L654" s="205"/>
      <c r="M654" s="206"/>
      <c r="N654" s="207"/>
      <c r="O654" s="207"/>
      <c r="P654" s="207"/>
      <c r="Q654" s="207"/>
      <c r="R654" s="207"/>
      <c r="S654" s="207"/>
      <c r="T654" s="208"/>
      <c r="AT654" s="209" t="s">
        <v>181</v>
      </c>
      <c r="AU654" s="209" t="s">
        <v>179</v>
      </c>
      <c r="AV654" s="14" t="s">
        <v>179</v>
      </c>
      <c r="AW654" s="14" t="s">
        <v>36</v>
      </c>
      <c r="AX654" s="14" t="s">
        <v>75</v>
      </c>
      <c r="AY654" s="209" t="s">
        <v>171</v>
      </c>
    </row>
    <row r="655" spans="2:51" s="14" customFormat="1" ht="11.25">
      <c r="B655" s="199"/>
      <c r="C655" s="200"/>
      <c r="D655" s="190" t="s">
        <v>181</v>
      </c>
      <c r="E655" s="201" t="s">
        <v>19</v>
      </c>
      <c r="F655" s="202" t="s">
        <v>742</v>
      </c>
      <c r="G655" s="200"/>
      <c r="H655" s="203">
        <v>32</v>
      </c>
      <c r="I655" s="204"/>
      <c r="J655" s="200"/>
      <c r="K655" s="200"/>
      <c r="L655" s="205"/>
      <c r="M655" s="206"/>
      <c r="N655" s="207"/>
      <c r="O655" s="207"/>
      <c r="P655" s="207"/>
      <c r="Q655" s="207"/>
      <c r="R655" s="207"/>
      <c r="S655" s="207"/>
      <c r="T655" s="208"/>
      <c r="AT655" s="209" t="s">
        <v>181</v>
      </c>
      <c r="AU655" s="209" t="s">
        <v>179</v>
      </c>
      <c r="AV655" s="14" t="s">
        <v>179</v>
      </c>
      <c r="AW655" s="14" t="s">
        <v>36</v>
      </c>
      <c r="AX655" s="14" t="s">
        <v>75</v>
      </c>
      <c r="AY655" s="209" t="s">
        <v>171</v>
      </c>
    </row>
    <row r="656" spans="2:51" s="15" customFormat="1" ht="11.25">
      <c r="B656" s="210"/>
      <c r="C656" s="211"/>
      <c r="D656" s="190" t="s">
        <v>181</v>
      </c>
      <c r="E656" s="212" t="s">
        <v>19</v>
      </c>
      <c r="F656" s="213" t="s">
        <v>184</v>
      </c>
      <c r="G656" s="211"/>
      <c r="H656" s="214">
        <v>63.5</v>
      </c>
      <c r="I656" s="215"/>
      <c r="J656" s="211"/>
      <c r="K656" s="211"/>
      <c r="L656" s="216"/>
      <c r="M656" s="217"/>
      <c r="N656" s="218"/>
      <c r="O656" s="218"/>
      <c r="P656" s="218"/>
      <c r="Q656" s="218"/>
      <c r="R656" s="218"/>
      <c r="S656" s="218"/>
      <c r="T656" s="219"/>
      <c r="AT656" s="220" t="s">
        <v>181</v>
      </c>
      <c r="AU656" s="220" t="s">
        <v>179</v>
      </c>
      <c r="AV656" s="15" t="s">
        <v>178</v>
      </c>
      <c r="AW656" s="15" t="s">
        <v>36</v>
      </c>
      <c r="AX656" s="15" t="s">
        <v>83</v>
      </c>
      <c r="AY656" s="220" t="s">
        <v>171</v>
      </c>
    </row>
    <row r="657" spans="1:65" s="2" customFormat="1" ht="24">
      <c r="A657" s="36"/>
      <c r="B657" s="37"/>
      <c r="C657" s="175" t="s">
        <v>743</v>
      </c>
      <c r="D657" s="175" t="s">
        <v>173</v>
      </c>
      <c r="E657" s="176" t="s">
        <v>744</v>
      </c>
      <c r="F657" s="177" t="s">
        <v>745</v>
      </c>
      <c r="G657" s="178" t="s">
        <v>176</v>
      </c>
      <c r="H657" s="179">
        <v>449.956</v>
      </c>
      <c r="I657" s="180"/>
      <c r="J657" s="181">
        <f>ROUND(I657*H657,2)</f>
        <v>0</v>
      </c>
      <c r="K657" s="177" t="s">
        <v>177</v>
      </c>
      <c r="L657" s="41"/>
      <c r="M657" s="182" t="s">
        <v>19</v>
      </c>
      <c r="N657" s="183" t="s">
        <v>47</v>
      </c>
      <c r="O657" s="66"/>
      <c r="P657" s="184">
        <f>O657*H657</f>
        <v>0</v>
      </c>
      <c r="Q657" s="184">
        <v>0.00348</v>
      </c>
      <c r="R657" s="184">
        <f>Q657*H657</f>
        <v>1.56584688</v>
      </c>
      <c r="S657" s="184">
        <v>0</v>
      </c>
      <c r="T657" s="185">
        <f>S657*H657</f>
        <v>0</v>
      </c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R657" s="186" t="s">
        <v>178</v>
      </c>
      <c r="AT657" s="186" t="s">
        <v>173</v>
      </c>
      <c r="AU657" s="186" t="s">
        <v>179</v>
      </c>
      <c r="AY657" s="19" t="s">
        <v>171</v>
      </c>
      <c r="BE657" s="187">
        <f>IF(N657="základní",J657,0)</f>
        <v>0</v>
      </c>
      <c r="BF657" s="187">
        <f>IF(N657="snížená",J657,0)</f>
        <v>0</v>
      </c>
      <c r="BG657" s="187">
        <f>IF(N657="zákl. přenesená",J657,0)</f>
        <v>0</v>
      </c>
      <c r="BH657" s="187">
        <f>IF(N657="sníž. přenesená",J657,0)</f>
        <v>0</v>
      </c>
      <c r="BI657" s="187">
        <f>IF(N657="nulová",J657,0)</f>
        <v>0</v>
      </c>
      <c r="BJ657" s="19" t="s">
        <v>179</v>
      </c>
      <c r="BK657" s="187">
        <f>ROUND(I657*H657,2)</f>
        <v>0</v>
      </c>
      <c r="BL657" s="19" t="s">
        <v>178</v>
      </c>
      <c r="BM657" s="186" t="s">
        <v>746</v>
      </c>
    </row>
    <row r="658" spans="2:51" s="13" customFormat="1" ht="11.25">
      <c r="B658" s="188"/>
      <c r="C658" s="189"/>
      <c r="D658" s="190" t="s">
        <v>181</v>
      </c>
      <c r="E658" s="191" t="s">
        <v>19</v>
      </c>
      <c r="F658" s="192" t="s">
        <v>666</v>
      </c>
      <c r="G658" s="189"/>
      <c r="H658" s="191" t="s">
        <v>19</v>
      </c>
      <c r="I658" s="193"/>
      <c r="J658" s="189"/>
      <c r="K658" s="189"/>
      <c r="L658" s="194"/>
      <c r="M658" s="195"/>
      <c r="N658" s="196"/>
      <c r="O658" s="196"/>
      <c r="P658" s="196"/>
      <c r="Q658" s="196"/>
      <c r="R658" s="196"/>
      <c r="S658" s="196"/>
      <c r="T658" s="197"/>
      <c r="AT658" s="198" t="s">
        <v>181</v>
      </c>
      <c r="AU658" s="198" t="s">
        <v>179</v>
      </c>
      <c r="AV658" s="13" t="s">
        <v>83</v>
      </c>
      <c r="AW658" s="13" t="s">
        <v>36</v>
      </c>
      <c r="AX658" s="13" t="s">
        <v>75</v>
      </c>
      <c r="AY658" s="198" t="s">
        <v>171</v>
      </c>
    </row>
    <row r="659" spans="2:51" s="14" customFormat="1" ht="11.25">
      <c r="B659" s="199"/>
      <c r="C659" s="200"/>
      <c r="D659" s="190" t="s">
        <v>181</v>
      </c>
      <c r="E659" s="201" t="s">
        <v>19</v>
      </c>
      <c r="F659" s="202" t="s">
        <v>667</v>
      </c>
      <c r="G659" s="200"/>
      <c r="H659" s="203">
        <v>170.282</v>
      </c>
      <c r="I659" s="204"/>
      <c r="J659" s="200"/>
      <c r="K659" s="200"/>
      <c r="L659" s="205"/>
      <c r="M659" s="206"/>
      <c r="N659" s="207"/>
      <c r="O659" s="207"/>
      <c r="P659" s="207"/>
      <c r="Q659" s="207"/>
      <c r="R659" s="207"/>
      <c r="S659" s="207"/>
      <c r="T659" s="208"/>
      <c r="AT659" s="209" t="s">
        <v>181</v>
      </c>
      <c r="AU659" s="209" t="s">
        <v>179</v>
      </c>
      <c r="AV659" s="14" t="s">
        <v>179</v>
      </c>
      <c r="AW659" s="14" t="s">
        <v>36</v>
      </c>
      <c r="AX659" s="14" t="s">
        <v>75</v>
      </c>
      <c r="AY659" s="209" t="s">
        <v>171</v>
      </c>
    </row>
    <row r="660" spans="2:51" s="13" customFormat="1" ht="11.25">
      <c r="B660" s="188"/>
      <c r="C660" s="189"/>
      <c r="D660" s="190" t="s">
        <v>181</v>
      </c>
      <c r="E660" s="191" t="s">
        <v>19</v>
      </c>
      <c r="F660" s="192" t="s">
        <v>358</v>
      </c>
      <c r="G660" s="189"/>
      <c r="H660" s="191" t="s">
        <v>19</v>
      </c>
      <c r="I660" s="193"/>
      <c r="J660" s="189"/>
      <c r="K660" s="189"/>
      <c r="L660" s="194"/>
      <c r="M660" s="195"/>
      <c r="N660" s="196"/>
      <c r="O660" s="196"/>
      <c r="P660" s="196"/>
      <c r="Q660" s="196"/>
      <c r="R660" s="196"/>
      <c r="S660" s="196"/>
      <c r="T660" s="197"/>
      <c r="AT660" s="198" t="s">
        <v>181</v>
      </c>
      <c r="AU660" s="198" t="s">
        <v>179</v>
      </c>
      <c r="AV660" s="13" t="s">
        <v>83</v>
      </c>
      <c r="AW660" s="13" t="s">
        <v>36</v>
      </c>
      <c r="AX660" s="13" t="s">
        <v>75</v>
      </c>
      <c r="AY660" s="198" t="s">
        <v>171</v>
      </c>
    </row>
    <row r="661" spans="2:51" s="14" customFormat="1" ht="11.25">
      <c r="B661" s="199"/>
      <c r="C661" s="200"/>
      <c r="D661" s="190" t="s">
        <v>181</v>
      </c>
      <c r="E661" s="201" t="s">
        <v>19</v>
      </c>
      <c r="F661" s="202" t="s">
        <v>668</v>
      </c>
      <c r="G661" s="200"/>
      <c r="H661" s="203">
        <v>-11.649</v>
      </c>
      <c r="I661" s="204"/>
      <c r="J661" s="200"/>
      <c r="K661" s="200"/>
      <c r="L661" s="205"/>
      <c r="M661" s="206"/>
      <c r="N661" s="207"/>
      <c r="O661" s="207"/>
      <c r="P661" s="207"/>
      <c r="Q661" s="207"/>
      <c r="R661" s="207"/>
      <c r="S661" s="207"/>
      <c r="T661" s="208"/>
      <c r="AT661" s="209" t="s">
        <v>181</v>
      </c>
      <c r="AU661" s="209" t="s">
        <v>179</v>
      </c>
      <c r="AV661" s="14" t="s">
        <v>179</v>
      </c>
      <c r="AW661" s="14" t="s">
        <v>36</v>
      </c>
      <c r="AX661" s="14" t="s">
        <v>75</v>
      </c>
      <c r="AY661" s="209" t="s">
        <v>171</v>
      </c>
    </row>
    <row r="662" spans="2:51" s="14" customFormat="1" ht="11.25">
      <c r="B662" s="199"/>
      <c r="C662" s="200"/>
      <c r="D662" s="190" t="s">
        <v>181</v>
      </c>
      <c r="E662" s="201" t="s">
        <v>19</v>
      </c>
      <c r="F662" s="202" t="s">
        <v>669</v>
      </c>
      <c r="G662" s="200"/>
      <c r="H662" s="203">
        <v>-4.102</v>
      </c>
      <c r="I662" s="204"/>
      <c r="J662" s="200"/>
      <c r="K662" s="200"/>
      <c r="L662" s="205"/>
      <c r="M662" s="206"/>
      <c r="N662" s="207"/>
      <c r="O662" s="207"/>
      <c r="P662" s="207"/>
      <c r="Q662" s="207"/>
      <c r="R662" s="207"/>
      <c r="S662" s="207"/>
      <c r="T662" s="208"/>
      <c r="AT662" s="209" t="s">
        <v>181</v>
      </c>
      <c r="AU662" s="209" t="s">
        <v>179</v>
      </c>
      <c r="AV662" s="14" t="s">
        <v>179</v>
      </c>
      <c r="AW662" s="14" t="s">
        <v>36</v>
      </c>
      <c r="AX662" s="14" t="s">
        <v>75</v>
      </c>
      <c r="AY662" s="209" t="s">
        <v>171</v>
      </c>
    </row>
    <row r="663" spans="2:51" s="14" customFormat="1" ht="11.25">
      <c r="B663" s="199"/>
      <c r="C663" s="200"/>
      <c r="D663" s="190" t="s">
        <v>181</v>
      </c>
      <c r="E663" s="201" t="s">
        <v>19</v>
      </c>
      <c r="F663" s="202" t="s">
        <v>670</v>
      </c>
      <c r="G663" s="200"/>
      <c r="H663" s="203">
        <v>-1.425</v>
      </c>
      <c r="I663" s="204"/>
      <c r="J663" s="200"/>
      <c r="K663" s="200"/>
      <c r="L663" s="205"/>
      <c r="M663" s="206"/>
      <c r="N663" s="207"/>
      <c r="O663" s="207"/>
      <c r="P663" s="207"/>
      <c r="Q663" s="207"/>
      <c r="R663" s="207"/>
      <c r="S663" s="207"/>
      <c r="T663" s="208"/>
      <c r="AT663" s="209" t="s">
        <v>181</v>
      </c>
      <c r="AU663" s="209" t="s">
        <v>179</v>
      </c>
      <c r="AV663" s="14" t="s">
        <v>179</v>
      </c>
      <c r="AW663" s="14" t="s">
        <v>36</v>
      </c>
      <c r="AX663" s="14" t="s">
        <v>75</v>
      </c>
      <c r="AY663" s="209" t="s">
        <v>171</v>
      </c>
    </row>
    <row r="664" spans="2:51" s="14" customFormat="1" ht="11.25">
      <c r="B664" s="199"/>
      <c r="C664" s="200"/>
      <c r="D664" s="190" t="s">
        <v>181</v>
      </c>
      <c r="E664" s="201" t="s">
        <v>19</v>
      </c>
      <c r="F664" s="202" t="s">
        <v>671</v>
      </c>
      <c r="G664" s="200"/>
      <c r="H664" s="203">
        <v>-9.24</v>
      </c>
      <c r="I664" s="204"/>
      <c r="J664" s="200"/>
      <c r="K664" s="200"/>
      <c r="L664" s="205"/>
      <c r="M664" s="206"/>
      <c r="N664" s="207"/>
      <c r="O664" s="207"/>
      <c r="P664" s="207"/>
      <c r="Q664" s="207"/>
      <c r="R664" s="207"/>
      <c r="S664" s="207"/>
      <c r="T664" s="208"/>
      <c r="AT664" s="209" t="s">
        <v>181</v>
      </c>
      <c r="AU664" s="209" t="s">
        <v>179</v>
      </c>
      <c r="AV664" s="14" t="s">
        <v>179</v>
      </c>
      <c r="AW664" s="14" t="s">
        <v>36</v>
      </c>
      <c r="AX664" s="14" t="s">
        <v>75</v>
      </c>
      <c r="AY664" s="209" t="s">
        <v>171</v>
      </c>
    </row>
    <row r="665" spans="2:51" s="14" customFormat="1" ht="11.25">
      <c r="B665" s="199"/>
      <c r="C665" s="200"/>
      <c r="D665" s="190" t="s">
        <v>181</v>
      </c>
      <c r="E665" s="201" t="s">
        <v>19</v>
      </c>
      <c r="F665" s="202" t="s">
        <v>672</v>
      </c>
      <c r="G665" s="200"/>
      <c r="H665" s="203">
        <v>-6.982</v>
      </c>
      <c r="I665" s="204"/>
      <c r="J665" s="200"/>
      <c r="K665" s="200"/>
      <c r="L665" s="205"/>
      <c r="M665" s="206"/>
      <c r="N665" s="207"/>
      <c r="O665" s="207"/>
      <c r="P665" s="207"/>
      <c r="Q665" s="207"/>
      <c r="R665" s="207"/>
      <c r="S665" s="207"/>
      <c r="T665" s="208"/>
      <c r="AT665" s="209" t="s">
        <v>181</v>
      </c>
      <c r="AU665" s="209" t="s">
        <v>179</v>
      </c>
      <c r="AV665" s="14" t="s">
        <v>179</v>
      </c>
      <c r="AW665" s="14" t="s">
        <v>36</v>
      </c>
      <c r="AX665" s="14" t="s">
        <v>75</v>
      </c>
      <c r="AY665" s="209" t="s">
        <v>171</v>
      </c>
    </row>
    <row r="666" spans="2:51" s="14" customFormat="1" ht="11.25">
      <c r="B666" s="199"/>
      <c r="C666" s="200"/>
      <c r="D666" s="190" t="s">
        <v>181</v>
      </c>
      <c r="E666" s="201" t="s">
        <v>19</v>
      </c>
      <c r="F666" s="202" t="s">
        <v>673</v>
      </c>
      <c r="G666" s="200"/>
      <c r="H666" s="203">
        <v>-5.757</v>
      </c>
      <c r="I666" s="204"/>
      <c r="J666" s="200"/>
      <c r="K666" s="200"/>
      <c r="L666" s="205"/>
      <c r="M666" s="206"/>
      <c r="N666" s="207"/>
      <c r="O666" s="207"/>
      <c r="P666" s="207"/>
      <c r="Q666" s="207"/>
      <c r="R666" s="207"/>
      <c r="S666" s="207"/>
      <c r="T666" s="208"/>
      <c r="AT666" s="209" t="s">
        <v>181</v>
      </c>
      <c r="AU666" s="209" t="s">
        <v>179</v>
      </c>
      <c r="AV666" s="14" t="s">
        <v>179</v>
      </c>
      <c r="AW666" s="14" t="s">
        <v>36</v>
      </c>
      <c r="AX666" s="14" t="s">
        <v>75</v>
      </c>
      <c r="AY666" s="209" t="s">
        <v>171</v>
      </c>
    </row>
    <row r="667" spans="2:51" s="13" customFormat="1" ht="11.25">
      <c r="B667" s="188"/>
      <c r="C667" s="189"/>
      <c r="D667" s="190" t="s">
        <v>181</v>
      </c>
      <c r="E667" s="191" t="s">
        <v>19</v>
      </c>
      <c r="F667" s="192" t="s">
        <v>674</v>
      </c>
      <c r="G667" s="189"/>
      <c r="H667" s="191" t="s">
        <v>19</v>
      </c>
      <c r="I667" s="193"/>
      <c r="J667" s="189"/>
      <c r="K667" s="189"/>
      <c r="L667" s="194"/>
      <c r="M667" s="195"/>
      <c r="N667" s="196"/>
      <c r="O667" s="196"/>
      <c r="P667" s="196"/>
      <c r="Q667" s="196"/>
      <c r="R667" s="196"/>
      <c r="S667" s="196"/>
      <c r="T667" s="197"/>
      <c r="AT667" s="198" t="s">
        <v>181</v>
      </c>
      <c r="AU667" s="198" t="s">
        <v>179</v>
      </c>
      <c r="AV667" s="13" t="s">
        <v>83</v>
      </c>
      <c r="AW667" s="13" t="s">
        <v>36</v>
      </c>
      <c r="AX667" s="13" t="s">
        <v>75</v>
      </c>
      <c r="AY667" s="198" t="s">
        <v>171</v>
      </c>
    </row>
    <row r="668" spans="2:51" s="14" customFormat="1" ht="11.25">
      <c r="B668" s="199"/>
      <c r="C668" s="200"/>
      <c r="D668" s="190" t="s">
        <v>181</v>
      </c>
      <c r="E668" s="201" t="s">
        <v>19</v>
      </c>
      <c r="F668" s="202" t="s">
        <v>675</v>
      </c>
      <c r="G668" s="200"/>
      <c r="H668" s="203">
        <v>192.303</v>
      </c>
      <c r="I668" s="204"/>
      <c r="J668" s="200"/>
      <c r="K668" s="200"/>
      <c r="L668" s="205"/>
      <c r="M668" s="206"/>
      <c r="N668" s="207"/>
      <c r="O668" s="207"/>
      <c r="P668" s="207"/>
      <c r="Q668" s="207"/>
      <c r="R668" s="207"/>
      <c r="S668" s="207"/>
      <c r="T668" s="208"/>
      <c r="AT668" s="209" t="s">
        <v>181</v>
      </c>
      <c r="AU668" s="209" t="s">
        <v>179</v>
      </c>
      <c r="AV668" s="14" t="s">
        <v>179</v>
      </c>
      <c r="AW668" s="14" t="s">
        <v>36</v>
      </c>
      <c r="AX668" s="14" t="s">
        <v>75</v>
      </c>
      <c r="AY668" s="209" t="s">
        <v>171</v>
      </c>
    </row>
    <row r="669" spans="2:51" s="13" customFormat="1" ht="11.25">
      <c r="B669" s="188"/>
      <c r="C669" s="189"/>
      <c r="D669" s="190" t="s">
        <v>181</v>
      </c>
      <c r="E669" s="191" t="s">
        <v>19</v>
      </c>
      <c r="F669" s="192" t="s">
        <v>358</v>
      </c>
      <c r="G669" s="189"/>
      <c r="H669" s="191" t="s">
        <v>19</v>
      </c>
      <c r="I669" s="193"/>
      <c r="J669" s="189"/>
      <c r="K669" s="189"/>
      <c r="L669" s="194"/>
      <c r="M669" s="195"/>
      <c r="N669" s="196"/>
      <c r="O669" s="196"/>
      <c r="P669" s="196"/>
      <c r="Q669" s="196"/>
      <c r="R669" s="196"/>
      <c r="S669" s="196"/>
      <c r="T669" s="197"/>
      <c r="AT669" s="198" t="s">
        <v>181</v>
      </c>
      <c r="AU669" s="198" t="s">
        <v>179</v>
      </c>
      <c r="AV669" s="13" t="s">
        <v>83</v>
      </c>
      <c r="AW669" s="13" t="s">
        <v>36</v>
      </c>
      <c r="AX669" s="13" t="s">
        <v>75</v>
      </c>
      <c r="AY669" s="198" t="s">
        <v>171</v>
      </c>
    </row>
    <row r="670" spans="2:51" s="14" customFormat="1" ht="11.25">
      <c r="B670" s="199"/>
      <c r="C670" s="200"/>
      <c r="D670" s="190" t="s">
        <v>181</v>
      </c>
      <c r="E670" s="201" t="s">
        <v>19</v>
      </c>
      <c r="F670" s="202" t="s">
        <v>676</v>
      </c>
      <c r="G670" s="200"/>
      <c r="H670" s="203">
        <v>-15.533</v>
      </c>
      <c r="I670" s="204"/>
      <c r="J670" s="200"/>
      <c r="K670" s="200"/>
      <c r="L670" s="205"/>
      <c r="M670" s="206"/>
      <c r="N670" s="207"/>
      <c r="O670" s="207"/>
      <c r="P670" s="207"/>
      <c r="Q670" s="207"/>
      <c r="R670" s="207"/>
      <c r="S670" s="207"/>
      <c r="T670" s="208"/>
      <c r="AT670" s="209" t="s">
        <v>181</v>
      </c>
      <c r="AU670" s="209" t="s">
        <v>179</v>
      </c>
      <c r="AV670" s="14" t="s">
        <v>179</v>
      </c>
      <c r="AW670" s="14" t="s">
        <v>36</v>
      </c>
      <c r="AX670" s="14" t="s">
        <v>75</v>
      </c>
      <c r="AY670" s="209" t="s">
        <v>171</v>
      </c>
    </row>
    <row r="671" spans="2:51" s="14" customFormat="1" ht="11.25">
      <c r="B671" s="199"/>
      <c r="C671" s="200"/>
      <c r="D671" s="190" t="s">
        <v>181</v>
      </c>
      <c r="E671" s="201" t="s">
        <v>19</v>
      </c>
      <c r="F671" s="202" t="s">
        <v>677</v>
      </c>
      <c r="G671" s="200"/>
      <c r="H671" s="203">
        <v>-1.236</v>
      </c>
      <c r="I671" s="204"/>
      <c r="J671" s="200"/>
      <c r="K671" s="200"/>
      <c r="L671" s="205"/>
      <c r="M671" s="206"/>
      <c r="N671" s="207"/>
      <c r="O671" s="207"/>
      <c r="P671" s="207"/>
      <c r="Q671" s="207"/>
      <c r="R671" s="207"/>
      <c r="S671" s="207"/>
      <c r="T671" s="208"/>
      <c r="AT671" s="209" t="s">
        <v>181</v>
      </c>
      <c r="AU671" s="209" t="s">
        <v>179</v>
      </c>
      <c r="AV671" s="14" t="s">
        <v>179</v>
      </c>
      <c r="AW671" s="14" t="s">
        <v>36</v>
      </c>
      <c r="AX671" s="14" t="s">
        <v>75</v>
      </c>
      <c r="AY671" s="209" t="s">
        <v>171</v>
      </c>
    </row>
    <row r="672" spans="2:51" s="14" customFormat="1" ht="11.25">
      <c r="B672" s="199"/>
      <c r="C672" s="200"/>
      <c r="D672" s="190" t="s">
        <v>181</v>
      </c>
      <c r="E672" s="201" t="s">
        <v>19</v>
      </c>
      <c r="F672" s="202" t="s">
        <v>678</v>
      </c>
      <c r="G672" s="200"/>
      <c r="H672" s="203">
        <v>-2.801</v>
      </c>
      <c r="I672" s="204"/>
      <c r="J672" s="200"/>
      <c r="K672" s="200"/>
      <c r="L672" s="205"/>
      <c r="M672" s="206"/>
      <c r="N672" s="207"/>
      <c r="O672" s="207"/>
      <c r="P672" s="207"/>
      <c r="Q672" s="207"/>
      <c r="R672" s="207"/>
      <c r="S672" s="207"/>
      <c r="T672" s="208"/>
      <c r="AT672" s="209" t="s">
        <v>181</v>
      </c>
      <c r="AU672" s="209" t="s">
        <v>179</v>
      </c>
      <c r="AV672" s="14" t="s">
        <v>179</v>
      </c>
      <c r="AW672" s="14" t="s">
        <v>36</v>
      </c>
      <c r="AX672" s="14" t="s">
        <v>75</v>
      </c>
      <c r="AY672" s="209" t="s">
        <v>171</v>
      </c>
    </row>
    <row r="673" spans="2:51" s="14" customFormat="1" ht="11.25">
      <c r="B673" s="199"/>
      <c r="C673" s="200"/>
      <c r="D673" s="190" t="s">
        <v>181</v>
      </c>
      <c r="E673" s="201" t="s">
        <v>19</v>
      </c>
      <c r="F673" s="202" t="s">
        <v>679</v>
      </c>
      <c r="G673" s="200"/>
      <c r="H673" s="203">
        <v>-5.458</v>
      </c>
      <c r="I673" s="204"/>
      <c r="J673" s="200"/>
      <c r="K673" s="200"/>
      <c r="L673" s="205"/>
      <c r="M673" s="206"/>
      <c r="N673" s="207"/>
      <c r="O673" s="207"/>
      <c r="P673" s="207"/>
      <c r="Q673" s="207"/>
      <c r="R673" s="207"/>
      <c r="S673" s="207"/>
      <c r="T673" s="208"/>
      <c r="AT673" s="209" t="s">
        <v>181</v>
      </c>
      <c r="AU673" s="209" t="s">
        <v>179</v>
      </c>
      <c r="AV673" s="14" t="s">
        <v>179</v>
      </c>
      <c r="AW673" s="14" t="s">
        <v>36</v>
      </c>
      <c r="AX673" s="14" t="s">
        <v>75</v>
      </c>
      <c r="AY673" s="209" t="s">
        <v>171</v>
      </c>
    </row>
    <row r="674" spans="2:51" s="14" customFormat="1" ht="11.25">
      <c r="B674" s="199"/>
      <c r="C674" s="200"/>
      <c r="D674" s="190" t="s">
        <v>181</v>
      </c>
      <c r="E674" s="201" t="s">
        <v>19</v>
      </c>
      <c r="F674" s="202" t="s">
        <v>680</v>
      </c>
      <c r="G674" s="200"/>
      <c r="H674" s="203">
        <v>-2.799</v>
      </c>
      <c r="I674" s="204"/>
      <c r="J674" s="200"/>
      <c r="K674" s="200"/>
      <c r="L674" s="205"/>
      <c r="M674" s="206"/>
      <c r="N674" s="207"/>
      <c r="O674" s="207"/>
      <c r="P674" s="207"/>
      <c r="Q674" s="207"/>
      <c r="R674" s="207"/>
      <c r="S674" s="207"/>
      <c r="T674" s="208"/>
      <c r="AT674" s="209" t="s">
        <v>181</v>
      </c>
      <c r="AU674" s="209" t="s">
        <v>179</v>
      </c>
      <c r="AV674" s="14" t="s">
        <v>179</v>
      </c>
      <c r="AW674" s="14" t="s">
        <v>36</v>
      </c>
      <c r="AX674" s="14" t="s">
        <v>75</v>
      </c>
      <c r="AY674" s="209" t="s">
        <v>171</v>
      </c>
    </row>
    <row r="675" spans="2:51" s="14" customFormat="1" ht="11.25">
      <c r="B675" s="199"/>
      <c r="C675" s="200"/>
      <c r="D675" s="190" t="s">
        <v>181</v>
      </c>
      <c r="E675" s="201" t="s">
        <v>19</v>
      </c>
      <c r="F675" s="202" t="s">
        <v>681</v>
      </c>
      <c r="G675" s="200"/>
      <c r="H675" s="203">
        <v>-1.233</v>
      </c>
      <c r="I675" s="204"/>
      <c r="J675" s="200"/>
      <c r="K675" s="200"/>
      <c r="L675" s="205"/>
      <c r="M675" s="206"/>
      <c r="N675" s="207"/>
      <c r="O675" s="207"/>
      <c r="P675" s="207"/>
      <c r="Q675" s="207"/>
      <c r="R675" s="207"/>
      <c r="S675" s="207"/>
      <c r="T675" s="208"/>
      <c r="AT675" s="209" t="s">
        <v>181</v>
      </c>
      <c r="AU675" s="209" t="s">
        <v>179</v>
      </c>
      <c r="AV675" s="14" t="s">
        <v>179</v>
      </c>
      <c r="AW675" s="14" t="s">
        <v>36</v>
      </c>
      <c r="AX675" s="14" t="s">
        <v>75</v>
      </c>
      <c r="AY675" s="209" t="s">
        <v>171</v>
      </c>
    </row>
    <row r="676" spans="2:51" s="16" customFormat="1" ht="11.25">
      <c r="B676" s="231"/>
      <c r="C676" s="232"/>
      <c r="D676" s="190" t="s">
        <v>181</v>
      </c>
      <c r="E676" s="233" t="s">
        <v>19</v>
      </c>
      <c r="F676" s="234" t="s">
        <v>379</v>
      </c>
      <c r="G676" s="232"/>
      <c r="H676" s="235">
        <v>294.37</v>
      </c>
      <c r="I676" s="236"/>
      <c r="J676" s="232"/>
      <c r="K676" s="232"/>
      <c r="L676" s="237"/>
      <c r="M676" s="238"/>
      <c r="N676" s="239"/>
      <c r="O676" s="239"/>
      <c r="P676" s="239"/>
      <c r="Q676" s="239"/>
      <c r="R676" s="239"/>
      <c r="S676" s="239"/>
      <c r="T676" s="240"/>
      <c r="AT676" s="241" t="s">
        <v>181</v>
      </c>
      <c r="AU676" s="241" t="s">
        <v>179</v>
      </c>
      <c r="AV676" s="16" t="s">
        <v>193</v>
      </c>
      <c r="AW676" s="16" t="s">
        <v>36</v>
      </c>
      <c r="AX676" s="16" t="s">
        <v>75</v>
      </c>
      <c r="AY676" s="241" t="s">
        <v>171</v>
      </c>
    </row>
    <row r="677" spans="2:51" s="13" customFormat="1" ht="11.25">
      <c r="B677" s="188"/>
      <c r="C677" s="189"/>
      <c r="D677" s="190" t="s">
        <v>181</v>
      </c>
      <c r="E677" s="191" t="s">
        <v>19</v>
      </c>
      <c r="F677" s="192" t="s">
        <v>682</v>
      </c>
      <c r="G677" s="189"/>
      <c r="H677" s="191" t="s">
        <v>19</v>
      </c>
      <c r="I677" s="193"/>
      <c r="J677" s="189"/>
      <c r="K677" s="189"/>
      <c r="L677" s="194"/>
      <c r="M677" s="195"/>
      <c r="N677" s="196"/>
      <c r="O677" s="196"/>
      <c r="P677" s="196"/>
      <c r="Q677" s="196"/>
      <c r="R677" s="196"/>
      <c r="S677" s="196"/>
      <c r="T677" s="197"/>
      <c r="AT677" s="198" t="s">
        <v>181</v>
      </c>
      <c r="AU677" s="198" t="s">
        <v>179</v>
      </c>
      <c r="AV677" s="13" t="s">
        <v>83</v>
      </c>
      <c r="AW677" s="13" t="s">
        <v>36</v>
      </c>
      <c r="AX677" s="13" t="s">
        <v>75</v>
      </c>
      <c r="AY677" s="198" t="s">
        <v>171</v>
      </c>
    </row>
    <row r="678" spans="2:51" s="14" customFormat="1" ht="11.25">
      <c r="B678" s="199"/>
      <c r="C678" s="200"/>
      <c r="D678" s="190" t="s">
        <v>181</v>
      </c>
      <c r="E678" s="201" t="s">
        <v>19</v>
      </c>
      <c r="F678" s="202" t="s">
        <v>683</v>
      </c>
      <c r="G678" s="200"/>
      <c r="H678" s="203">
        <v>133.881</v>
      </c>
      <c r="I678" s="204"/>
      <c r="J678" s="200"/>
      <c r="K678" s="200"/>
      <c r="L678" s="205"/>
      <c r="M678" s="206"/>
      <c r="N678" s="207"/>
      <c r="O678" s="207"/>
      <c r="P678" s="207"/>
      <c r="Q678" s="207"/>
      <c r="R678" s="207"/>
      <c r="S678" s="207"/>
      <c r="T678" s="208"/>
      <c r="AT678" s="209" t="s">
        <v>181</v>
      </c>
      <c r="AU678" s="209" t="s">
        <v>179</v>
      </c>
      <c r="AV678" s="14" t="s">
        <v>179</v>
      </c>
      <c r="AW678" s="14" t="s">
        <v>36</v>
      </c>
      <c r="AX678" s="14" t="s">
        <v>75</v>
      </c>
      <c r="AY678" s="209" t="s">
        <v>171</v>
      </c>
    </row>
    <row r="679" spans="2:51" s="13" customFormat="1" ht="11.25">
      <c r="B679" s="188"/>
      <c r="C679" s="189"/>
      <c r="D679" s="190" t="s">
        <v>181</v>
      </c>
      <c r="E679" s="191" t="s">
        <v>19</v>
      </c>
      <c r="F679" s="192" t="s">
        <v>358</v>
      </c>
      <c r="G679" s="189"/>
      <c r="H679" s="191" t="s">
        <v>19</v>
      </c>
      <c r="I679" s="193"/>
      <c r="J679" s="189"/>
      <c r="K679" s="189"/>
      <c r="L679" s="194"/>
      <c r="M679" s="195"/>
      <c r="N679" s="196"/>
      <c r="O679" s="196"/>
      <c r="P679" s="196"/>
      <c r="Q679" s="196"/>
      <c r="R679" s="196"/>
      <c r="S679" s="196"/>
      <c r="T679" s="197"/>
      <c r="AT679" s="198" t="s">
        <v>181</v>
      </c>
      <c r="AU679" s="198" t="s">
        <v>179</v>
      </c>
      <c r="AV679" s="13" t="s">
        <v>83</v>
      </c>
      <c r="AW679" s="13" t="s">
        <v>36</v>
      </c>
      <c r="AX679" s="13" t="s">
        <v>75</v>
      </c>
      <c r="AY679" s="198" t="s">
        <v>171</v>
      </c>
    </row>
    <row r="680" spans="2:51" s="14" customFormat="1" ht="11.25">
      <c r="B680" s="199"/>
      <c r="C680" s="200"/>
      <c r="D680" s="190" t="s">
        <v>181</v>
      </c>
      <c r="E680" s="201" t="s">
        <v>19</v>
      </c>
      <c r="F680" s="202" t="s">
        <v>684</v>
      </c>
      <c r="G680" s="200"/>
      <c r="H680" s="203">
        <v>-2.648</v>
      </c>
      <c r="I680" s="204"/>
      <c r="J680" s="200"/>
      <c r="K680" s="200"/>
      <c r="L680" s="205"/>
      <c r="M680" s="206"/>
      <c r="N680" s="207"/>
      <c r="O680" s="207"/>
      <c r="P680" s="207"/>
      <c r="Q680" s="207"/>
      <c r="R680" s="207"/>
      <c r="S680" s="207"/>
      <c r="T680" s="208"/>
      <c r="AT680" s="209" t="s">
        <v>181</v>
      </c>
      <c r="AU680" s="209" t="s">
        <v>179</v>
      </c>
      <c r="AV680" s="14" t="s">
        <v>179</v>
      </c>
      <c r="AW680" s="14" t="s">
        <v>36</v>
      </c>
      <c r="AX680" s="14" t="s">
        <v>75</v>
      </c>
      <c r="AY680" s="209" t="s">
        <v>171</v>
      </c>
    </row>
    <row r="681" spans="2:51" s="14" customFormat="1" ht="11.25">
      <c r="B681" s="199"/>
      <c r="C681" s="200"/>
      <c r="D681" s="190" t="s">
        <v>181</v>
      </c>
      <c r="E681" s="201" t="s">
        <v>19</v>
      </c>
      <c r="F681" s="202" t="s">
        <v>685</v>
      </c>
      <c r="G681" s="200"/>
      <c r="H681" s="203">
        <v>-5.526</v>
      </c>
      <c r="I681" s="204"/>
      <c r="J681" s="200"/>
      <c r="K681" s="200"/>
      <c r="L681" s="205"/>
      <c r="M681" s="206"/>
      <c r="N681" s="207"/>
      <c r="O681" s="207"/>
      <c r="P681" s="207"/>
      <c r="Q681" s="207"/>
      <c r="R681" s="207"/>
      <c r="S681" s="207"/>
      <c r="T681" s="208"/>
      <c r="AT681" s="209" t="s">
        <v>181</v>
      </c>
      <c r="AU681" s="209" t="s">
        <v>179</v>
      </c>
      <c r="AV681" s="14" t="s">
        <v>179</v>
      </c>
      <c r="AW681" s="14" t="s">
        <v>36</v>
      </c>
      <c r="AX681" s="14" t="s">
        <v>75</v>
      </c>
      <c r="AY681" s="209" t="s">
        <v>171</v>
      </c>
    </row>
    <row r="682" spans="2:51" s="14" customFormat="1" ht="11.25">
      <c r="B682" s="199"/>
      <c r="C682" s="200"/>
      <c r="D682" s="190" t="s">
        <v>181</v>
      </c>
      <c r="E682" s="201" t="s">
        <v>19</v>
      </c>
      <c r="F682" s="202" t="s">
        <v>686</v>
      </c>
      <c r="G682" s="200"/>
      <c r="H682" s="203">
        <v>-5.269</v>
      </c>
      <c r="I682" s="204"/>
      <c r="J682" s="200"/>
      <c r="K682" s="200"/>
      <c r="L682" s="205"/>
      <c r="M682" s="206"/>
      <c r="N682" s="207"/>
      <c r="O682" s="207"/>
      <c r="P682" s="207"/>
      <c r="Q682" s="207"/>
      <c r="R682" s="207"/>
      <c r="S682" s="207"/>
      <c r="T682" s="208"/>
      <c r="AT682" s="209" t="s">
        <v>181</v>
      </c>
      <c r="AU682" s="209" t="s">
        <v>179</v>
      </c>
      <c r="AV682" s="14" t="s">
        <v>179</v>
      </c>
      <c r="AW682" s="14" t="s">
        <v>36</v>
      </c>
      <c r="AX682" s="14" t="s">
        <v>75</v>
      </c>
      <c r="AY682" s="209" t="s">
        <v>171</v>
      </c>
    </row>
    <row r="683" spans="2:51" s="14" customFormat="1" ht="11.25">
      <c r="B683" s="199"/>
      <c r="C683" s="200"/>
      <c r="D683" s="190" t="s">
        <v>181</v>
      </c>
      <c r="E683" s="201" t="s">
        <v>19</v>
      </c>
      <c r="F683" s="202" t="s">
        <v>687</v>
      </c>
      <c r="G683" s="200"/>
      <c r="H683" s="203">
        <v>-2.386</v>
      </c>
      <c r="I683" s="204"/>
      <c r="J683" s="200"/>
      <c r="K683" s="200"/>
      <c r="L683" s="205"/>
      <c r="M683" s="206"/>
      <c r="N683" s="207"/>
      <c r="O683" s="207"/>
      <c r="P683" s="207"/>
      <c r="Q683" s="207"/>
      <c r="R683" s="207"/>
      <c r="S683" s="207"/>
      <c r="T683" s="208"/>
      <c r="AT683" s="209" t="s">
        <v>181</v>
      </c>
      <c r="AU683" s="209" t="s">
        <v>179</v>
      </c>
      <c r="AV683" s="14" t="s">
        <v>179</v>
      </c>
      <c r="AW683" s="14" t="s">
        <v>36</v>
      </c>
      <c r="AX683" s="14" t="s">
        <v>75</v>
      </c>
      <c r="AY683" s="209" t="s">
        <v>171</v>
      </c>
    </row>
    <row r="684" spans="2:51" s="14" customFormat="1" ht="11.25">
      <c r="B684" s="199"/>
      <c r="C684" s="200"/>
      <c r="D684" s="190" t="s">
        <v>181</v>
      </c>
      <c r="E684" s="201" t="s">
        <v>19</v>
      </c>
      <c r="F684" s="202" t="s">
        <v>688</v>
      </c>
      <c r="G684" s="200"/>
      <c r="H684" s="203">
        <v>-5.657</v>
      </c>
      <c r="I684" s="204"/>
      <c r="J684" s="200"/>
      <c r="K684" s="200"/>
      <c r="L684" s="205"/>
      <c r="M684" s="206"/>
      <c r="N684" s="207"/>
      <c r="O684" s="207"/>
      <c r="P684" s="207"/>
      <c r="Q684" s="207"/>
      <c r="R684" s="207"/>
      <c r="S684" s="207"/>
      <c r="T684" s="208"/>
      <c r="AT684" s="209" t="s">
        <v>181</v>
      </c>
      <c r="AU684" s="209" t="s">
        <v>179</v>
      </c>
      <c r="AV684" s="14" t="s">
        <v>179</v>
      </c>
      <c r="AW684" s="14" t="s">
        <v>36</v>
      </c>
      <c r="AX684" s="14" t="s">
        <v>75</v>
      </c>
      <c r="AY684" s="209" t="s">
        <v>171</v>
      </c>
    </row>
    <row r="685" spans="2:51" s="14" customFormat="1" ht="11.25">
      <c r="B685" s="199"/>
      <c r="C685" s="200"/>
      <c r="D685" s="190" t="s">
        <v>181</v>
      </c>
      <c r="E685" s="201" t="s">
        <v>19</v>
      </c>
      <c r="F685" s="202" t="s">
        <v>689</v>
      </c>
      <c r="G685" s="200"/>
      <c r="H685" s="203">
        <v>-5.503</v>
      </c>
      <c r="I685" s="204"/>
      <c r="J685" s="200"/>
      <c r="K685" s="200"/>
      <c r="L685" s="205"/>
      <c r="M685" s="206"/>
      <c r="N685" s="207"/>
      <c r="O685" s="207"/>
      <c r="P685" s="207"/>
      <c r="Q685" s="207"/>
      <c r="R685" s="207"/>
      <c r="S685" s="207"/>
      <c r="T685" s="208"/>
      <c r="AT685" s="209" t="s">
        <v>181</v>
      </c>
      <c r="AU685" s="209" t="s">
        <v>179</v>
      </c>
      <c r="AV685" s="14" t="s">
        <v>179</v>
      </c>
      <c r="AW685" s="14" t="s">
        <v>36</v>
      </c>
      <c r="AX685" s="14" t="s">
        <v>75</v>
      </c>
      <c r="AY685" s="209" t="s">
        <v>171</v>
      </c>
    </row>
    <row r="686" spans="2:51" s="16" customFormat="1" ht="11.25">
      <c r="B686" s="231"/>
      <c r="C686" s="232"/>
      <c r="D686" s="190" t="s">
        <v>181</v>
      </c>
      <c r="E686" s="233" t="s">
        <v>19</v>
      </c>
      <c r="F686" s="234" t="s">
        <v>379</v>
      </c>
      <c r="G686" s="232"/>
      <c r="H686" s="235">
        <v>106.892</v>
      </c>
      <c r="I686" s="236"/>
      <c r="J686" s="232"/>
      <c r="K686" s="232"/>
      <c r="L686" s="237"/>
      <c r="M686" s="238"/>
      <c r="N686" s="239"/>
      <c r="O686" s="239"/>
      <c r="P686" s="239"/>
      <c r="Q686" s="239"/>
      <c r="R686" s="239"/>
      <c r="S686" s="239"/>
      <c r="T686" s="240"/>
      <c r="AT686" s="241" t="s">
        <v>181</v>
      </c>
      <c r="AU686" s="241" t="s">
        <v>179</v>
      </c>
      <c r="AV686" s="16" t="s">
        <v>193</v>
      </c>
      <c r="AW686" s="16" t="s">
        <v>36</v>
      </c>
      <c r="AX686" s="16" t="s">
        <v>75</v>
      </c>
      <c r="AY686" s="241" t="s">
        <v>171</v>
      </c>
    </row>
    <row r="687" spans="2:51" s="13" customFormat="1" ht="11.25">
      <c r="B687" s="188"/>
      <c r="C687" s="189"/>
      <c r="D687" s="190" t="s">
        <v>181</v>
      </c>
      <c r="E687" s="191" t="s">
        <v>19</v>
      </c>
      <c r="F687" s="192" t="s">
        <v>690</v>
      </c>
      <c r="G687" s="189"/>
      <c r="H687" s="191" t="s">
        <v>19</v>
      </c>
      <c r="I687" s="193"/>
      <c r="J687" s="189"/>
      <c r="K687" s="189"/>
      <c r="L687" s="194"/>
      <c r="M687" s="195"/>
      <c r="N687" s="196"/>
      <c r="O687" s="196"/>
      <c r="P687" s="196"/>
      <c r="Q687" s="196"/>
      <c r="R687" s="196"/>
      <c r="S687" s="196"/>
      <c r="T687" s="197"/>
      <c r="AT687" s="198" t="s">
        <v>181</v>
      </c>
      <c r="AU687" s="198" t="s">
        <v>179</v>
      </c>
      <c r="AV687" s="13" t="s">
        <v>83</v>
      </c>
      <c r="AW687" s="13" t="s">
        <v>36</v>
      </c>
      <c r="AX687" s="13" t="s">
        <v>75</v>
      </c>
      <c r="AY687" s="198" t="s">
        <v>171</v>
      </c>
    </row>
    <row r="688" spans="2:51" s="14" customFormat="1" ht="11.25">
      <c r="B688" s="199"/>
      <c r="C688" s="200"/>
      <c r="D688" s="190" t="s">
        <v>181</v>
      </c>
      <c r="E688" s="201" t="s">
        <v>19</v>
      </c>
      <c r="F688" s="202" t="s">
        <v>691</v>
      </c>
      <c r="G688" s="200"/>
      <c r="H688" s="203">
        <v>48.694</v>
      </c>
      <c r="I688" s="204"/>
      <c r="J688" s="200"/>
      <c r="K688" s="200"/>
      <c r="L688" s="205"/>
      <c r="M688" s="206"/>
      <c r="N688" s="207"/>
      <c r="O688" s="207"/>
      <c r="P688" s="207"/>
      <c r="Q688" s="207"/>
      <c r="R688" s="207"/>
      <c r="S688" s="207"/>
      <c r="T688" s="208"/>
      <c r="AT688" s="209" t="s">
        <v>181</v>
      </c>
      <c r="AU688" s="209" t="s">
        <v>179</v>
      </c>
      <c r="AV688" s="14" t="s">
        <v>179</v>
      </c>
      <c r="AW688" s="14" t="s">
        <v>36</v>
      </c>
      <c r="AX688" s="14" t="s">
        <v>75</v>
      </c>
      <c r="AY688" s="209" t="s">
        <v>171</v>
      </c>
    </row>
    <row r="689" spans="2:51" s="15" customFormat="1" ht="11.25">
      <c r="B689" s="210"/>
      <c r="C689" s="211"/>
      <c r="D689" s="190" t="s">
        <v>181</v>
      </c>
      <c r="E689" s="212" t="s">
        <v>19</v>
      </c>
      <c r="F689" s="213" t="s">
        <v>184</v>
      </c>
      <c r="G689" s="211"/>
      <c r="H689" s="214">
        <v>449.956</v>
      </c>
      <c r="I689" s="215"/>
      <c r="J689" s="211"/>
      <c r="K689" s="211"/>
      <c r="L689" s="216"/>
      <c r="M689" s="217"/>
      <c r="N689" s="218"/>
      <c r="O689" s="218"/>
      <c r="P689" s="218"/>
      <c r="Q689" s="218"/>
      <c r="R689" s="218"/>
      <c r="S689" s="218"/>
      <c r="T689" s="219"/>
      <c r="AT689" s="220" t="s">
        <v>181</v>
      </c>
      <c r="AU689" s="220" t="s">
        <v>179</v>
      </c>
      <c r="AV689" s="15" t="s">
        <v>178</v>
      </c>
      <c r="AW689" s="15" t="s">
        <v>36</v>
      </c>
      <c r="AX689" s="15" t="s">
        <v>83</v>
      </c>
      <c r="AY689" s="220" t="s">
        <v>171</v>
      </c>
    </row>
    <row r="690" spans="1:65" s="2" customFormat="1" ht="21.75" customHeight="1">
      <c r="A690" s="36"/>
      <c r="B690" s="37"/>
      <c r="C690" s="175" t="s">
        <v>747</v>
      </c>
      <c r="D690" s="175" t="s">
        <v>173</v>
      </c>
      <c r="E690" s="176" t="s">
        <v>748</v>
      </c>
      <c r="F690" s="177" t="s">
        <v>749</v>
      </c>
      <c r="G690" s="178" t="s">
        <v>187</v>
      </c>
      <c r="H690" s="179">
        <v>15.132</v>
      </c>
      <c r="I690" s="180"/>
      <c r="J690" s="181">
        <f>ROUND(I690*H690,2)</f>
        <v>0</v>
      </c>
      <c r="K690" s="177" t="s">
        <v>177</v>
      </c>
      <c r="L690" s="41"/>
      <c r="M690" s="182" t="s">
        <v>19</v>
      </c>
      <c r="N690" s="183" t="s">
        <v>47</v>
      </c>
      <c r="O690" s="66"/>
      <c r="P690" s="184">
        <f>O690*H690</f>
        <v>0</v>
      </c>
      <c r="Q690" s="184">
        <v>2.25634</v>
      </c>
      <c r="R690" s="184">
        <f>Q690*H690</f>
        <v>34.14293687999999</v>
      </c>
      <c r="S690" s="184">
        <v>0</v>
      </c>
      <c r="T690" s="185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186" t="s">
        <v>178</v>
      </c>
      <c r="AT690" s="186" t="s">
        <v>173</v>
      </c>
      <c r="AU690" s="186" t="s">
        <v>179</v>
      </c>
      <c r="AY690" s="19" t="s">
        <v>171</v>
      </c>
      <c r="BE690" s="187">
        <f>IF(N690="základní",J690,0)</f>
        <v>0</v>
      </c>
      <c r="BF690" s="187">
        <f>IF(N690="snížená",J690,0)</f>
        <v>0</v>
      </c>
      <c r="BG690" s="187">
        <f>IF(N690="zákl. přenesená",J690,0)</f>
        <v>0</v>
      </c>
      <c r="BH690" s="187">
        <f>IF(N690="sníž. přenesená",J690,0)</f>
        <v>0</v>
      </c>
      <c r="BI690" s="187">
        <f>IF(N690="nulová",J690,0)</f>
        <v>0</v>
      </c>
      <c r="BJ690" s="19" t="s">
        <v>179</v>
      </c>
      <c r="BK690" s="187">
        <f>ROUND(I690*H690,2)</f>
        <v>0</v>
      </c>
      <c r="BL690" s="19" t="s">
        <v>178</v>
      </c>
      <c r="BM690" s="186" t="s">
        <v>750</v>
      </c>
    </row>
    <row r="691" spans="2:51" s="13" customFormat="1" ht="11.25">
      <c r="B691" s="188"/>
      <c r="C691" s="189"/>
      <c r="D691" s="190" t="s">
        <v>181</v>
      </c>
      <c r="E691" s="191" t="s">
        <v>19</v>
      </c>
      <c r="F691" s="192" t="s">
        <v>751</v>
      </c>
      <c r="G691" s="189"/>
      <c r="H691" s="191" t="s">
        <v>19</v>
      </c>
      <c r="I691" s="193"/>
      <c r="J691" s="189"/>
      <c r="K691" s="189"/>
      <c r="L691" s="194"/>
      <c r="M691" s="195"/>
      <c r="N691" s="196"/>
      <c r="O691" s="196"/>
      <c r="P691" s="196"/>
      <c r="Q691" s="196"/>
      <c r="R691" s="196"/>
      <c r="S691" s="196"/>
      <c r="T691" s="197"/>
      <c r="AT691" s="198" t="s">
        <v>181</v>
      </c>
      <c r="AU691" s="198" t="s">
        <v>179</v>
      </c>
      <c r="AV691" s="13" t="s">
        <v>83</v>
      </c>
      <c r="AW691" s="13" t="s">
        <v>36</v>
      </c>
      <c r="AX691" s="13" t="s">
        <v>75</v>
      </c>
      <c r="AY691" s="198" t="s">
        <v>171</v>
      </c>
    </row>
    <row r="692" spans="2:51" s="14" customFormat="1" ht="11.25">
      <c r="B692" s="199"/>
      <c r="C692" s="200"/>
      <c r="D692" s="190" t="s">
        <v>181</v>
      </c>
      <c r="E692" s="201" t="s">
        <v>19</v>
      </c>
      <c r="F692" s="202" t="s">
        <v>752</v>
      </c>
      <c r="G692" s="200"/>
      <c r="H692" s="203">
        <v>8.965</v>
      </c>
      <c r="I692" s="204"/>
      <c r="J692" s="200"/>
      <c r="K692" s="200"/>
      <c r="L692" s="205"/>
      <c r="M692" s="206"/>
      <c r="N692" s="207"/>
      <c r="O692" s="207"/>
      <c r="P692" s="207"/>
      <c r="Q692" s="207"/>
      <c r="R692" s="207"/>
      <c r="S692" s="207"/>
      <c r="T692" s="208"/>
      <c r="AT692" s="209" t="s">
        <v>181</v>
      </c>
      <c r="AU692" s="209" t="s">
        <v>179</v>
      </c>
      <c r="AV692" s="14" t="s">
        <v>179</v>
      </c>
      <c r="AW692" s="14" t="s">
        <v>36</v>
      </c>
      <c r="AX692" s="14" t="s">
        <v>75</v>
      </c>
      <c r="AY692" s="209" t="s">
        <v>171</v>
      </c>
    </row>
    <row r="693" spans="2:51" s="14" customFormat="1" ht="11.25">
      <c r="B693" s="199"/>
      <c r="C693" s="200"/>
      <c r="D693" s="190" t="s">
        <v>181</v>
      </c>
      <c r="E693" s="201" t="s">
        <v>19</v>
      </c>
      <c r="F693" s="202" t="s">
        <v>753</v>
      </c>
      <c r="G693" s="200"/>
      <c r="H693" s="203">
        <v>6.167</v>
      </c>
      <c r="I693" s="204"/>
      <c r="J693" s="200"/>
      <c r="K693" s="200"/>
      <c r="L693" s="205"/>
      <c r="M693" s="206"/>
      <c r="N693" s="207"/>
      <c r="O693" s="207"/>
      <c r="P693" s="207"/>
      <c r="Q693" s="207"/>
      <c r="R693" s="207"/>
      <c r="S693" s="207"/>
      <c r="T693" s="208"/>
      <c r="AT693" s="209" t="s">
        <v>181</v>
      </c>
      <c r="AU693" s="209" t="s">
        <v>179</v>
      </c>
      <c r="AV693" s="14" t="s">
        <v>179</v>
      </c>
      <c r="AW693" s="14" t="s">
        <v>36</v>
      </c>
      <c r="AX693" s="14" t="s">
        <v>75</v>
      </c>
      <c r="AY693" s="209" t="s">
        <v>171</v>
      </c>
    </row>
    <row r="694" spans="2:51" s="15" customFormat="1" ht="11.25">
      <c r="B694" s="210"/>
      <c r="C694" s="211"/>
      <c r="D694" s="190" t="s">
        <v>181</v>
      </c>
      <c r="E694" s="212" t="s">
        <v>19</v>
      </c>
      <c r="F694" s="213" t="s">
        <v>184</v>
      </c>
      <c r="G694" s="211"/>
      <c r="H694" s="214">
        <v>15.132</v>
      </c>
      <c r="I694" s="215"/>
      <c r="J694" s="211"/>
      <c r="K694" s="211"/>
      <c r="L694" s="216"/>
      <c r="M694" s="217"/>
      <c r="N694" s="218"/>
      <c r="O694" s="218"/>
      <c r="P694" s="218"/>
      <c r="Q694" s="218"/>
      <c r="R694" s="218"/>
      <c r="S694" s="218"/>
      <c r="T694" s="219"/>
      <c r="AT694" s="220" t="s">
        <v>181</v>
      </c>
      <c r="AU694" s="220" t="s">
        <v>179</v>
      </c>
      <c r="AV694" s="15" t="s">
        <v>178</v>
      </c>
      <c r="AW694" s="15" t="s">
        <v>36</v>
      </c>
      <c r="AX694" s="15" t="s">
        <v>83</v>
      </c>
      <c r="AY694" s="220" t="s">
        <v>171</v>
      </c>
    </row>
    <row r="695" spans="1:65" s="2" customFormat="1" ht="21.75" customHeight="1">
      <c r="A695" s="36"/>
      <c r="B695" s="37"/>
      <c r="C695" s="175" t="s">
        <v>754</v>
      </c>
      <c r="D695" s="175" t="s">
        <v>173</v>
      </c>
      <c r="E695" s="176" t="s">
        <v>755</v>
      </c>
      <c r="F695" s="177" t="s">
        <v>756</v>
      </c>
      <c r="G695" s="178" t="s">
        <v>187</v>
      </c>
      <c r="H695" s="179">
        <v>15.132</v>
      </c>
      <c r="I695" s="180"/>
      <c r="J695" s="181">
        <f>ROUND(I695*H695,2)</f>
        <v>0</v>
      </c>
      <c r="K695" s="177" t="s">
        <v>177</v>
      </c>
      <c r="L695" s="41"/>
      <c r="M695" s="182" t="s">
        <v>19</v>
      </c>
      <c r="N695" s="183" t="s">
        <v>47</v>
      </c>
      <c r="O695" s="66"/>
      <c r="P695" s="184">
        <f>O695*H695</f>
        <v>0</v>
      </c>
      <c r="Q695" s="184">
        <v>0</v>
      </c>
      <c r="R695" s="184">
        <f>Q695*H695</f>
        <v>0</v>
      </c>
      <c r="S695" s="184">
        <v>0</v>
      </c>
      <c r="T695" s="185">
        <f>S695*H695</f>
        <v>0</v>
      </c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R695" s="186" t="s">
        <v>178</v>
      </c>
      <c r="AT695" s="186" t="s">
        <v>173</v>
      </c>
      <c r="AU695" s="186" t="s">
        <v>179</v>
      </c>
      <c r="AY695" s="19" t="s">
        <v>171</v>
      </c>
      <c r="BE695" s="187">
        <f>IF(N695="základní",J695,0)</f>
        <v>0</v>
      </c>
      <c r="BF695" s="187">
        <f>IF(N695="snížená",J695,0)</f>
        <v>0</v>
      </c>
      <c r="BG695" s="187">
        <f>IF(N695="zákl. přenesená",J695,0)</f>
        <v>0</v>
      </c>
      <c r="BH695" s="187">
        <f>IF(N695="sníž. přenesená",J695,0)</f>
        <v>0</v>
      </c>
      <c r="BI695" s="187">
        <f>IF(N695="nulová",J695,0)</f>
        <v>0</v>
      </c>
      <c r="BJ695" s="19" t="s">
        <v>179</v>
      </c>
      <c r="BK695" s="187">
        <f>ROUND(I695*H695,2)</f>
        <v>0</v>
      </c>
      <c r="BL695" s="19" t="s">
        <v>178</v>
      </c>
      <c r="BM695" s="186" t="s">
        <v>757</v>
      </c>
    </row>
    <row r="696" spans="1:65" s="2" customFormat="1" ht="24">
      <c r="A696" s="36"/>
      <c r="B696" s="37"/>
      <c r="C696" s="175" t="s">
        <v>758</v>
      </c>
      <c r="D696" s="175" t="s">
        <v>173</v>
      </c>
      <c r="E696" s="176" t="s">
        <v>759</v>
      </c>
      <c r="F696" s="177" t="s">
        <v>760</v>
      </c>
      <c r="G696" s="178" t="s">
        <v>187</v>
      </c>
      <c r="H696" s="179">
        <v>15.132</v>
      </c>
      <c r="I696" s="180"/>
      <c r="J696" s="181">
        <f>ROUND(I696*H696,2)</f>
        <v>0</v>
      </c>
      <c r="K696" s="177" t="s">
        <v>177</v>
      </c>
      <c r="L696" s="41"/>
      <c r="M696" s="182" t="s">
        <v>19</v>
      </c>
      <c r="N696" s="183" t="s">
        <v>47</v>
      </c>
      <c r="O696" s="66"/>
      <c r="P696" s="184">
        <f>O696*H696</f>
        <v>0</v>
      </c>
      <c r="Q696" s="184">
        <v>0</v>
      </c>
      <c r="R696" s="184">
        <f>Q696*H696</f>
        <v>0</v>
      </c>
      <c r="S696" s="184">
        <v>0</v>
      </c>
      <c r="T696" s="185">
        <f>S696*H696</f>
        <v>0</v>
      </c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R696" s="186" t="s">
        <v>178</v>
      </c>
      <c r="AT696" s="186" t="s">
        <v>173</v>
      </c>
      <c r="AU696" s="186" t="s">
        <v>179</v>
      </c>
      <c r="AY696" s="19" t="s">
        <v>171</v>
      </c>
      <c r="BE696" s="187">
        <f>IF(N696="základní",J696,0)</f>
        <v>0</v>
      </c>
      <c r="BF696" s="187">
        <f>IF(N696="snížená",J696,0)</f>
        <v>0</v>
      </c>
      <c r="BG696" s="187">
        <f>IF(N696="zákl. přenesená",J696,0)</f>
        <v>0</v>
      </c>
      <c r="BH696" s="187">
        <f>IF(N696="sníž. přenesená",J696,0)</f>
        <v>0</v>
      </c>
      <c r="BI696" s="187">
        <f>IF(N696="nulová",J696,0)</f>
        <v>0</v>
      </c>
      <c r="BJ696" s="19" t="s">
        <v>179</v>
      </c>
      <c r="BK696" s="187">
        <f>ROUND(I696*H696,2)</f>
        <v>0</v>
      </c>
      <c r="BL696" s="19" t="s">
        <v>178</v>
      </c>
      <c r="BM696" s="186" t="s">
        <v>761</v>
      </c>
    </row>
    <row r="697" spans="1:65" s="2" customFormat="1" ht="24">
      <c r="A697" s="36"/>
      <c r="B697" s="37"/>
      <c r="C697" s="175" t="s">
        <v>762</v>
      </c>
      <c r="D697" s="175" t="s">
        <v>173</v>
      </c>
      <c r="E697" s="176" t="s">
        <v>763</v>
      </c>
      <c r="F697" s="177" t="s">
        <v>764</v>
      </c>
      <c r="G697" s="178" t="s">
        <v>187</v>
      </c>
      <c r="H697" s="179">
        <v>18.151</v>
      </c>
      <c r="I697" s="180"/>
      <c r="J697" s="181">
        <f>ROUND(I697*H697,2)</f>
        <v>0</v>
      </c>
      <c r="K697" s="177" t="s">
        <v>177</v>
      </c>
      <c r="L697" s="41"/>
      <c r="M697" s="182" t="s">
        <v>19</v>
      </c>
      <c r="N697" s="183" t="s">
        <v>47</v>
      </c>
      <c r="O697" s="66"/>
      <c r="P697" s="184">
        <f>O697*H697</f>
        <v>0</v>
      </c>
      <c r="Q697" s="184">
        <v>0.707</v>
      </c>
      <c r="R697" s="184">
        <f>Q697*H697</f>
        <v>12.832756999999999</v>
      </c>
      <c r="S697" s="184">
        <v>0</v>
      </c>
      <c r="T697" s="185">
        <f>S697*H697</f>
        <v>0</v>
      </c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R697" s="186" t="s">
        <v>178</v>
      </c>
      <c r="AT697" s="186" t="s">
        <v>173</v>
      </c>
      <c r="AU697" s="186" t="s">
        <v>179</v>
      </c>
      <c r="AY697" s="19" t="s">
        <v>171</v>
      </c>
      <c r="BE697" s="187">
        <f>IF(N697="základní",J697,0)</f>
        <v>0</v>
      </c>
      <c r="BF697" s="187">
        <f>IF(N697="snížená",J697,0)</f>
        <v>0</v>
      </c>
      <c r="BG697" s="187">
        <f>IF(N697="zákl. přenesená",J697,0)</f>
        <v>0</v>
      </c>
      <c r="BH697" s="187">
        <f>IF(N697="sníž. přenesená",J697,0)</f>
        <v>0</v>
      </c>
      <c r="BI697" s="187">
        <f>IF(N697="nulová",J697,0)</f>
        <v>0</v>
      </c>
      <c r="BJ697" s="19" t="s">
        <v>179</v>
      </c>
      <c r="BK697" s="187">
        <f>ROUND(I697*H697,2)</f>
        <v>0</v>
      </c>
      <c r="BL697" s="19" t="s">
        <v>178</v>
      </c>
      <c r="BM697" s="186" t="s">
        <v>765</v>
      </c>
    </row>
    <row r="698" spans="2:51" s="13" customFormat="1" ht="11.25">
      <c r="B698" s="188"/>
      <c r="C698" s="189"/>
      <c r="D698" s="190" t="s">
        <v>181</v>
      </c>
      <c r="E698" s="191" t="s">
        <v>19</v>
      </c>
      <c r="F698" s="192" t="s">
        <v>766</v>
      </c>
      <c r="G698" s="189"/>
      <c r="H698" s="191" t="s">
        <v>19</v>
      </c>
      <c r="I698" s="193"/>
      <c r="J698" s="189"/>
      <c r="K698" s="189"/>
      <c r="L698" s="194"/>
      <c r="M698" s="195"/>
      <c r="N698" s="196"/>
      <c r="O698" s="196"/>
      <c r="P698" s="196"/>
      <c r="Q698" s="196"/>
      <c r="R698" s="196"/>
      <c r="S698" s="196"/>
      <c r="T698" s="197"/>
      <c r="AT698" s="198" t="s">
        <v>181</v>
      </c>
      <c r="AU698" s="198" t="s">
        <v>179</v>
      </c>
      <c r="AV698" s="13" t="s">
        <v>83</v>
      </c>
      <c r="AW698" s="13" t="s">
        <v>36</v>
      </c>
      <c r="AX698" s="13" t="s">
        <v>75</v>
      </c>
      <c r="AY698" s="198" t="s">
        <v>171</v>
      </c>
    </row>
    <row r="699" spans="2:51" s="14" customFormat="1" ht="11.25">
      <c r="B699" s="199"/>
      <c r="C699" s="200"/>
      <c r="D699" s="190" t="s">
        <v>181</v>
      </c>
      <c r="E699" s="201" t="s">
        <v>19</v>
      </c>
      <c r="F699" s="202" t="s">
        <v>767</v>
      </c>
      <c r="G699" s="200"/>
      <c r="H699" s="203">
        <v>18.151</v>
      </c>
      <c r="I699" s="204"/>
      <c r="J699" s="200"/>
      <c r="K699" s="200"/>
      <c r="L699" s="205"/>
      <c r="M699" s="206"/>
      <c r="N699" s="207"/>
      <c r="O699" s="207"/>
      <c r="P699" s="207"/>
      <c r="Q699" s="207"/>
      <c r="R699" s="207"/>
      <c r="S699" s="207"/>
      <c r="T699" s="208"/>
      <c r="AT699" s="209" t="s">
        <v>181</v>
      </c>
      <c r="AU699" s="209" t="s">
        <v>179</v>
      </c>
      <c r="AV699" s="14" t="s">
        <v>179</v>
      </c>
      <c r="AW699" s="14" t="s">
        <v>36</v>
      </c>
      <c r="AX699" s="14" t="s">
        <v>75</v>
      </c>
      <c r="AY699" s="209" t="s">
        <v>171</v>
      </c>
    </row>
    <row r="700" spans="2:51" s="15" customFormat="1" ht="11.25">
      <c r="B700" s="210"/>
      <c r="C700" s="211"/>
      <c r="D700" s="190" t="s">
        <v>181</v>
      </c>
      <c r="E700" s="212" t="s">
        <v>19</v>
      </c>
      <c r="F700" s="213" t="s">
        <v>184</v>
      </c>
      <c r="G700" s="211"/>
      <c r="H700" s="214">
        <v>18.151</v>
      </c>
      <c r="I700" s="215"/>
      <c r="J700" s="211"/>
      <c r="K700" s="211"/>
      <c r="L700" s="216"/>
      <c r="M700" s="217"/>
      <c r="N700" s="218"/>
      <c r="O700" s="218"/>
      <c r="P700" s="218"/>
      <c r="Q700" s="218"/>
      <c r="R700" s="218"/>
      <c r="S700" s="218"/>
      <c r="T700" s="219"/>
      <c r="AT700" s="220" t="s">
        <v>181</v>
      </c>
      <c r="AU700" s="220" t="s">
        <v>179</v>
      </c>
      <c r="AV700" s="15" t="s">
        <v>178</v>
      </c>
      <c r="AW700" s="15" t="s">
        <v>36</v>
      </c>
      <c r="AX700" s="15" t="s">
        <v>83</v>
      </c>
      <c r="AY700" s="220" t="s">
        <v>171</v>
      </c>
    </row>
    <row r="701" spans="1:65" s="2" customFormat="1" ht="16.5" customHeight="1">
      <c r="A701" s="36"/>
      <c r="B701" s="37"/>
      <c r="C701" s="175" t="s">
        <v>768</v>
      </c>
      <c r="D701" s="175" t="s">
        <v>173</v>
      </c>
      <c r="E701" s="176" t="s">
        <v>769</v>
      </c>
      <c r="F701" s="177" t="s">
        <v>770</v>
      </c>
      <c r="G701" s="178" t="s">
        <v>222</v>
      </c>
      <c r="H701" s="179">
        <v>0.41</v>
      </c>
      <c r="I701" s="180"/>
      <c r="J701" s="181">
        <f>ROUND(I701*H701,2)</f>
        <v>0</v>
      </c>
      <c r="K701" s="177" t="s">
        <v>177</v>
      </c>
      <c r="L701" s="41"/>
      <c r="M701" s="182" t="s">
        <v>19</v>
      </c>
      <c r="N701" s="183" t="s">
        <v>47</v>
      </c>
      <c r="O701" s="66"/>
      <c r="P701" s="184">
        <f>O701*H701</f>
        <v>0</v>
      </c>
      <c r="Q701" s="184">
        <v>1.06277</v>
      </c>
      <c r="R701" s="184">
        <f>Q701*H701</f>
        <v>0.43573569999999995</v>
      </c>
      <c r="S701" s="184">
        <v>0</v>
      </c>
      <c r="T701" s="185">
        <f>S701*H701</f>
        <v>0</v>
      </c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R701" s="186" t="s">
        <v>178</v>
      </c>
      <c r="AT701" s="186" t="s">
        <v>173</v>
      </c>
      <c r="AU701" s="186" t="s">
        <v>179</v>
      </c>
      <c r="AY701" s="19" t="s">
        <v>171</v>
      </c>
      <c r="BE701" s="187">
        <f>IF(N701="základní",J701,0)</f>
        <v>0</v>
      </c>
      <c r="BF701" s="187">
        <f>IF(N701="snížená",J701,0)</f>
        <v>0</v>
      </c>
      <c r="BG701" s="187">
        <f>IF(N701="zákl. přenesená",J701,0)</f>
        <v>0</v>
      </c>
      <c r="BH701" s="187">
        <f>IF(N701="sníž. přenesená",J701,0)</f>
        <v>0</v>
      </c>
      <c r="BI701" s="187">
        <f>IF(N701="nulová",J701,0)</f>
        <v>0</v>
      </c>
      <c r="BJ701" s="19" t="s">
        <v>179</v>
      </c>
      <c r="BK701" s="187">
        <f>ROUND(I701*H701,2)</f>
        <v>0</v>
      </c>
      <c r="BL701" s="19" t="s">
        <v>178</v>
      </c>
      <c r="BM701" s="186" t="s">
        <v>771</v>
      </c>
    </row>
    <row r="702" spans="2:51" s="13" customFormat="1" ht="11.25">
      <c r="B702" s="188"/>
      <c r="C702" s="189"/>
      <c r="D702" s="190" t="s">
        <v>181</v>
      </c>
      <c r="E702" s="191" t="s">
        <v>19</v>
      </c>
      <c r="F702" s="192" t="s">
        <v>751</v>
      </c>
      <c r="G702" s="189"/>
      <c r="H702" s="191" t="s">
        <v>19</v>
      </c>
      <c r="I702" s="193"/>
      <c r="J702" s="189"/>
      <c r="K702" s="189"/>
      <c r="L702" s="194"/>
      <c r="M702" s="195"/>
      <c r="N702" s="196"/>
      <c r="O702" s="196"/>
      <c r="P702" s="196"/>
      <c r="Q702" s="196"/>
      <c r="R702" s="196"/>
      <c r="S702" s="196"/>
      <c r="T702" s="197"/>
      <c r="AT702" s="198" t="s">
        <v>181</v>
      </c>
      <c r="AU702" s="198" t="s">
        <v>179</v>
      </c>
      <c r="AV702" s="13" t="s">
        <v>83</v>
      </c>
      <c r="AW702" s="13" t="s">
        <v>36</v>
      </c>
      <c r="AX702" s="13" t="s">
        <v>75</v>
      </c>
      <c r="AY702" s="198" t="s">
        <v>171</v>
      </c>
    </row>
    <row r="703" spans="2:51" s="14" customFormat="1" ht="11.25">
      <c r="B703" s="199"/>
      <c r="C703" s="200"/>
      <c r="D703" s="190" t="s">
        <v>181</v>
      </c>
      <c r="E703" s="201" t="s">
        <v>19</v>
      </c>
      <c r="F703" s="202" t="s">
        <v>772</v>
      </c>
      <c r="G703" s="200"/>
      <c r="H703" s="203">
        <v>0.243</v>
      </c>
      <c r="I703" s="204"/>
      <c r="J703" s="200"/>
      <c r="K703" s="200"/>
      <c r="L703" s="205"/>
      <c r="M703" s="206"/>
      <c r="N703" s="207"/>
      <c r="O703" s="207"/>
      <c r="P703" s="207"/>
      <c r="Q703" s="207"/>
      <c r="R703" s="207"/>
      <c r="S703" s="207"/>
      <c r="T703" s="208"/>
      <c r="AT703" s="209" t="s">
        <v>181</v>
      </c>
      <c r="AU703" s="209" t="s">
        <v>179</v>
      </c>
      <c r="AV703" s="14" t="s">
        <v>179</v>
      </c>
      <c r="AW703" s="14" t="s">
        <v>36</v>
      </c>
      <c r="AX703" s="14" t="s">
        <v>75</v>
      </c>
      <c r="AY703" s="209" t="s">
        <v>171</v>
      </c>
    </row>
    <row r="704" spans="2:51" s="14" customFormat="1" ht="11.25">
      <c r="B704" s="199"/>
      <c r="C704" s="200"/>
      <c r="D704" s="190" t="s">
        <v>181</v>
      </c>
      <c r="E704" s="201" t="s">
        <v>19</v>
      </c>
      <c r="F704" s="202" t="s">
        <v>773</v>
      </c>
      <c r="G704" s="200"/>
      <c r="H704" s="203">
        <v>0.167</v>
      </c>
      <c r="I704" s="204"/>
      <c r="J704" s="200"/>
      <c r="K704" s="200"/>
      <c r="L704" s="205"/>
      <c r="M704" s="206"/>
      <c r="N704" s="207"/>
      <c r="O704" s="207"/>
      <c r="P704" s="207"/>
      <c r="Q704" s="207"/>
      <c r="R704" s="207"/>
      <c r="S704" s="207"/>
      <c r="T704" s="208"/>
      <c r="AT704" s="209" t="s">
        <v>181</v>
      </c>
      <c r="AU704" s="209" t="s">
        <v>179</v>
      </c>
      <c r="AV704" s="14" t="s">
        <v>179</v>
      </c>
      <c r="AW704" s="14" t="s">
        <v>36</v>
      </c>
      <c r="AX704" s="14" t="s">
        <v>75</v>
      </c>
      <c r="AY704" s="209" t="s">
        <v>171</v>
      </c>
    </row>
    <row r="705" spans="2:51" s="15" customFormat="1" ht="11.25">
      <c r="B705" s="210"/>
      <c r="C705" s="211"/>
      <c r="D705" s="190" t="s">
        <v>181</v>
      </c>
      <c r="E705" s="212" t="s">
        <v>19</v>
      </c>
      <c r="F705" s="213" t="s">
        <v>184</v>
      </c>
      <c r="G705" s="211"/>
      <c r="H705" s="214">
        <v>0.41</v>
      </c>
      <c r="I705" s="215"/>
      <c r="J705" s="211"/>
      <c r="K705" s="211"/>
      <c r="L705" s="216"/>
      <c r="M705" s="217"/>
      <c r="N705" s="218"/>
      <c r="O705" s="218"/>
      <c r="P705" s="218"/>
      <c r="Q705" s="218"/>
      <c r="R705" s="218"/>
      <c r="S705" s="218"/>
      <c r="T705" s="219"/>
      <c r="AT705" s="220" t="s">
        <v>181</v>
      </c>
      <c r="AU705" s="220" t="s">
        <v>179</v>
      </c>
      <c r="AV705" s="15" t="s">
        <v>178</v>
      </c>
      <c r="AW705" s="15" t="s">
        <v>36</v>
      </c>
      <c r="AX705" s="15" t="s">
        <v>83</v>
      </c>
      <c r="AY705" s="220" t="s">
        <v>171</v>
      </c>
    </row>
    <row r="706" spans="1:65" s="2" customFormat="1" ht="16.5" customHeight="1">
      <c r="A706" s="36"/>
      <c r="B706" s="37"/>
      <c r="C706" s="175" t="s">
        <v>774</v>
      </c>
      <c r="D706" s="175" t="s">
        <v>173</v>
      </c>
      <c r="E706" s="176" t="s">
        <v>775</v>
      </c>
      <c r="F706" s="177" t="s">
        <v>776</v>
      </c>
      <c r="G706" s="178" t="s">
        <v>176</v>
      </c>
      <c r="H706" s="179">
        <v>529.52</v>
      </c>
      <c r="I706" s="180"/>
      <c r="J706" s="181">
        <f>ROUND(I706*H706,2)</f>
        <v>0</v>
      </c>
      <c r="K706" s="177" t="s">
        <v>177</v>
      </c>
      <c r="L706" s="41"/>
      <c r="M706" s="182" t="s">
        <v>19</v>
      </c>
      <c r="N706" s="183" t="s">
        <v>47</v>
      </c>
      <c r="O706" s="66"/>
      <c r="P706" s="184">
        <f>O706*H706</f>
        <v>0</v>
      </c>
      <c r="Q706" s="184">
        <v>0.0102</v>
      </c>
      <c r="R706" s="184">
        <f>Q706*H706</f>
        <v>5.401104</v>
      </c>
      <c r="S706" s="184">
        <v>0</v>
      </c>
      <c r="T706" s="185">
        <f>S706*H706</f>
        <v>0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186" t="s">
        <v>178</v>
      </c>
      <c r="AT706" s="186" t="s">
        <v>173</v>
      </c>
      <c r="AU706" s="186" t="s">
        <v>179</v>
      </c>
      <c r="AY706" s="19" t="s">
        <v>171</v>
      </c>
      <c r="BE706" s="187">
        <f>IF(N706="základní",J706,0)</f>
        <v>0</v>
      </c>
      <c r="BF706" s="187">
        <f>IF(N706="snížená",J706,0)</f>
        <v>0</v>
      </c>
      <c r="BG706" s="187">
        <f>IF(N706="zákl. přenesená",J706,0)</f>
        <v>0</v>
      </c>
      <c r="BH706" s="187">
        <f>IF(N706="sníž. přenesená",J706,0)</f>
        <v>0</v>
      </c>
      <c r="BI706" s="187">
        <f>IF(N706="nulová",J706,0)</f>
        <v>0</v>
      </c>
      <c r="BJ706" s="19" t="s">
        <v>179</v>
      </c>
      <c r="BK706" s="187">
        <f>ROUND(I706*H706,2)</f>
        <v>0</v>
      </c>
      <c r="BL706" s="19" t="s">
        <v>178</v>
      </c>
      <c r="BM706" s="186" t="s">
        <v>777</v>
      </c>
    </row>
    <row r="707" spans="2:51" s="14" customFormat="1" ht="11.25">
      <c r="B707" s="199"/>
      <c r="C707" s="200"/>
      <c r="D707" s="190" t="s">
        <v>181</v>
      </c>
      <c r="E707" s="201" t="s">
        <v>19</v>
      </c>
      <c r="F707" s="202" t="s">
        <v>778</v>
      </c>
      <c r="G707" s="200"/>
      <c r="H707" s="203">
        <v>529.52</v>
      </c>
      <c r="I707" s="204"/>
      <c r="J707" s="200"/>
      <c r="K707" s="200"/>
      <c r="L707" s="205"/>
      <c r="M707" s="206"/>
      <c r="N707" s="207"/>
      <c r="O707" s="207"/>
      <c r="P707" s="207"/>
      <c r="Q707" s="207"/>
      <c r="R707" s="207"/>
      <c r="S707" s="207"/>
      <c r="T707" s="208"/>
      <c r="AT707" s="209" t="s">
        <v>181</v>
      </c>
      <c r="AU707" s="209" t="s">
        <v>179</v>
      </c>
      <c r="AV707" s="14" t="s">
        <v>179</v>
      </c>
      <c r="AW707" s="14" t="s">
        <v>36</v>
      </c>
      <c r="AX707" s="14" t="s">
        <v>75</v>
      </c>
      <c r="AY707" s="209" t="s">
        <v>171</v>
      </c>
    </row>
    <row r="708" spans="2:51" s="15" customFormat="1" ht="11.25">
      <c r="B708" s="210"/>
      <c r="C708" s="211"/>
      <c r="D708" s="190" t="s">
        <v>181</v>
      </c>
      <c r="E708" s="212" t="s">
        <v>19</v>
      </c>
      <c r="F708" s="213" t="s">
        <v>184</v>
      </c>
      <c r="G708" s="211"/>
      <c r="H708" s="214">
        <v>529.52</v>
      </c>
      <c r="I708" s="215"/>
      <c r="J708" s="211"/>
      <c r="K708" s="211"/>
      <c r="L708" s="216"/>
      <c r="M708" s="217"/>
      <c r="N708" s="218"/>
      <c r="O708" s="218"/>
      <c r="P708" s="218"/>
      <c r="Q708" s="218"/>
      <c r="R708" s="218"/>
      <c r="S708" s="218"/>
      <c r="T708" s="219"/>
      <c r="AT708" s="220" t="s">
        <v>181</v>
      </c>
      <c r="AU708" s="220" t="s">
        <v>179</v>
      </c>
      <c r="AV708" s="15" t="s">
        <v>178</v>
      </c>
      <c r="AW708" s="15" t="s">
        <v>36</v>
      </c>
      <c r="AX708" s="15" t="s">
        <v>83</v>
      </c>
      <c r="AY708" s="220" t="s">
        <v>171</v>
      </c>
    </row>
    <row r="709" spans="1:65" s="2" customFormat="1" ht="24">
      <c r="A709" s="36"/>
      <c r="B709" s="37"/>
      <c r="C709" s="175" t="s">
        <v>779</v>
      </c>
      <c r="D709" s="175" t="s">
        <v>173</v>
      </c>
      <c r="E709" s="176" t="s">
        <v>780</v>
      </c>
      <c r="F709" s="177" t="s">
        <v>781</v>
      </c>
      <c r="G709" s="178" t="s">
        <v>256</v>
      </c>
      <c r="H709" s="179">
        <v>539.138</v>
      </c>
      <c r="I709" s="180"/>
      <c r="J709" s="181">
        <f>ROUND(I709*H709,2)</f>
        <v>0</v>
      </c>
      <c r="K709" s="177" t="s">
        <v>177</v>
      </c>
      <c r="L709" s="41"/>
      <c r="M709" s="182" t="s">
        <v>19</v>
      </c>
      <c r="N709" s="183" t="s">
        <v>47</v>
      </c>
      <c r="O709" s="66"/>
      <c r="P709" s="184">
        <f>O709*H709</f>
        <v>0</v>
      </c>
      <c r="Q709" s="184">
        <v>2E-05</v>
      </c>
      <c r="R709" s="184">
        <f>Q709*H709</f>
        <v>0.010782760000000002</v>
      </c>
      <c r="S709" s="184">
        <v>0</v>
      </c>
      <c r="T709" s="185">
        <f>S709*H709</f>
        <v>0</v>
      </c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R709" s="186" t="s">
        <v>178</v>
      </c>
      <c r="AT709" s="186" t="s">
        <v>173</v>
      </c>
      <c r="AU709" s="186" t="s">
        <v>179</v>
      </c>
      <c r="AY709" s="19" t="s">
        <v>171</v>
      </c>
      <c r="BE709" s="187">
        <f>IF(N709="základní",J709,0)</f>
        <v>0</v>
      </c>
      <c r="BF709" s="187">
        <f>IF(N709="snížená",J709,0)</f>
        <v>0</v>
      </c>
      <c r="BG709" s="187">
        <f>IF(N709="zákl. přenesená",J709,0)</f>
        <v>0</v>
      </c>
      <c r="BH709" s="187">
        <f>IF(N709="sníž. přenesená",J709,0)</f>
        <v>0</v>
      </c>
      <c r="BI709" s="187">
        <f>IF(N709="nulová",J709,0)</f>
        <v>0</v>
      </c>
      <c r="BJ709" s="19" t="s">
        <v>179</v>
      </c>
      <c r="BK709" s="187">
        <f>ROUND(I709*H709,2)</f>
        <v>0</v>
      </c>
      <c r="BL709" s="19" t="s">
        <v>178</v>
      </c>
      <c r="BM709" s="186" t="s">
        <v>782</v>
      </c>
    </row>
    <row r="710" spans="2:51" s="13" customFormat="1" ht="11.25">
      <c r="B710" s="188"/>
      <c r="C710" s="189"/>
      <c r="D710" s="190" t="s">
        <v>181</v>
      </c>
      <c r="E710" s="191" t="s">
        <v>19</v>
      </c>
      <c r="F710" s="192" t="s">
        <v>351</v>
      </c>
      <c r="G710" s="189"/>
      <c r="H710" s="191" t="s">
        <v>19</v>
      </c>
      <c r="I710" s="193"/>
      <c r="J710" s="189"/>
      <c r="K710" s="189"/>
      <c r="L710" s="194"/>
      <c r="M710" s="195"/>
      <c r="N710" s="196"/>
      <c r="O710" s="196"/>
      <c r="P710" s="196"/>
      <c r="Q710" s="196"/>
      <c r="R710" s="196"/>
      <c r="S710" s="196"/>
      <c r="T710" s="197"/>
      <c r="AT710" s="198" t="s">
        <v>181</v>
      </c>
      <c r="AU710" s="198" t="s">
        <v>179</v>
      </c>
      <c r="AV710" s="13" t="s">
        <v>83</v>
      </c>
      <c r="AW710" s="13" t="s">
        <v>36</v>
      </c>
      <c r="AX710" s="13" t="s">
        <v>75</v>
      </c>
      <c r="AY710" s="198" t="s">
        <v>171</v>
      </c>
    </row>
    <row r="711" spans="2:51" s="14" customFormat="1" ht="22.5">
      <c r="B711" s="199"/>
      <c r="C711" s="200"/>
      <c r="D711" s="190" t="s">
        <v>181</v>
      </c>
      <c r="E711" s="201" t="s">
        <v>19</v>
      </c>
      <c r="F711" s="202" t="s">
        <v>783</v>
      </c>
      <c r="G711" s="200"/>
      <c r="H711" s="203">
        <v>122.168</v>
      </c>
      <c r="I711" s="204"/>
      <c r="J711" s="200"/>
      <c r="K711" s="200"/>
      <c r="L711" s="205"/>
      <c r="M711" s="206"/>
      <c r="N711" s="207"/>
      <c r="O711" s="207"/>
      <c r="P711" s="207"/>
      <c r="Q711" s="207"/>
      <c r="R711" s="207"/>
      <c r="S711" s="207"/>
      <c r="T711" s="208"/>
      <c r="AT711" s="209" t="s">
        <v>181</v>
      </c>
      <c r="AU711" s="209" t="s">
        <v>179</v>
      </c>
      <c r="AV711" s="14" t="s">
        <v>179</v>
      </c>
      <c r="AW711" s="14" t="s">
        <v>36</v>
      </c>
      <c r="AX711" s="14" t="s">
        <v>75</v>
      </c>
      <c r="AY711" s="209" t="s">
        <v>171</v>
      </c>
    </row>
    <row r="712" spans="2:51" s="14" customFormat="1" ht="22.5">
      <c r="B712" s="199"/>
      <c r="C712" s="200"/>
      <c r="D712" s="190" t="s">
        <v>181</v>
      </c>
      <c r="E712" s="201" t="s">
        <v>19</v>
      </c>
      <c r="F712" s="202" t="s">
        <v>784</v>
      </c>
      <c r="G712" s="200"/>
      <c r="H712" s="203">
        <v>92.362</v>
      </c>
      <c r="I712" s="204"/>
      <c r="J712" s="200"/>
      <c r="K712" s="200"/>
      <c r="L712" s="205"/>
      <c r="M712" s="206"/>
      <c r="N712" s="207"/>
      <c r="O712" s="207"/>
      <c r="P712" s="207"/>
      <c r="Q712" s="207"/>
      <c r="R712" s="207"/>
      <c r="S712" s="207"/>
      <c r="T712" s="208"/>
      <c r="AT712" s="209" t="s">
        <v>181</v>
      </c>
      <c r="AU712" s="209" t="s">
        <v>179</v>
      </c>
      <c r="AV712" s="14" t="s">
        <v>179</v>
      </c>
      <c r="AW712" s="14" t="s">
        <v>36</v>
      </c>
      <c r="AX712" s="14" t="s">
        <v>75</v>
      </c>
      <c r="AY712" s="209" t="s">
        <v>171</v>
      </c>
    </row>
    <row r="713" spans="2:51" s="14" customFormat="1" ht="11.25">
      <c r="B713" s="199"/>
      <c r="C713" s="200"/>
      <c r="D713" s="190" t="s">
        <v>181</v>
      </c>
      <c r="E713" s="201" t="s">
        <v>19</v>
      </c>
      <c r="F713" s="202" t="s">
        <v>785</v>
      </c>
      <c r="G713" s="200"/>
      <c r="H713" s="203">
        <v>35.551</v>
      </c>
      <c r="I713" s="204"/>
      <c r="J713" s="200"/>
      <c r="K713" s="200"/>
      <c r="L713" s="205"/>
      <c r="M713" s="206"/>
      <c r="N713" s="207"/>
      <c r="O713" s="207"/>
      <c r="P713" s="207"/>
      <c r="Q713" s="207"/>
      <c r="R713" s="207"/>
      <c r="S713" s="207"/>
      <c r="T713" s="208"/>
      <c r="AT713" s="209" t="s">
        <v>181</v>
      </c>
      <c r="AU713" s="209" t="s">
        <v>179</v>
      </c>
      <c r="AV713" s="14" t="s">
        <v>179</v>
      </c>
      <c r="AW713" s="14" t="s">
        <v>36</v>
      </c>
      <c r="AX713" s="14" t="s">
        <v>75</v>
      </c>
      <c r="AY713" s="209" t="s">
        <v>171</v>
      </c>
    </row>
    <row r="714" spans="2:51" s="14" customFormat="1" ht="11.25">
      <c r="B714" s="199"/>
      <c r="C714" s="200"/>
      <c r="D714" s="190" t="s">
        <v>181</v>
      </c>
      <c r="E714" s="201" t="s">
        <v>19</v>
      </c>
      <c r="F714" s="202" t="s">
        <v>786</v>
      </c>
      <c r="G714" s="200"/>
      <c r="H714" s="203">
        <v>37.765</v>
      </c>
      <c r="I714" s="204"/>
      <c r="J714" s="200"/>
      <c r="K714" s="200"/>
      <c r="L714" s="205"/>
      <c r="M714" s="206"/>
      <c r="N714" s="207"/>
      <c r="O714" s="207"/>
      <c r="P714" s="207"/>
      <c r="Q714" s="207"/>
      <c r="R714" s="207"/>
      <c r="S714" s="207"/>
      <c r="T714" s="208"/>
      <c r="AT714" s="209" t="s">
        <v>181</v>
      </c>
      <c r="AU714" s="209" t="s">
        <v>179</v>
      </c>
      <c r="AV714" s="14" t="s">
        <v>179</v>
      </c>
      <c r="AW714" s="14" t="s">
        <v>36</v>
      </c>
      <c r="AX714" s="14" t="s">
        <v>75</v>
      </c>
      <c r="AY714" s="209" t="s">
        <v>171</v>
      </c>
    </row>
    <row r="715" spans="2:51" s="14" customFormat="1" ht="11.25">
      <c r="B715" s="199"/>
      <c r="C715" s="200"/>
      <c r="D715" s="190" t="s">
        <v>181</v>
      </c>
      <c r="E715" s="201" t="s">
        <v>19</v>
      </c>
      <c r="F715" s="202" t="s">
        <v>787</v>
      </c>
      <c r="G715" s="200"/>
      <c r="H715" s="203">
        <v>22.954</v>
      </c>
      <c r="I715" s="204"/>
      <c r="J715" s="200"/>
      <c r="K715" s="200"/>
      <c r="L715" s="205"/>
      <c r="M715" s="206"/>
      <c r="N715" s="207"/>
      <c r="O715" s="207"/>
      <c r="P715" s="207"/>
      <c r="Q715" s="207"/>
      <c r="R715" s="207"/>
      <c r="S715" s="207"/>
      <c r="T715" s="208"/>
      <c r="AT715" s="209" t="s">
        <v>181</v>
      </c>
      <c r="AU715" s="209" t="s">
        <v>179</v>
      </c>
      <c r="AV715" s="14" t="s">
        <v>179</v>
      </c>
      <c r="AW715" s="14" t="s">
        <v>36</v>
      </c>
      <c r="AX715" s="14" t="s">
        <v>75</v>
      </c>
      <c r="AY715" s="209" t="s">
        <v>171</v>
      </c>
    </row>
    <row r="716" spans="2:51" s="13" customFormat="1" ht="11.25">
      <c r="B716" s="188"/>
      <c r="C716" s="189"/>
      <c r="D716" s="190" t="s">
        <v>181</v>
      </c>
      <c r="E716" s="191" t="s">
        <v>19</v>
      </c>
      <c r="F716" s="192" t="s">
        <v>374</v>
      </c>
      <c r="G716" s="189"/>
      <c r="H716" s="191" t="s">
        <v>19</v>
      </c>
      <c r="I716" s="193"/>
      <c r="J716" s="189"/>
      <c r="K716" s="189"/>
      <c r="L716" s="194"/>
      <c r="M716" s="195"/>
      <c r="N716" s="196"/>
      <c r="O716" s="196"/>
      <c r="P716" s="196"/>
      <c r="Q716" s="196"/>
      <c r="R716" s="196"/>
      <c r="S716" s="196"/>
      <c r="T716" s="197"/>
      <c r="AT716" s="198" t="s">
        <v>181</v>
      </c>
      <c r="AU716" s="198" t="s">
        <v>179</v>
      </c>
      <c r="AV716" s="13" t="s">
        <v>83</v>
      </c>
      <c r="AW716" s="13" t="s">
        <v>36</v>
      </c>
      <c r="AX716" s="13" t="s">
        <v>75</v>
      </c>
      <c r="AY716" s="198" t="s">
        <v>171</v>
      </c>
    </row>
    <row r="717" spans="2:51" s="14" customFormat="1" ht="22.5">
      <c r="B717" s="199"/>
      <c r="C717" s="200"/>
      <c r="D717" s="190" t="s">
        <v>181</v>
      </c>
      <c r="E717" s="201" t="s">
        <v>19</v>
      </c>
      <c r="F717" s="202" t="s">
        <v>788</v>
      </c>
      <c r="G717" s="200"/>
      <c r="H717" s="203">
        <v>130.768</v>
      </c>
      <c r="I717" s="204"/>
      <c r="J717" s="200"/>
      <c r="K717" s="200"/>
      <c r="L717" s="205"/>
      <c r="M717" s="206"/>
      <c r="N717" s="207"/>
      <c r="O717" s="207"/>
      <c r="P717" s="207"/>
      <c r="Q717" s="207"/>
      <c r="R717" s="207"/>
      <c r="S717" s="207"/>
      <c r="T717" s="208"/>
      <c r="AT717" s="209" t="s">
        <v>181</v>
      </c>
      <c r="AU717" s="209" t="s">
        <v>179</v>
      </c>
      <c r="AV717" s="14" t="s">
        <v>179</v>
      </c>
      <c r="AW717" s="14" t="s">
        <v>36</v>
      </c>
      <c r="AX717" s="14" t="s">
        <v>75</v>
      </c>
      <c r="AY717" s="209" t="s">
        <v>171</v>
      </c>
    </row>
    <row r="718" spans="2:51" s="14" customFormat="1" ht="11.25">
      <c r="B718" s="199"/>
      <c r="C718" s="200"/>
      <c r="D718" s="190" t="s">
        <v>181</v>
      </c>
      <c r="E718" s="201" t="s">
        <v>19</v>
      </c>
      <c r="F718" s="202" t="s">
        <v>789</v>
      </c>
      <c r="G718" s="200"/>
      <c r="H718" s="203">
        <v>97.57</v>
      </c>
      <c r="I718" s="204"/>
      <c r="J718" s="200"/>
      <c r="K718" s="200"/>
      <c r="L718" s="205"/>
      <c r="M718" s="206"/>
      <c r="N718" s="207"/>
      <c r="O718" s="207"/>
      <c r="P718" s="207"/>
      <c r="Q718" s="207"/>
      <c r="R718" s="207"/>
      <c r="S718" s="207"/>
      <c r="T718" s="208"/>
      <c r="AT718" s="209" t="s">
        <v>181</v>
      </c>
      <c r="AU718" s="209" t="s">
        <v>179</v>
      </c>
      <c r="AV718" s="14" t="s">
        <v>179</v>
      </c>
      <c r="AW718" s="14" t="s">
        <v>36</v>
      </c>
      <c r="AX718" s="14" t="s">
        <v>75</v>
      </c>
      <c r="AY718" s="209" t="s">
        <v>171</v>
      </c>
    </row>
    <row r="719" spans="2:51" s="15" customFormat="1" ht="11.25">
      <c r="B719" s="210"/>
      <c r="C719" s="211"/>
      <c r="D719" s="190" t="s">
        <v>181</v>
      </c>
      <c r="E719" s="212" t="s">
        <v>19</v>
      </c>
      <c r="F719" s="213" t="s">
        <v>184</v>
      </c>
      <c r="G719" s="211"/>
      <c r="H719" s="214">
        <v>539.138</v>
      </c>
      <c r="I719" s="215"/>
      <c r="J719" s="211"/>
      <c r="K719" s="211"/>
      <c r="L719" s="216"/>
      <c r="M719" s="217"/>
      <c r="N719" s="218"/>
      <c r="O719" s="218"/>
      <c r="P719" s="218"/>
      <c r="Q719" s="218"/>
      <c r="R719" s="218"/>
      <c r="S719" s="218"/>
      <c r="T719" s="219"/>
      <c r="AT719" s="220" t="s">
        <v>181</v>
      </c>
      <c r="AU719" s="220" t="s">
        <v>179</v>
      </c>
      <c r="AV719" s="15" t="s">
        <v>178</v>
      </c>
      <c r="AW719" s="15" t="s">
        <v>36</v>
      </c>
      <c r="AX719" s="15" t="s">
        <v>83</v>
      </c>
      <c r="AY719" s="220" t="s">
        <v>171</v>
      </c>
    </row>
    <row r="720" spans="1:65" s="2" customFormat="1" ht="16.5" customHeight="1">
      <c r="A720" s="36"/>
      <c r="B720" s="37"/>
      <c r="C720" s="175" t="s">
        <v>790</v>
      </c>
      <c r="D720" s="175" t="s">
        <v>173</v>
      </c>
      <c r="E720" s="176" t="s">
        <v>791</v>
      </c>
      <c r="F720" s="177" t="s">
        <v>792</v>
      </c>
      <c r="G720" s="178" t="s">
        <v>284</v>
      </c>
      <c r="H720" s="179">
        <v>6</v>
      </c>
      <c r="I720" s="180"/>
      <c r="J720" s="181">
        <f>ROUND(I720*H720,2)</f>
        <v>0</v>
      </c>
      <c r="K720" s="177" t="s">
        <v>177</v>
      </c>
      <c r="L720" s="41"/>
      <c r="M720" s="182" t="s">
        <v>19</v>
      </c>
      <c r="N720" s="183" t="s">
        <v>47</v>
      </c>
      <c r="O720" s="66"/>
      <c r="P720" s="184">
        <f>O720*H720</f>
        <v>0</v>
      </c>
      <c r="Q720" s="184">
        <v>0</v>
      </c>
      <c r="R720" s="184">
        <f>Q720*H720</f>
        <v>0</v>
      </c>
      <c r="S720" s="184">
        <v>0</v>
      </c>
      <c r="T720" s="185">
        <f>S720*H720</f>
        <v>0</v>
      </c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R720" s="186" t="s">
        <v>178</v>
      </c>
      <c r="AT720" s="186" t="s">
        <v>173</v>
      </c>
      <c r="AU720" s="186" t="s">
        <v>179</v>
      </c>
      <c r="AY720" s="19" t="s">
        <v>171</v>
      </c>
      <c r="BE720" s="187">
        <f>IF(N720="základní",J720,0)</f>
        <v>0</v>
      </c>
      <c r="BF720" s="187">
        <f>IF(N720="snížená",J720,0)</f>
        <v>0</v>
      </c>
      <c r="BG720" s="187">
        <f>IF(N720="zákl. přenesená",J720,0)</f>
        <v>0</v>
      </c>
      <c r="BH720" s="187">
        <f>IF(N720="sníž. přenesená",J720,0)</f>
        <v>0</v>
      </c>
      <c r="BI720" s="187">
        <f>IF(N720="nulová",J720,0)</f>
        <v>0</v>
      </c>
      <c r="BJ720" s="19" t="s">
        <v>179</v>
      </c>
      <c r="BK720" s="187">
        <f>ROUND(I720*H720,2)</f>
        <v>0</v>
      </c>
      <c r="BL720" s="19" t="s">
        <v>178</v>
      </c>
      <c r="BM720" s="186" t="s">
        <v>793</v>
      </c>
    </row>
    <row r="721" spans="1:65" s="2" customFormat="1" ht="16.5" customHeight="1">
      <c r="A721" s="36"/>
      <c r="B721" s="37"/>
      <c r="C721" s="221" t="s">
        <v>794</v>
      </c>
      <c r="D721" s="221" t="s">
        <v>248</v>
      </c>
      <c r="E721" s="222" t="s">
        <v>795</v>
      </c>
      <c r="F721" s="223" t="s">
        <v>796</v>
      </c>
      <c r="G721" s="224" t="s">
        <v>284</v>
      </c>
      <c r="H721" s="225">
        <v>6</v>
      </c>
      <c r="I721" s="226"/>
      <c r="J721" s="227">
        <f>ROUND(I721*H721,2)</f>
        <v>0</v>
      </c>
      <c r="K721" s="223" t="s">
        <v>177</v>
      </c>
      <c r="L721" s="228"/>
      <c r="M721" s="229" t="s">
        <v>19</v>
      </c>
      <c r="N721" s="230" t="s">
        <v>47</v>
      </c>
      <c r="O721" s="66"/>
      <c r="P721" s="184">
        <f>O721*H721</f>
        <v>0</v>
      </c>
      <c r="Q721" s="184">
        <v>3E-05</v>
      </c>
      <c r="R721" s="184">
        <f>Q721*H721</f>
        <v>0.00018</v>
      </c>
      <c r="S721" s="184">
        <v>0</v>
      </c>
      <c r="T721" s="185">
        <f>S721*H721</f>
        <v>0</v>
      </c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R721" s="186" t="s">
        <v>219</v>
      </c>
      <c r="AT721" s="186" t="s">
        <v>248</v>
      </c>
      <c r="AU721" s="186" t="s">
        <v>179</v>
      </c>
      <c r="AY721" s="19" t="s">
        <v>171</v>
      </c>
      <c r="BE721" s="187">
        <f>IF(N721="základní",J721,0)</f>
        <v>0</v>
      </c>
      <c r="BF721" s="187">
        <f>IF(N721="snížená",J721,0)</f>
        <v>0</v>
      </c>
      <c r="BG721" s="187">
        <f>IF(N721="zákl. přenesená",J721,0)</f>
        <v>0</v>
      </c>
      <c r="BH721" s="187">
        <f>IF(N721="sníž. přenesená",J721,0)</f>
        <v>0</v>
      </c>
      <c r="BI721" s="187">
        <f>IF(N721="nulová",J721,0)</f>
        <v>0</v>
      </c>
      <c r="BJ721" s="19" t="s">
        <v>179</v>
      </c>
      <c r="BK721" s="187">
        <f>ROUND(I721*H721,2)</f>
        <v>0</v>
      </c>
      <c r="BL721" s="19" t="s">
        <v>178</v>
      </c>
      <c r="BM721" s="186" t="s">
        <v>797</v>
      </c>
    </row>
    <row r="722" spans="2:63" s="12" customFormat="1" ht="22.9" customHeight="1">
      <c r="B722" s="159"/>
      <c r="C722" s="160"/>
      <c r="D722" s="161" t="s">
        <v>74</v>
      </c>
      <c r="E722" s="173" t="s">
        <v>226</v>
      </c>
      <c r="F722" s="173" t="s">
        <v>798</v>
      </c>
      <c r="G722" s="160"/>
      <c r="H722" s="160"/>
      <c r="I722" s="163"/>
      <c r="J722" s="174">
        <f>BK722</f>
        <v>0</v>
      </c>
      <c r="K722" s="160"/>
      <c r="L722" s="165"/>
      <c r="M722" s="166"/>
      <c r="N722" s="167"/>
      <c r="O722" s="167"/>
      <c r="P722" s="168">
        <f>SUM(P723:P754)</f>
        <v>0</v>
      </c>
      <c r="Q722" s="167"/>
      <c r="R722" s="168">
        <f>SUM(R723:R754)</f>
        <v>0.6520346000000001</v>
      </c>
      <c r="S722" s="167"/>
      <c r="T722" s="169">
        <f>SUM(T723:T754)</f>
        <v>0</v>
      </c>
      <c r="AR722" s="170" t="s">
        <v>83</v>
      </c>
      <c r="AT722" s="171" t="s">
        <v>74</v>
      </c>
      <c r="AU722" s="171" t="s">
        <v>83</v>
      </c>
      <c r="AY722" s="170" t="s">
        <v>171</v>
      </c>
      <c r="BK722" s="172">
        <f>SUM(BK723:BK754)</f>
        <v>0</v>
      </c>
    </row>
    <row r="723" spans="1:65" s="2" customFormat="1" ht="33" customHeight="1">
      <c r="A723" s="36"/>
      <c r="B723" s="37"/>
      <c r="C723" s="175" t="s">
        <v>799</v>
      </c>
      <c r="D723" s="175" t="s">
        <v>173</v>
      </c>
      <c r="E723" s="176" t="s">
        <v>800</v>
      </c>
      <c r="F723" s="177" t="s">
        <v>801</v>
      </c>
      <c r="G723" s="178" t="s">
        <v>176</v>
      </c>
      <c r="H723" s="179">
        <v>645.743</v>
      </c>
      <c r="I723" s="180"/>
      <c r="J723" s="181">
        <f>ROUND(I723*H723,2)</f>
        <v>0</v>
      </c>
      <c r="K723" s="177" t="s">
        <v>177</v>
      </c>
      <c r="L723" s="41"/>
      <c r="M723" s="182" t="s">
        <v>19</v>
      </c>
      <c r="N723" s="183" t="s">
        <v>47</v>
      </c>
      <c r="O723" s="66"/>
      <c r="P723" s="184">
        <f>O723*H723</f>
        <v>0</v>
      </c>
      <c r="Q723" s="184">
        <v>0</v>
      </c>
      <c r="R723" s="184">
        <f>Q723*H723</f>
        <v>0</v>
      </c>
      <c r="S723" s="184">
        <v>0</v>
      </c>
      <c r="T723" s="185">
        <f>S723*H723</f>
        <v>0</v>
      </c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R723" s="186" t="s">
        <v>178</v>
      </c>
      <c r="AT723" s="186" t="s">
        <v>173</v>
      </c>
      <c r="AU723" s="186" t="s">
        <v>179</v>
      </c>
      <c r="AY723" s="19" t="s">
        <v>171</v>
      </c>
      <c r="BE723" s="187">
        <f>IF(N723="základní",J723,0)</f>
        <v>0</v>
      </c>
      <c r="BF723" s="187">
        <f>IF(N723="snížená",J723,0)</f>
        <v>0</v>
      </c>
      <c r="BG723" s="187">
        <f>IF(N723="zákl. přenesená",J723,0)</f>
        <v>0</v>
      </c>
      <c r="BH723" s="187">
        <f>IF(N723="sníž. přenesená",J723,0)</f>
        <v>0</v>
      </c>
      <c r="BI723" s="187">
        <f>IF(N723="nulová",J723,0)</f>
        <v>0</v>
      </c>
      <c r="BJ723" s="19" t="s">
        <v>179</v>
      </c>
      <c r="BK723" s="187">
        <f>ROUND(I723*H723,2)</f>
        <v>0</v>
      </c>
      <c r="BL723" s="19" t="s">
        <v>178</v>
      </c>
      <c r="BM723" s="186" t="s">
        <v>802</v>
      </c>
    </row>
    <row r="724" spans="2:51" s="13" customFormat="1" ht="11.25">
      <c r="B724" s="188"/>
      <c r="C724" s="189"/>
      <c r="D724" s="190" t="s">
        <v>181</v>
      </c>
      <c r="E724" s="191" t="s">
        <v>19</v>
      </c>
      <c r="F724" s="192" t="s">
        <v>674</v>
      </c>
      <c r="G724" s="189"/>
      <c r="H724" s="191" t="s">
        <v>19</v>
      </c>
      <c r="I724" s="193"/>
      <c r="J724" s="189"/>
      <c r="K724" s="189"/>
      <c r="L724" s="194"/>
      <c r="M724" s="195"/>
      <c r="N724" s="196"/>
      <c r="O724" s="196"/>
      <c r="P724" s="196"/>
      <c r="Q724" s="196"/>
      <c r="R724" s="196"/>
      <c r="S724" s="196"/>
      <c r="T724" s="197"/>
      <c r="AT724" s="198" t="s">
        <v>181</v>
      </c>
      <c r="AU724" s="198" t="s">
        <v>179</v>
      </c>
      <c r="AV724" s="13" t="s">
        <v>83</v>
      </c>
      <c r="AW724" s="13" t="s">
        <v>36</v>
      </c>
      <c r="AX724" s="13" t="s">
        <v>75</v>
      </c>
      <c r="AY724" s="198" t="s">
        <v>171</v>
      </c>
    </row>
    <row r="725" spans="2:51" s="14" customFormat="1" ht="11.25">
      <c r="B725" s="199"/>
      <c r="C725" s="200"/>
      <c r="D725" s="190" t="s">
        <v>181</v>
      </c>
      <c r="E725" s="201" t="s">
        <v>19</v>
      </c>
      <c r="F725" s="202" t="s">
        <v>803</v>
      </c>
      <c r="G725" s="200"/>
      <c r="H725" s="203">
        <v>230.641</v>
      </c>
      <c r="I725" s="204"/>
      <c r="J725" s="200"/>
      <c r="K725" s="200"/>
      <c r="L725" s="205"/>
      <c r="M725" s="206"/>
      <c r="N725" s="207"/>
      <c r="O725" s="207"/>
      <c r="P725" s="207"/>
      <c r="Q725" s="207"/>
      <c r="R725" s="207"/>
      <c r="S725" s="207"/>
      <c r="T725" s="208"/>
      <c r="AT725" s="209" t="s">
        <v>181</v>
      </c>
      <c r="AU725" s="209" t="s">
        <v>179</v>
      </c>
      <c r="AV725" s="14" t="s">
        <v>179</v>
      </c>
      <c r="AW725" s="14" t="s">
        <v>36</v>
      </c>
      <c r="AX725" s="14" t="s">
        <v>75</v>
      </c>
      <c r="AY725" s="209" t="s">
        <v>171</v>
      </c>
    </row>
    <row r="726" spans="2:51" s="13" customFormat="1" ht="11.25">
      <c r="B726" s="188"/>
      <c r="C726" s="189"/>
      <c r="D726" s="190" t="s">
        <v>181</v>
      </c>
      <c r="E726" s="191" t="s">
        <v>19</v>
      </c>
      <c r="F726" s="192" t="s">
        <v>666</v>
      </c>
      <c r="G726" s="189"/>
      <c r="H726" s="191" t="s">
        <v>19</v>
      </c>
      <c r="I726" s="193"/>
      <c r="J726" s="189"/>
      <c r="K726" s="189"/>
      <c r="L726" s="194"/>
      <c r="M726" s="195"/>
      <c r="N726" s="196"/>
      <c r="O726" s="196"/>
      <c r="P726" s="196"/>
      <c r="Q726" s="196"/>
      <c r="R726" s="196"/>
      <c r="S726" s="196"/>
      <c r="T726" s="197"/>
      <c r="AT726" s="198" t="s">
        <v>181</v>
      </c>
      <c r="AU726" s="198" t="s">
        <v>179</v>
      </c>
      <c r="AV726" s="13" t="s">
        <v>83</v>
      </c>
      <c r="AW726" s="13" t="s">
        <v>36</v>
      </c>
      <c r="AX726" s="13" t="s">
        <v>75</v>
      </c>
      <c r="AY726" s="198" t="s">
        <v>171</v>
      </c>
    </row>
    <row r="727" spans="2:51" s="14" customFormat="1" ht="11.25">
      <c r="B727" s="199"/>
      <c r="C727" s="200"/>
      <c r="D727" s="190" t="s">
        <v>181</v>
      </c>
      <c r="E727" s="201" t="s">
        <v>19</v>
      </c>
      <c r="F727" s="202" t="s">
        <v>804</v>
      </c>
      <c r="G727" s="200"/>
      <c r="H727" s="203">
        <v>230.584</v>
      </c>
      <c r="I727" s="204"/>
      <c r="J727" s="200"/>
      <c r="K727" s="200"/>
      <c r="L727" s="205"/>
      <c r="M727" s="206"/>
      <c r="N727" s="207"/>
      <c r="O727" s="207"/>
      <c r="P727" s="207"/>
      <c r="Q727" s="207"/>
      <c r="R727" s="207"/>
      <c r="S727" s="207"/>
      <c r="T727" s="208"/>
      <c r="AT727" s="209" t="s">
        <v>181</v>
      </c>
      <c r="AU727" s="209" t="s">
        <v>179</v>
      </c>
      <c r="AV727" s="14" t="s">
        <v>179</v>
      </c>
      <c r="AW727" s="14" t="s">
        <v>36</v>
      </c>
      <c r="AX727" s="14" t="s">
        <v>75</v>
      </c>
      <c r="AY727" s="209" t="s">
        <v>171</v>
      </c>
    </row>
    <row r="728" spans="2:51" s="13" customFormat="1" ht="11.25">
      <c r="B728" s="188"/>
      <c r="C728" s="189"/>
      <c r="D728" s="190" t="s">
        <v>181</v>
      </c>
      <c r="E728" s="191" t="s">
        <v>19</v>
      </c>
      <c r="F728" s="192" t="s">
        <v>682</v>
      </c>
      <c r="G728" s="189"/>
      <c r="H728" s="191" t="s">
        <v>19</v>
      </c>
      <c r="I728" s="193"/>
      <c r="J728" s="189"/>
      <c r="K728" s="189"/>
      <c r="L728" s="194"/>
      <c r="M728" s="195"/>
      <c r="N728" s="196"/>
      <c r="O728" s="196"/>
      <c r="P728" s="196"/>
      <c r="Q728" s="196"/>
      <c r="R728" s="196"/>
      <c r="S728" s="196"/>
      <c r="T728" s="197"/>
      <c r="AT728" s="198" t="s">
        <v>181</v>
      </c>
      <c r="AU728" s="198" t="s">
        <v>179</v>
      </c>
      <c r="AV728" s="13" t="s">
        <v>83</v>
      </c>
      <c r="AW728" s="13" t="s">
        <v>36</v>
      </c>
      <c r="AX728" s="13" t="s">
        <v>75</v>
      </c>
      <c r="AY728" s="198" t="s">
        <v>171</v>
      </c>
    </row>
    <row r="729" spans="2:51" s="14" customFormat="1" ht="11.25">
      <c r="B729" s="199"/>
      <c r="C729" s="200"/>
      <c r="D729" s="190" t="s">
        <v>181</v>
      </c>
      <c r="E729" s="201" t="s">
        <v>19</v>
      </c>
      <c r="F729" s="202" t="s">
        <v>805</v>
      </c>
      <c r="G729" s="200"/>
      <c r="H729" s="203">
        <v>131.168</v>
      </c>
      <c r="I729" s="204"/>
      <c r="J729" s="200"/>
      <c r="K729" s="200"/>
      <c r="L729" s="205"/>
      <c r="M729" s="206"/>
      <c r="N729" s="207"/>
      <c r="O729" s="207"/>
      <c r="P729" s="207"/>
      <c r="Q729" s="207"/>
      <c r="R729" s="207"/>
      <c r="S729" s="207"/>
      <c r="T729" s="208"/>
      <c r="AT729" s="209" t="s">
        <v>181</v>
      </c>
      <c r="AU729" s="209" t="s">
        <v>179</v>
      </c>
      <c r="AV729" s="14" t="s">
        <v>179</v>
      </c>
      <c r="AW729" s="14" t="s">
        <v>36</v>
      </c>
      <c r="AX729" s="14" t="s">
        <v>75</v>
      </c>
      <c r="AY729" s="209" t="s">
        <v>171</v>
      </c>
    </row>
    <row r="730" spans="2:51" s="13" customFormat="1" ht="11.25">
      <c r="B730" s="188"/>
      <c r="C730" s="189"/>
      <c r="D730" s="190" t="s">
        <v>181</v>
      </c>
      <c r="E730" s="191" t="s">
        <v>19</v>
      </c>
      <c r="F730" s="192" t="s">
        <v>690</v>
      </c>
      <c r="G730" s="189"/>
      <c r="H730" s="191" t="s">
        <v>19</v>
      </c>
      <c r="I730" s="193"/>
      <c r="J730" s="189"/>
      <c r="K730" s="189"/>
      <c r="L730" s="194"/>
      <c r="M730" s="195"/>
      <c r="N730" s="196"/>
      <c r="O730" s="196"/>
      <c r="P730" s="196"/>
      <c r="Q730" s="196"/>
      <c r="R730" s="196"/>
      <c r="S730" s="196"/>
      <c r="T730" s="197"/>
      <c r="AT730" s="198" t="s">
        <v>181</v>
      </c>
      <c r="AU730" s="198" t="s">
        <v>179</v>
      </c>
      <c r="AV730" s="13" t="s">
        <v>83</v>
      </c>
      <c r="AW730" s="13" t="s">
        <v>36</v>
      </c>
      <c r="AX730" s="13" t="s">
        <v>75</v>
      </c>
      <c r="AY730" s="198" t="s">
        <v>171</v>
      </c>
    </row>
    <row r="731" spans="2:51" s="14" customFormat="1" ht="11.25">
      <c r="B731" s="199"/>
      <c r="C731" s="200"/>
      <c r="D731" s="190" t="s">
        <v>181</v>
      </c>
      <c r="E731" s="201" t="s">
        <v>19</v>
      </c>
      <c r="F731" s="202" t="s">
        <v>806</v>
      </c>
      <c r="G731" s="200"/>
      <c r="H731" s="203">
        <v>53.35</v>
      </c>
      <c r="I731" s="204"/>
      <c r="J731" s="200"/>
      <c r="K731" s="200"/>
      <c r="L731" s="205"/>
      <c r="M731" s="206"/>
      <c r="N731" s="207"/>
      <c r="O731" s="207"/>
      <c r="P731" s="207"/>
      <c r="Q731" s="207"/>
      <c r="R731" s="207"/>
      <c r="S731" s="207"/>
      <c r="T731" s="208"/>
      <c r="AT731" s="209" t="s">
        <v>181</v>
      </c>
      <c r="AU731" s="209" t="s">
        <v>179</v>
      </c>
      <c r="AV731" s="14" t="s">
        <v>179</v>
      </c>
      <c r="AW731" s="14" t="s">
        <v>36</v>
      </c>
      <c r="AX731" s="14" t="s">
        <v>75</v>
      </c>
      <c r="AY731" s="209" t="s">
        <v>171</v>
      </c>
    </row>
    <row r="732" spans="2:51" s="15" customFormat="1" ht="11.25">
      <c r="B732" s="210"/>
      <c r="C732" s="211"/>
      <c r="D732" s="190" t="s">
        <v>181</v>
      </c>
      <c r="E732" s="212" t="s">
        <v>19</v>
      </c>
      <c r="F732" s="213" t="s">
        <v>184</v>
      </c>
      <c r="G732" s="211"/>
      <c r="H732" s="214">
        <v>645.743</v>
      </c>
      <c r="I732" s="215"/>
      <c r="J732" s="211"/>
      <c r="K732" s="211"/>
      <c r="L732" s="216"/>
      <c r="M732" s="217"/>
      <c r="N732" s="218"/>
      <c r="O732" s="218"/>
      <c r="P732" s="218"/>
      <c r="Q732" s="218"/>
      <c r="R732" s="218"/>
      <c r="S732" s="218"/>
      <c r="T732" s="219"/>
      <c r="AT732" s="220" t="s">
        <v>181</v>
      </c>
      <c r="AU732" s="220" t="s">
        <v>179</v>
      </c>
      <c r="AV732" s="15" t="s">
        <v>178</v>
      </c>
      <c r="AW732" s="15" t="s">
        <v>36</v>
      </c>
      <c r="AX732" s="15" t="s">
        <v>83</v>
      </c>
      <c r="AY732" s="220" t="s">
        <v>171</v>
      </c>
    </row>
    <row r="733" spans="1:65" s="2" customFormat="1" ht="24">
      <c r="A733" s="36"/>
      <c r="B733" s="37"/>
      <c r="C733" s="175" t="s">
        <v>807</v>
      </c>
      <c r="D733" s="175" t="s">
        <v>173</v>
      </c>
      <c r="E733" s="176" t="s">
        <v>808</v>
      </c>
      <c r="F733" s="177" t="s">
        <v>809</v>
      </c>
      <c r="G733" s="178" t="s">
        <v>176</v>
      </c>
      <c r="H733" s="179">
        <v>38744.58</v>
      </c>
      <c r="I733" s="180"/>
      <c r="J733" s="181">
        <f>ROUND(I733*H733,2)</f>
        <v>0</v>
      </c>
      <c r="K733" s="177" t="s">
        <v>177</v>
      </c>
      <c r="L733" s="41"/>
      <c r="M733" s="182" t="s">
        <v>19</v>
      </c>
      <c r="N733" s="183" t="s">
        <v>47</v>
      </c>
      <c r="O733" s="66"/>
      <c r="P733" s="184">
        <f>O733*H733</f>
        <v>0</v>
      </c>
      <c r="Q733" s="184">
        <v>0</v>
      </c>
      <c r="R733" s="184">
        <f>Q733*H733</f>
        <v>0</v>
      </c>
      <c r="S733" s="184">
        <v>0</v>
      </c>
      <c r="T733" s="185">
        <f>S733*H733</f>
        <v>0</v>
      </c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R733" s="186" t="s">
        <v>178</v>
      </c>
      <c r="AT733" s="186" t="s">
        <v>173</v>
      </c>
      <c r="AU733" s="186" t="s">
        <v>179</v>
      </c>
      <c r="AY733" s="19" t="s">
        <v>171</v>
      </c>
      <c r="BE733" s="187">
        <f>IF(N733="základní",J733,0)</f>
        <v>0</v>
      </c>
      <c r="BF733" s="187">
        <f>IF(N733="snížená",J733,0)</f>
        <v>0</v>
      </c>
      <c r="BG733" s="187">
        <f>IF(N733="zákl. přenesená",J733,0)</f>
        <v>0</v>
      </c>
      <c r="BH733" s="187">
        <f>IF(N733="sníž. přenesená",J733,0)</f>
        <v>0</v>
      </c>
      <c r="BI733" s="187">
        <f>IF(N733="nulová",J733,0)</f>
        <v>0</v>
      </c>
      <c r="BJ733" s="19" t="s">
        <v>179</v>
      </c>
      <c r="BK733" s="187">
        <f>ROUND(I733*H733,2)</f>
        <v>0</v>
      </c>
      <c r="BL733" s="19" t="s">
        <v>178</v>
      </c>
      <c r="BM733" s="186" t="s">
        <v>810</v>
      </c>
    </row>
    <row r="734" spans="2:51" s="14" customFormat="1" ht="11.25">
      <c r="B734" s="199"/>
      <c r="C734" s="200"/>
      <c r="D734" s="190" t="s">
        <v>181</v>
      </c>
      <c r="E734" s="200"/>
      <c r="F734" s="202" t="s">
        <v>811</v>
      </c>
      <c r="G734" s="200"/>
      <c r="H734" s="203">
        <v>38744.58</v>
      </c>
      <c r="I734" s="204"/>
      <c r="J734" s="200"/>
      <c r="K734" s="200"/>
      <c r="L734" s="205"/>
      <c r="M734" s="206"/>
      <c r="N734" s="207"/>
      <c r="O734" s="207"/>
      <c r="P734" s="207"/>
      <c r="Q734" s="207"/>
      <c r="R734" s="207"/>
      <c r="S734" s="207"/>
      <c r="T734" s="208"/>
      <c r="AT734" s="209" t="s">
        <v>181</v>
      </c>
      <c r="AU734" s="209" t="s">
        <v>179</v>
      </c>
      <c r="AV734" s="14" t="s">
        <v>179</v>
      </c>
      <c r="AW734" s="14" t="s">
        <v>4</v>
      </c>
      <c r="AX734" s="14" t="s">
        <v>83</v>
      </c>
      <c r="AY734" s="209" t="s">
        <v>171</v>
      </c>
    </row>
    <row r="735" spans="1:65" s="2" customFormat="1" ht="33" customHeight="1">
      <c r="A735" s="36"/>
      <c r="B735" s="37"/>
      <c r="C735" s="175" t="s">
        <v>812</v>
      </c>
      <c r="D735" s="175" t="s">
        <v>173</v>
      </c>
      <c r="E735" s="176" t="s">
        <v>813</v>
      </c>
      <c r="F735" s="177" t="s">
        <v>814</v>
      </c>
      <c r="G735" s="178" t="s">
        <v>176</v>
      </c>
      <c r="H735" s="179">
        <v>645.743</v>
      </c>
      <c r="I735" s="180"/>
      <c r="J735" s="181">
        <f>ROUND(I735*H735,2)</f>
        <v>0</v>
      </c>
      <c r="K735" s="177" t="s">
        <v>177</v>
      </c>
      <c r="L735" s="41"/>
      <c r="M735" s="182" t="s">
        <v>19</v>
      </c>
      <c r="N735" s="183" t="s">
        <v>47</v>
      </c>
      <c r="O735" s="66"/>
      <c r="P735" s="184">
        <f>O735*H735</f>
        <v>0</v>
      </c>
      <c r="Q735" s="184">
        <v>0</v>
      </c>
      <c r="R735" s="184">
        <f>Q735*H735</f>
        <v>0</v>
      </c>
      <c r="S735" s="184">
        <v>0</v>
      </c>
      <c r="T735" s="185">
        <f>S735*H735</f>
        <v>0</v>
      </c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R735" s="186" t="s">
        <v>178</v>
      </c>
      <c r="AT735" s="186" t="s">
        <v>173</v>
      </c>
      <c r="AU735" s="186" t="s">
        <v>179</v>
      </c>
      <c r="AY735" s="19" t="s">
        <v>171</v>
      </c>
      <c r="BE735" s="187">
        <f>IF(N735="základní",J735,0)</f>
        <v>0</v>
      </c>
      <c r="BF735" s="187">
        <f>IF(N735="snížená",J735,0)</f>
        <v>0</v>
      </c>
      <c r="BG735" s="187">
        <f>IF(N735="zákl. přenesená",J735,0)</f>
        <v>0</v>
      </c>
      <c r="BH735" s="187">
        <f>IF(N735="sníž. přenesená",J735,0)</f>
        <v>0</v>
      </c>
      <c r="BI735" s="187">
        <f>IF(N735="nulová",J735,0)</f>
        <v>0</v>
      </c>
      <c r="BJ735" s="19" t="s">
        <v>179</v>
      </c>
      <c r="BK735" s="187">
        <f>ROUND(I735*H735,2)</f>
        <v>0</v>
      </c>
      <c r="BL735" s="19" t="s">
        <v>178</v>
      </c>
      <c r="BM735" s="186" t="s">
        <v>815</v>
      </c>
    </row>
    <row r="736" spans="1:65" s="2" customFormat="1" ht="16.5" customHeight="1">
      <c r="A736" s="36"/>
      <c r="B736" s="37"/>
      <c r="C736" s="175" t="s">
        <v>816</v>
      </c>
      <c r="D736" s="175" t="s">
        <v>173</v>
      </c>
      <c r="E736" s="176" t="s">
        <v>817</v>
      </c>
      <c r="F736" s="177" t="s">
        <v>818</v>
      </c>
      <c r="G736" s="178" t="s">
        <v>176</v>
      </c>
      <c r="H736" s="179">
        <v>645.743</v>
      </c>
      <c r="I736" s="180"/>
      <c r="J736" s="181">
        <f>ROUND(I736*H736,2)</f>
        <v>0</v>
      </c>
      <c r="K736" s="177" t="s">
        <v>177</v>
      </c>
      <c r="L736" s="41"/>
      <c r="M736" s="182" t="s">
        <v>19</v>
      </c>
      <c r="N736" s="183" t="s">
        <v>47</v>
      </c>
      <c r="O736" s="66"/>
      <c r="P736" s="184">
        <f>O736*H736</f>
        <v>0</v>
      </c>
      <c r="Q736" s="184">
        <v>0</v>
      </c>
      <c r="R736" s="184">
        <f>Q736*H736</f>
        <v>0</v>
      </c>
      <c r="S736" s="184">
        <v>0</v>
      </c>
      <c r="T736" s="185">
        <f>S736*H736</f>
        <v>0</v>
      </c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R736" s="186" t="s">
        <v>178</v>
      </c>
      <c r="AT736" s="186" t="s">
        <v>173</v>
      </c>
      <c r="AU736" s="186" t="s">
        <v>179</v>
      </c>
      <c r="AY736" s="19" t="s">
        <v>171</v>
      </c>
      <c r="BE736" s="187">
        <f>IF(N736="základní",J736,0)</f>
        <v>0</v>
      </c>
      <c r="BF736" s="187">
        <f>IF(N736="snížená",J736,0)</f>
        <v>0</v>
      </c>
      <c r="BG736" s="187">
        <f>IF(N736="zákl. přenesená",J736,0)</f>
        <v>0</v>
      </c>
      <c r="BH736" s="187">
        <f>IF(N736="sníž. přenesená",J736,0)</f>
        <v>0</v>
      </c>
      <c r="BI736" s="187">
        <f>IF(N736="nulová",J736,0)</f>
        <v>0</v>
      </c>
      <c r="BJ736" s="19" t="s">
        <v>179</v>
      </c>
      <c r="BK736" s="187">
        <f>ROUND(I736*H736,2)</f>
        <v>0</v>
      </c>
      <c r="BL736" s="19" t="s">
        <v>178</v>
      </c>
      <c r="BM736" s="186" t="s">
        <v>819</v>
      </c>
    </row>
    <row r="737" spans="1:65" s="2" customFormat="1" ht="16.5" customHeight="1">
      <c r="A737" s="36"/>
      <c r="B737" s="37"/>
      <c r="C737" s="175" t="s">
        <v>820</v>
      </c>
      <c r="D737" s="175" t="s">
        <v>173</v>
      </c>
      <c r="E737" s="176" t="s">
        <v>821</v>
      </c>
      <c r="F737" s="177" t="s">
        <v>822</v>
      </c>
      <c r="G737" s="178" t="s">
        <v>176</v>
      </c>
      <c r="H737" s="179">
        <v>38744.58</v>
      </c>
      <c r="I737" s="180"/>
      <c r="J737" s="181">
        <f>ROUND(I737*H737,2)</f>
        <v>0</v>
      </c>
      <c r="K737" s="177" t="s">
        <v>177</v>
      </c>
      <c r="L737" s="41"/>
      <c r="M737" s="182" t="s">
        <v>19</v>
      </c>
      <c r="N737" s="183" t="s">
        <v>47</v>
      </c>
      <c r="O737" s="66"/>
      <c r="P737" s="184">
        <f>O737*H737</f>
        <v>0</v>
      </c>
      <c r="Q737" s="184">
        <v>0</v>
      </c>
      <c r="R737" s="184">
        <f>Q737*H737</f>
        <v>0</v>
      </c>
      <c r="S737" s="184">
        <v>0</v>
      </c>
      <c r="T737" s="185">
        <f>S737*H737</f>
        <v>0</v>
      </c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R737" s="186" t="s">
        <v>178</v>
      </c>
      <c r="AT737" s="186" t="s">
        <v>173</v>
      </c>
      <c r="AU737" s="186" t="s">
        <v>179</v>
      </c>
      <c r="AY737" s="19" t="s">
        <v>171</v>
      </c>
      <c r="BE737" s="187">
        <f>IF(N737="základní",J737,0)</f>
        <v>0</v>
      </c>
      <c r="BF737" s="187">
        <f>IF(N737="snížená",J737,0)</f>
        <v>0</v>
      </c>
      <c r="BG737" s="187">
        <f>IF(N737="zákl. přenesená",J737,0)</f>
        <v>0</v>
      </c>
      <c r="BH737" s="187">
        <f>IF(N737="sníž. přenesená",J737,0)</f>
        <v>0</v>
      </c>
      <c r="BI737" s="187">
        <f>IF(N737="nulová",J737,0)</f>
        <v>0</v>
      </c>
      <c r="BJ737" s="19" t="s">
        <v>179</v>
      </c>
      <c r="BK737" s="187">
        <f>ROUND(I737*H737,2)</f>
        <v>0</v>
      </c>
      <c r="BL737" s="19" t="s">
        <v>178</v>
      </c>
      <c r="BM737" s="186" t="s">
        <v>823</v>
      </c>
    </row>
    <row r="738" spans="2:51" s="14" customFormat="1" ht="11.25">
      <c r="B738" s="199"/>
      <c r="C738" s="200"/>
      <c r="D738" s="190" t="s">
        <v>181</v>
      </c>
      <c r="E738" s="200"/>
      <c r="F738" s="202" t="s">
        <v>811</v>
      </c>
      <c r="G738" s="200"/>
      <c r="H738" s="203">
        <v>38744.58</v>
      </c>
      <c r="I738" s="204"/>
      <c r="J738" s="200"/>
      <c r="K738" s="200"/>
      <c r="L738" s="205"/>
      <c r="M738" s="206"/>
      <c r="N738" s="207"/>
      <c r="O738" s="207"/>
      <c r="P738" s="207"/>
      <c r="Q738" s="207"/>
      <c r="R738" s="207"/>
      <c r="S738" s="207"/>
      <c r="T738" s="208"/>
      <c r="AT738" s="209" t="s">
        <v>181</v>
      </c>
      <c r="AU738" s="209" t="s">
        <v>179</v>
      </c>
      <c r="AV738" s="14" t="s">
        <v>179</v>
      </c>
      <c r="AW738" s="14" t="s">
        <v>4</v>
      </c>
      <c r="AX738" s="14" t="s">
        <v>83</v>
      </c>
      <c r="AY738" s="209" t="s">
        <v>171</v>
      </c>
    </row>
    <row r="739" spans="1:65" s="2" customFormat="1" ht="16.5" customHeight="1">
      <c r="A739" s="36"/>
      <c r="B739" s="37"/>
      <c r="C739" s="175" t="s">
        <v>824</v>
      </c>
      <c r="D739" s="175" t="s">
        <v>173</v>
      </c>
      <c r="E739" s="176" t="s">
        <v>825</v>
      </c>
      <c r="F739" s="177" t="s">
        <v>826</v>
      </c>
      <c r="G739" s="178" t="s">
        <v>176</v>
      </c>
      <c r="H739" s="179">
        <v>645.743</v>
      </c>
      <c r="I739" s="180"/>
      <c r="J739" s="181">
        <f>ROUND(I739*H739,2)</f>
        <v>0</v>
      </c>
      <c r="K739" s="177" t="s">
        <v>177</v>
      </c>
      <c r="L739" s="41"/>
      <c r="M739" s="182" t="s">
        <v>19</v>
      </c>
      <c r="N739" s="183" t="s">
        <v>47</v>
      </c>
      <c r="O739" s="66"/>
      <c r="P739" s="184">
        <f>O739*H739</f>
        <v>0</v>
      </c>
      <c r="Q739" s="184">
        <v>0</v>
      </c>
      <c r="R739" s="184">
        <f>Q739*H739</f>
        <v>0</v>
      </c>
      <c r="S739" s="184">
        <v>0</v>
      </c>
      <c r="T739" s="185">
        <f>S739*H739</f>
        <v>0</v>
      </c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R739" s="186" t="s">
        <v>178</v>
      </c>
      <c r="AT739" s="186" t="s">
        <v>173</v>
      </c>
      <c r="AU739" s="186" t="s">
        <v>179</v>
      </c>
      <c r="AY739" s="19" t="s">
        <v>171</v>
      </c>
      <c r="BE739" s="187">
        <f>IF(N739="základní",J739,0)</f>
        <v>0</v>
      </c>
      <c r="BF739" s="187">
        <f>IF(N739="snížená",J739,0)</f>
        <v>0</v>
      </c>
      <c r="BG739" s="187">
        <f>IF(N739="zákl. přenesená",J739,0)</f>
        <v>0</v>
      </c>
      <c r="BH739" s="187">
        <f>IF(N739="sníž. přenesená",J739,0)</f>
        <v>0</v>
      </c>
      <c r="BI739" s="187">
        <f>IF(N739="nulová",J739,0)</f>
        <v>0</v>
      </c>
      <c r="BJ739" s="19" t="s">
        <v>179</v>
      </c>
      <c r="BK739" s="187">
        <f>ROUND(I739*H739,2)</f>
        <v>0</v>
      </c>
      <c r="BL739" s="19" t="s">
        <v>178</v>
      </c>
      <c r="BM739" s="186" t="s">
        <v>827</v>
      </c>
    </row>
    <row r="740" spans="1:65" s="2" customFormat="1" ht="21.75" customHeight="1">
      <c r="A740" s="36"/>
      <c r="B740" s="37"/>
      <c r="C740" s="175" t="s">
        <v>828</v>
      </c>
      <c r="D740" s="175" t="s">
        <v>173</v>
      </c>
      <c r="E740" s="176" t="s">
        <v>829</v>
      </c>
      <c r="F740" s="177" t="s">
        <v>830</v>
      </c>
      <c r="G740" s="178" t="s">
        <v>176</v>
      </c>
      <c r="H740" s="179">
        <v>21.732</v>
      </c>
      <c r="I740" s="180"/>
      <c r="J740" s="181">
        <f>ROUND(I740*H740,2)</f>
        <v>0</v>
      </c>
      <c r="K740" s="177" t="s">
        <v>177</v>
      </c>
      <c r="L740" s="41"/>
      <c r="M740" s="182" t="s">
        <v>19</v>
      </c>
      <c r="N740" s="183" t="s">
        <v>47</v>
      </c>
      <c r="O740" s="66"/>
      <c r="P740" s="184">
        <f>O740*H740</f>
        <v>0</v>
      </c>
      <c r="Q740" s="184">
        <v>0.00525</v>
      </c>
      <c r="R740" s="184">
        <f>Q740*H740</f>
        <v>0.114093</v>
      </c>
      <c r="S740" s="184">
        <v>0</v>
      </c>
      <c r="T740" s="185">
        <f>S740*H740</f>
        <v>0</v>
      </c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R740" s="186" t="s">
        <v>178</v>
      </c>
      <c r="AT740" s="186" t="s">
        <v>173</v>
      </c>
      <c r="AU740" s="186" t="s">
        <v>179</v>
      </c>
      <c r="AY740" s="19" t="s">
        <v>171</v>
      </c>
      <c r="BE740" s="187">
        <f>IF(N740="základní",J740,0)</f>
        <v>0</v>
      </c>
      <c r="BF740" s="187">
        <f>IF(N740="snížená",J740,0)</f>
        <v>0</v>
      </c>
      <c r="BG740" s="187">
        <f>IF(N740="zákl. přenesená",J740,0)</f>
        <v>0</v>
      </c>
      <c r="BH740" s="187">
        <f>IF(N740="sníž. přenesená",J740,0)</f>
        <v>0</v>
      </c>
      <c r="BI740" s="187">
        <f>IF(N740="nulová",J740,0)</f>
        <v>0</v>
      </c>
      <c r="BJ740" s="19" t="s">
        <v>179</v>
      </c>
      <c r="BK740" s="187">
        <f>ROUND(I740*H740,2)</f>
        <v>0</v>
      </c>
      <c r="BL740" s="19" t="s">
        <v>178</v>
      </c>
      <c r="BM740" s="186" t="s">
        <v>831</v>
      </c>
    </row>
    <row r="741" spans="2:51" s="13" customFormat="1" ht="11.25">
      <c r="B741" s="188"/>
      <c r="C741" s="189"/>
      <c r="D741" s="190" t="s">
        <v>181</v>
      </c>
      <c r="E741" s="191" t="s">
        <v>19</v>
      </c>
      <c r="F741" s="192" t="s">
        <v>182</v>
      </c>
      <c r="G741" s="189"/>
      <c r="H741" s="191" t="s">
        <v>19</v>
      </c>
      <c r="I741" s="193"/>
      <c r="J741" s="189"/>
      <c r="K741" s="189"/>
      <c r="L741" s="194"/>
      <c r="M741" s="195"/>
      <c r="N741" s="196"/>
      <c r="O741" s="196"/>
      <c r="P741" s="196"/>
      <c r="Q741" s="196"/>
      <c r="R741" s="196"/>
      <c r="S741" s="196"/>
      <c r="T741" s="197"/>
      <c r="AT741" s="198" t="s">
        <v>181</v>
      </c>
      <c r="AU741" s="198" t="s">
        <v>179</v>
      </c>
      <c r="AV741" s="13" t="s">
        <v>83</v>
      </c>
      <c r="AW741" s="13" t="s">
        <v>36</v>
      </c>
      <c r="AX741" s="13" t="s">
        <v>75</v>
      </c>
      <c r="AY741" s="198" t="s">
        <v>171</v>
      </c>
    </row>
    <row r="742" spans="2:51" s="14" customFormat="1" ht="11.25">
      <c r="B742" s="199"/>
      <c r="C742" s="200"/>
      <c r="D742" s="190" t="s">
        <v>181</v>
      </c>
      <c r="E742" s="201" t="s">
        <v>19</v>
      </c>
      <c r="F742" s="202" t="s">
        <v>832</v>
      </c>
      <c r="G742" s="200"/>
      <c r="H742" s="203">
        <v>6.525</v>
      </c>
      <c r="I742" s="204"/>
      <c r="J742" s="200"/>
      <c r="K742" s="200"/>
      <c r="L742" s="205"/>
      <c r="M742" s="206"/>
      <c r="N742" s="207"/>
      <c r="O742" s="207"/>
      <c r="P742" s="207"/>
      <c r="Q742" s="207"/>
      <c r="R742" s="207"/>
      <c r="S742" s="207"/>
      <c r="T742" s="208"/>
      <c r="AT742" s="209" t="s">
        <v>181</v>
      </c>
      <c r="AU742" s="209" t="s">
        <v>179</v>
      </c>
      <c r="AV742" s="14" t="s">
        <v>179</v>
      </c>
      <c r="AW742" s="14" t="s">
        <v>36</v>
      </c>
      <c r="AX742" s="14" t="s">
        <v>75</v>
      </c>
      <c r="AY742" s="209" t="s">
        <v>171</v>
      </c>
    </row>
    <row r="743" spans="2:51" s="14" customFormat="1" ht="11.25">
      <c r="B743" s="199"/>
      <c r="C743" s="200"/>
      <c r="D743" s="190" t="s">
        <v>181</v>
      </c>
      <c r="E743" s="201" t="s">
        <v>19</v>
      </c>
      <c r="F743" s="202" t="s">
        <v>833</v>
      </c>
      <c r="G743" s="200"/>
      <c r="H743" s="203">
        <v>15.207</v>
      </c>
      <c r="I743" s="204"/>
      <c r="J743" s="200"/>
      <c r="K743" s="200"/>
      <c r="L743" s="205"/>
      <c r="M743" s="206"/>
      <c r="N743" s="207"/>
      <c r="O743" s="207"/>
      <c r="P743" s="207"/>
      <c r="Q743" s="207"/>
      <c r="R743" s="207"/>
      <c r="S743" s="207"/>
      <c r="T743" s="208"/>
      <c r="AT743" s="209" t="s">
        <v>181</v>
      </c>
      <c r="AU743" s="209" t="s">
        <v>179</v>
      </c>
      <c r="AV743" s="14" t="s">
        <v>179</v>
      </c>
      <c r="AW743" s="14" t="s">
        <v>36</v>
      </c>
      <c r="AX743" s="14" t="s">
        <v>75</v>
      </c>
      <c r="AY743" s="209" t="s">
        <v>171</v>
      </c>
    </row>
    <row r="744" spans="2:51" s="15" customFormat="1" ht="11.25">
      <c r="B744" s="210"/>
      <c r="C744" s="211"/>
      <c r="D744" s="190" t="s">
        <v>181</v>
      </c>
      <c r="E744" s="212" t="s">
        <v>19</v>
      </c>
      <c r="F744" s="213" t="s">
        <v>184</v>
      </c>
      <c r="G744" s="211"/>
      <c r="H744" s="214">
        <v>21.732</v>
      </c>
      <c r="I744" s="215"/>
      <c r="J744" s="211"/>
      <c r="K744" s="211"/>
      <c r="L744" s="216"/>
      <c r="M744" s="217"/>
      <c r="N744" s="218"/>
      <c r="O744" s="218"/>
      <c r="P744" s="218"/>
      <c r="Q744" s="218"/>
      <c r="R744" s="218"/>
      <c r="S744" s="218"/>
      <c r="T744" s="219"/>
      <c r="AT744" s="220" t="s">
        <v>181</v>
      </c>
      <c r="AU744" s="220" t="s">
        <v>179</v>
      </c>
      <c r="AV744" s="15" t="s">
        <v>178</v>
      </c>
      <c r="AW744" s="15" t="s">
        <v>36</v>
      </c>
      <c r="AX744" s="15" t="s">
        <v>83</v>
      </c>
      <c r="AY744" s="220" t="s">
        <v>171</v>
      </c>
    </row>
    <row r="745" spans="1:65" s="2" customFormat="1" ht="24">
      <c r="A745" s="36"/>
      <c r="B745" s="37"/>
      <c r="C745" s="175" t="s">
        <v>834</v>
      </c>
      <c r="D745" s="175" t="s">
        <v>173</v>
      </c>
      <c r="E745" s="176" t="s">
        <v>835</v>
      </c>
      <c r="F745" s="177" t="s">
        <v>836</v>
      </c>
      <c r="G745" s="178" t="s">
        <v>256</v>
      </c>
      <c r="H745" s="179">
        <v>16.93</v>
      </c>
      <c r="I745" s="180"/>
      <c r="J745" s="181">
        <f>ROUND(I745*H745,2)</f>
        <v>0</v>
      </c>
      <c r="K745" s="177" t="s">
        <v>177</v>
      </c>
      <c r="L745" s="41"/>
      <c r="M745" s="182" t="s">
        <v>19</v>
      </c>
      <c r="N745" s="183" t="s">
        <v>47</v>
      </c>
      <c r="O745" s="66"/>
      <c r="P745" s="184">
        <f>O745*H745</f>
        <v>0</v>
      </c>
      <c r="Q745" s="184">
        <v>0.01326</v>
      </c>
      <c r="R745" s="184">
        <f>Q745*H745</f>
        <v>0.2244918</v>
      </c>
      <c r="S745" s="184">
        <v>0</v>
      </c>
      <c r="T745" s="185">
        <f>S745*H745</f>
        <v>0</v>
      </c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R745" s="186" t="s">
        <v>178</v>
      </c>
      <c r="AT745" s="186" t="s">
        <v>173</v>
      </c>
      <c r="AU745" s="186" t="s">
        <v>179</v>
      </c>
      <c r="AY745" s="19" t="s">
        <v>171</v>
      </c>
      <c r="BE745" s="187">
        <f>IF(N745="základní",J745,0)</f>
        <v>0</v>
      </c>
      <c r="BF745" s="187">
        <f>IF(N745="snížená",J745,0)</f>
        <v>0</v>
      </c>
      <c r="BG745" s="187">
        <f>IF(N745="zákl. přenesená",J745,0)</f>
        <v>0</v>
      </c>
      <c r="BH745" s="187">
        <f>IF(N745="sníž. přenesená",J745,0)</f>
        <v>0</v>
      </c>
      <c r="BI745" s="187">
        <f>IF(N745="nulová",J745,0)</f>
        <v>0</v>
      </c>
      <c r="BJ745" s="19" t="s">
        <v>179</v>
      </c>
      <c r="BK745" s="187">
        <f>ROUND(I745*H745,2)</f>
        <v>0</v>
      </c>
      <c r="BL745" s="19" t="s">
        <v>178</v>
      </c>
      <c r="BM745" s="186" t="s">
        <v>837</v>
      </c>
    </row>
    <row r="746" spans="2:51" s="13" customFormat="1" ht="11.25">
      <c r="B746" s="188"/>
      <c r="C746" s="189"/>
      <c r="D746" s="190" t="s">
        <v>181</v>
      </c>
      <c r="E746" s="191" t="s">
        <v>19</v>
      </c>
      <c r="F746" s="192" t="s">
        <v>838</v>
      </c>
      <c r="G746" s="189"/>
      <c r="H746" s="191" t="s">
        <v>19</v>
      </c>
      <c r="I746" s="193"/>
      <c r="J746" s="189"/>
      <c r="K746" s="189"/>
      <c r="L746" s="194"/>
      <c r="M746" s="195"/>
      <c r="N746" s="196"/>
      <c r="O746" s="196"/>
      <c r="P746" s="196"/>
      <c r="Q746" s="196"/>
      <c r="R746" s="196"/>
      <c r="S746" s="196"/>
      <c r="T746" s="197"/>
      <c r="AT746" s="198" t="s">
        <v>181</v>
      </c>
      <c r="AU746" s="198" t="s">
        <v>179</v>
      </c>
      <c r="AV746" s="13" t="s">
        <v>83</v>
      </c>
      <c r="AW746" s="13" t="s">
        <v>36</v>
      </c>
      <c r="AX746" s="13" t="s">
        <v>75</v>
      </c>
      <c r="AY746" s="198" t="s">
        <v>171</v>
      </c>
    </row>
    <row r="747" spans="2:51" s="14" customFormat="1" ht="11.25">
      <c r="B747" s="199"/>
      <c r="C747" s="200"/>
      <c r="D747" s="190" t="s">
        <v>181</v>
      </c>
      <c r="E747" s="201" t="s">
        <v>19</v>
      </c>
      <c r="F747" s="202" t="s">
        <v>839</v>
      </c>
      <c r="G747" s="200"/>
      <c r="H747" s="203">
        <v>16.93</v>
      </c>
      <c r="I747" s="204"/>
      <c r="J747" s="200"/>
      <c r="K747" s="200"/>
      <c r="L747" s="205"/>
      <c r="M747" s="206"/>
      <c r="N747" s="207"/>
      <c r="O747" s="207"/>
      <c r="P747" s="207"/>
      <c r="Q747" s="207"/>
      <c r="R747" s="207"/>
      <c r="S747" s="207"/>
      <c r="T747" s="208"/>
      <c r="AT747" s="209" t="s">
        <v>181</v>
      </c>
      <c r="AU747" s="209" t="s">
        <v>179</v>
      </c>
      <c r="AV747" s="14" t="s">
        <v>179</v>
      </c>
      <c r="AW747" s="14" t="s">
        <v>36</v>
      </c>
      <c r="AX747" s="14" t="s">
        <v>75</v>
      </c>
      <c r="AY747" s="209" t="s">
        <v>171</v>
      </c>
    </row>
    <row r="748" spans="2:51" s="15" customFormat="1" ht="11.25">
      <c r="B748" s="210"/>
      <c r="C748" s="211"/>
      <c r="D748" s="190" t="s">
        <v>181</v>
      </c>
      <c r="E748" s="212" t="s">
        <v>19</v>
      </c>
      <c r="F748" s="213" t="s">
        <v>184</v>
      </c>
      <c r="G748" s="211"/>
      <c r="H748" s="214">
        <v>16.93</v>
      </c>
      <c r="I748" s="215"/>
      <c r="J748" s="211"/>
      <c r="K748" s="211"/>
      <c r="L748" s="216"/>
      <c r="M748" s="217"/>
      <c r="N748" s="218"/>
      <c r="O748" s="218"/>
      <c r="P748" s="218"/>
      <c r="Q748" s="218"/>
      <c r="R748" s="218"/>
      <c r="S748" s="218"/>
      <c r="T748" s="219"/>
      <c r="AT748" s="220" t="s">
        <v>181</v>
      </c>
      <c r="AU748" s="220" t="s">
        <v>179</v>
      </c>
      <c r="AV748" s="15" t="s">
        <v>178</v>
      </c>
      <c r="AW748" s="15" t="s">
        <v>36</v>
      </c>
      <c r="AX748" s="15" t="s">
        <v>83</v>
      </c>
      <c r="AY748" s="220" t="s">
        <v>171</v>
      </c>
    </row>
    <row r="749" spans="1:65" s="2" customFormat="1" ht="16.5" customHeight="1">
      <c r="A749" s="36"/>
      <c r="B749" s="37"/>
      <c r="C749" s="221" t="s">
        <v>840</v>
      </c>
      <c r="D749" s="221" t="s">
        <v>248</v>
      </c>
      <c r="E749" s="222" t="s">
        <v>841</v>
      </c>
      <c r="F749" s="223" t="s">
        <v>842</v>
      </c>
      <c r="G749" s="224" t="s">
        <v>256</v>
      </c>
      <c r="H749" s="225">
        <v>16.93</v>
      </c>
      <c r="I749" s="226"/>
      <c r="J749" s="227">
        <f>ROUND(I749*H749,2)</f>
        <v>0</v>
      </c>
      <c r="K749" s="223" t="s">
        <v>177</v>
      </c>
      <c r="L749" s="228"/>
      <c r="M749" s="229" t="s">
        <v>19</v>
      </c>
      <c r="N749" s="230" t="s">
        <v>47</v>
      </c>
      <c r="O749" s="66"/>
      <c r="P749" s="184">
        <f>O749*H749</f>
        <v>0</v>
      </c>
      <c r="Q749" s="184">
        <v>0.01386</v>
      </c>
      <c r="R749" s="184">
        <f>Q749*H749</f>
        <v>0.23464980000000002</v>
      </c>
      <c r="S749" s="184">
        <v>0</v>
      </c>
      <c r="T749" s="185">
        <f>S749*H749</f>
        <v>0</v>
      </c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R749" s="186" t="s">
        <v>219</v>
      </c>
      <c r="AT749" s="186" t="s">
        <v>248</v>
      </c>
      <c r="AU749" s="186" t="s">
        <v>179</v>
      </c>
      <c r="AY749" s="19" t="s">
        <v>171</v>
      </c>
      <c r="BE749" s="187">
        <f>IF(N749="základní",J749,0)</f>
        <v>0</v>
      </c>
      <c r="BF749" s="187">
        <f>IF(N749="snížená",J749,0)</f>
        <v>0</v>
      </c>
      <c r="BG749" s="187">
        <f>IF(N749="zákl. přenesená",J749,0)</f>
        <v>0</v>
      </c>
      <c r="BH749" s="187">
        <f>IF(N749="sníž. přenesená",J749,0)</f>
        <v>0</v>
      </c>
      <c r="BI749" s="187">
        <f>IF(N749="nulová",J749,0)</f>
        <v>0</v>
      </c>
      <c r="BJ749" s="19" t="s">
        <v>179</v>
      </c>
      <c r="BK749" s="187">
        <f>ROUND(I749*H749,2)</f>
        <v>0</v>
      </c>
      <c r="BL749" s="19" t="s">
        <v>178</v>
      </c>
      <c r="BM749" s="186" t="s">
        <v>843</v>
      </c>
    </row>
    <row r="750" spans="1:65" s="2" customFormat="1" ht="16.5" customHeight="1">
      <c r="A750" s="36"/>
      <c r="B750" s="37"/>
      <c r="C750" s="175" t="s">
        <v>844</v>
      </c>
      <c r="D750" s="175" t="s">
        <v>173</v>
      </c>
      <c r="E750" s="176" t="s">
        <v>845</v>
      </c>
      <c r="F750" s="177" t="s">
        <v>846</v>
      </c>
      <c r="G750" s="178" t="s">
        <v>284</v>
      </c>
      <c r="H750" s="179">
        <v>10</v>
      </c>
      <c r="I750" s="180"/>
      <c r="J750" s="181">
        <f>ROUND(I750*H750,2)</f>
        <v>0</v>
      </c>
      <c r="K750" s="177" t="s">
        <v>177</v>
      </c>
      <c r="L750" s="41"/>
      <c r="M750" s="182" t="s">
        <v>19</v>
      </c>
      <c r="N750" s="183" t="s">
        <v>47</v>
      </c>
      <c r="O750" s="66"/>
      <c r="P750" s="184">
        <f>O750*H750</f>
        <v>0</v>
      </c>
      <c r="Q750" s="184">
        <v>0.00018</v>
      </c>
      <c r="R750" s="184">
        <f>Q750*H750</f>
        <v>0.0018000000000000002</v>
      </c>
      <c r="S750" s="184">
        <v>0</v>
      </c>
      <c r="T750" s="185">
        <f>S750*H750</f>
        <v>0</v>
      </c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R750" s="186" t="s">
        <v>178</v>
      </c>
      <c r="AT750" s="186" t="s">
        <v>173</v>
      </c>
      <c r="AU750" s="186" t="s">
        <v>179</v>
      </c>
      <c r="AY750" s="19" t="s">
        <v>171</v>
      </c>
      <c r="BE750" s="187">
        <f>IF(N750="základní",J750,0)</f>
        <v>0</v>
      </c>
      <c r="BF750" s="187">
        <f>IF(N750="snížená",J750,0)</f>
        <v>0</v>
      </c>
      <c r="BG750" s="187">
        <f>IF(N750="zákl. přenesená",J750,0)</f>
        <v>0</v>
      </c>
      <c r="BH750" s="187">
        <f>IF(N750="sníž. přenesená",J750,0)</f>
        <v>0</v>
      </c>
      <c r="BI750" s="187">
        <f>IF(N750="nulová",J750,0)</f>
        <v>0</v>
      </c>
      <c r="BJ750" s="19" t="s">
        <v>179</v>
      </c>
      <c r="BK750" s="187">
        <f>ROUND(I750*H750,2)</f>
        <v>0</v>
      </c>
      <c r="BL750" s="19" t="s">
        <v>178</v>
      </c>
      <c r="BM750" s="186" t="s">
        <v>847</v>
      </c>
    </row>
    <row r="751" spans="1:65" s="2" customFormat="1" ht="16.5" customHeight="1">
      <c r="A751" s="36"/>
      <c r="B751" s="37"/>
      <c r="C751" s="221" t="s">
        <v>848</v>
      </c>
      <c r="D751" s="221" t="s">
        <v>248</v>
      </c>
      <c r="E751" s="222" t="s">
        <v>849</v>
      </c>
      <c r="F751" s="223" t="s">
        <v>850</v>
      </c>
      <c r="G751" s="224" t="s">
        <v>284</v>
      </c>
      <c r="H751" s="225">
        <v>5</v>
      </c>
      <c r="I751" s="226"/>
      <c r="J751" s="227">
        <f>ROUND(I751*H751,2)</f>
        <v>0</v>
      </c>
      <c r="K751" s="223" t="s">
        <v>177</v>
      </c>
      <c r="L751" s="228"/>
      <c r="M751" s="229" t="s">
        <v>19</v>
      </c>
      <c r="N751" s="230" t="s">
        <v>47</v>
      </c>
      <c r="O751" s="66"/>
      <c r="P751" s="184">
        <f>O751*H751</f>
        <v>0</v>
      </c>
      <c r="Q751" s="184">
        <v>0.005</v>
      </c>
      <c r="R751" s="184">
        <f>Q751*H751</f>
        <v>0.025</v>
      </c>
      <c r="S751" s="184">
        <v>0</v>
      </c>
      <c r="T751" s="185">
        <f>S751*H751</f>
        <v>0</v>
      </c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R751" s="186" t="s">
        <v>219</v>
      </c>
      <c r="AT751" s="186" t="s">
        <v>248</v>
      </c>
      <c r="AU751" s="186" t="s">
        <v>179</v>
      </c>
      <c r="AY751" s="19" t="s">
        <v>171</v>
      </c>
      <c r="BE751" s="187">
        <f>IF(N751="základní",J751,0)</f>
        <v>0</v>
      </c>
      <c r="BF751" s="187">
        <f>IF(N751="snížená",J751,0)</f>
        <v>0</v>
      </c>
      <c r="BG751" s="187">
        <f>IF(N751="zákl. přenesená",J751,0)</f>
        <v>0</v>
      </c>
      <c r="BH751" s="187">
        <f>IF(N751="sníž. přenesená",J751,0)</f>
        <v>0</v>
      </c>
      <c r="BI751" s="187">
        <f>IF(N751="nulová",J751,0)</f>
        <v>0</v>
      </c>
      <c r="BJ751" s="19" t="s">
        <v>179</v>
      </c>
      <c r="BK751" s="187">
        <f>ROUND(I751*H751,2)</f>
        <v>0</v>
      </c>
      <c r="BL751" s="19" t="s">
        <v>178</v>
      </c>
      <c r="BM751" s="186" t="s">
        <v>851</v>
      </c>
    </row>
    <row r="752" spans="1:65" s="2" customFormat="1" ht="16.5" customHeight="1">
      <c r="A752" s="36"/>
      <c r="B752" s="37"/>
      <c r="C752" s="221" t="s">
        <v>852</v>
      </c>
      <c r="D752" s="221" t="s">
        <v>248</v>
      </c>
      <c r="E752" s="222" t="s">
        <v>853</v>
      </c>
      <c r="F752" s="223" t="s">
        <v>854</v>
      </c>
      <c r="G752" s="224" t="s">
        <v>284</v>
      </c>
      <c r="H752" s="225">
        <v>3</v>
      </c>
      <c r="I752" s="226"/>
      <c r="J752" s="227">
        <f>ROUND(I752*H752,2)</f>
        <v>0</v>
      </c>
      <c r="K752" s="223" t="s">
        <v>177</v>
      </c>
      <c r="L752" s="228"/>
      <c r="M752" s="229" t="s">
        <v>19</v>
      </c>
      <c r="N752" s="230" t="s">
        <v>47</v>
      </c>
      <c r="O752" s="66"/>
      <c r="P752" s="184">
        <f>O752*H752</f>
        <v>0</v>
      </c>
      <c r="Q752" s="184">
        <v>0.012</v>
      </c>
      <c r="R752" s="184">
        <f>Q752*H752</f>
        <v>0.036000000000000004</v>
      </c>
      <c r="S752" s="184">
        <v>0</v>
      </c>
      <c r="T752" s="185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186" t="s">
        <v>219</v>
      </c>
      <c r="AT752" s="186" t="s">
        <v>248</v>
      </c>
      <c r="AU752" s="186" t="s">
        <v>179</v>
      </c>
      <c r="AY752" s="19" t="s">
        <v>171</v>
      </c>
      <c r="BE752" s="187">
        <f>IF(N752="základní",J752,0)</f>
        <v>0</v>
      </c>
      <c r="BF752" s="187">
        <f>IF(N752="snížená",J752,0)</f>
        <v>0</v>
      </c>
      <c r="BG752" s="187">
        <f>IF(N752="zákl. přenesená",J752,0)</f>
        <v>0</v>
      </c>
      <c r="BH752" s="187">
        <f>IF(N752="sníž. přenesená",J752,0)</f>
        <v>0</v>
      </c>
      <c r="BI752" s="187">
        <f>IF(N752="nulová",J752,0)</f>
        <v>0</v>
      </c>
      <c r="BJ752" s="19" t="s">
        <v>179</v>
      </c>
      <c r="BK752" s="187">
        <f>ROUND(I752*H752,2)</f>
        <v>0</v>
      </c>
      <c r="BL752" s="19" t="s">
        <v>178</v>
      </c>
      <c r="BM752" s="186" t="s">
        <v>855</v>
      </c>
    </row>
    <row r="753" spans="1:47" s="2" customFormat="1" ht="19.5">
      <c r="A753" s="36"/>
      <c r="B753" s="37"/>
      <c r="C753" s="38"/>
      <c r="D753" s="190" t="s">
        <v>856</v>
      </c>
      <c r="E753" s="38"/>
      <c r="F753" s="242" t="s">
        <v>857</v>
      </c>
      <c r="G753" s="38"/>
      <c r="H753" s="38"/>
      <c r="I753" s="243"/>
      <c r="J753" s="38"/>
      <c r="K753" s="38"/>
      <c r="L753" s="41"/>
      <c r="M753" s="244"/>
      <c r="N753" s="245"/>
      <c r="O753" s="66"/>
      <c r="P753" s="66"/>
      <c r="Q753" s="66"/>
      <c r="R753" s="66"/>
      <c r="S753" s="66"/>
      <c r="T753" s="67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T753" s="19" t="s">
        <v>856</v>
      </c>
      <c r="AU753" s="19" t="s">
        <v>179</v>
      </c>
    </row>
    <row r="754" spans="1:65" s="2" customFormat="1" ht="16.5" customHeight="1">
      <c r="A754" s="36"/>
      <c r="B754" s="37"/>
      <c r="C754" s="221" t="s">
        <v>858</v>
      </c>
      <c r="D754" s="221" t="s">
        <v>248</v>
      </c>
      <c r="E754" s="222" t="s">
        <v>859</v>
      </c>
      <c r="F754" s="223" t="s">
        <v>860</v>
      </c>
      <c r="G754" s="224" t="s">
        <v>284</v>
      </c>
      <c r="H754" s="225">
        <v>2</v>
      </c>
      <c r="I754" s="226"/>
      <c r="J754" s="227">
        <f>ROUND(I754*H754,2)</f>
        <v>0</v>
      </c>
      <c r="K754" s="223" t="s">
        <v>177</v>
      </c>
      <c r="L754" s="228"/>
      <c r="M754" s="229" t="s">
        <v>19</v>
      </c>
      <c r="N754" s="230" t="s">
        <v>47</v>
      </c>
      <c r="O754" s="66"/>
      <c r="P754" s="184">
        <f>O754*H754</f>
        <v>0</v>
      </c>
      <c r="Q754" s="184">
        <v>0.008</v>
      </c>
      <c r="R754" s="184">
        <f>Q754*H754</f>
        <v>0.016</v>
      </c>
      <c r="S754" s="184">
        <v>0</v>
      </c>
      <c r="T754" s="185">
        <f>S754*H754</f>
        <v>0</v>
      </c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R754" s="186" t="s">
        <v>219</v>
      </c>
      <c r="AT754" s="186" t="s">
        <v>248</v>
      </c>
      <c r="AU754" s="186" t="s">
        <v>179</v>
      </c>
      <c r="AY754" s="19" t="s">
        <v>171</v>
      </c>
      <c r="BE754" s="187">
        <f>IF(N754="základní",J754,0)</f>
        <v>0</v>
      </c>
      <c r="BF754" s="187">
        <f>IF(N754="snížená",J754,0)</f>
        <v>0</v>
      </c>
      <c r="BG754" s="187">
        <f>IF(N754="zákl. přenesená",J754,0)</f>
        <v>0</v>
      </c>
      <c r="BH754" s="187">
        <f>IF(N754="sníž. přenesená",J754,0)</f>
        <v>0</v>
      </c>
      <c r="BI754" s="187">
        <f>IF(N754="nulová",J754,0)</f>
        <v>0</v>
      </c>
      <c r="BJ754" s="19" t="s">
        <v>179</v>
      </c>
      <c r="BK754" s="187">
        <f>ROUND(I754*H754,2)</f>
        <v>0</v>
      </c>
      <c r="BL754" s="19" t="s">
        <v>178</v>
      </c>
      <c r="BM754" s="186" t="s">
        <v>861</v>
      </c>
    </row>
    <row r="755" spans="2:63" s="12" customFormat="1" ht="22.9" customHeight="1">
      <c r="B755" s="159"/>
      <c r="C755" s="160"/>
      <c r="D755" s="161" t="s">
        <v>74</v>
      </c>
      <c r="E755" s="173" t="s">
        <v>862</v>
      </c>
      <c r="F755" s="173" t="s">
        <v>863</v>
      </c>
      <c r="G755" s="160"/>
      <c r="H755" s="160"/>
      <c r="I755" s="163"/>
      <c r="J755" s="174">
        <f>BK755</f>
        <v>0</v>
      </c>
      <c r="K755" s="160"/>
      <c r="L755" s="165"/>
      <c r="M755" s="166"/>
      <c r="N755" s="167"/>
      <c r="O755" s="167"/>
      <c r="P755" s="168">
        <f>P756</f>
        <v>0</v>
      </c>
      <c r="Q755" s="167"/>
      <c r="R755" s="168">
        <f>R756</f>
        <v>0</v>
      </c>
      <c r="S755" s="167"/>
      <c r="T755" s="169">
        <f>T756</f>
        <v>0</v>
      </c>
      <c r="AR755" s="170" t="s">
        <v>83</v>
      </c>
      <c r="AT755" s="171" t="s">
        <v>74</v>
      </c>
      <c r="AU755" s="171" t="s">
        <v>83</v>
      </c>
      <c r="AY755" s="170" t="s">
        <v>171</v>
      </c>
      <c r="BK755" s="172">
        <f>BK756</f>
        <v>0</v>
      </c>
    </row>
    <row r="756" spans="1:65" s="2" customFormat="1" ht="33" customHeight="1">
      <c r="A756" s="36"/>
      <c r="B756" s="37"/>
      <c r="C756" s="175" t="s">
        <v>864</v>
      </c>
      <c r="D756" s="175" t="s">
        <v>173</v>
      </c>
      <c r="E756" s="176" t="s">
        <v>865</v>
      </c>
      <c r="F756" s="177" t="s">
        <v>866</v>
      </c>
      <c r="G756" s="178" t="s">
        <v>222</v>
      </c>
      <c r="H756" s="179">
        <v>1126.975</v>
      </c>
      <c r="I756" s="180"/>
      <c r="J756" s="181">
        <f>ROUND(I756*H756,2)</f>
        <v>0</v>
      </c>
      <c r="K756" s="177" t="s">
        <v>177</v>
      </c>
      <c r="L756" s="41"/>
      <c r="M756" s="182" t="s">
        <v>19</v>
      </c>
      <c r="N756" s="183" t="s">
        <v>47</v>
      </c>
      <c r="O756" s="66"/>
      <c r="P756" s="184">
        <f>O756*H756</f>
        <v>0</v>
      </c>
      <c r="Q756" s="184">
        <v>0</v>
      </c>
      <c r="R756" s="184">
        <f>Q756*H756</f>
        <v>0</v>
      </c>
      <c r="S756" s="184">
        <v>0</v>
      </c>
      <c r="T756" s="185">
        <f>S756*H756</f>
        <v>0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186" t="s">
        <v>178</v>
      </c>
      <c r="AT756" s="186" t="s">
        <v>173</v>
      </c>
      <c r="AU756" s="186" t="s">
        <v>179</v>
      </c>
      <c r="AY756" s="19" t="s">
        <v>171</v>
      </c>
      <c r="BE756" s="187">
        <f>IF(N756="základní",J756,0)</f>
        <v>0</v>
      </c>
      <c r="BF756" s="187">
        <f>IF(N756="snížená",J756,0)</f>
        <v>0</v>
      </c>
      <c r="BG756" s="187">
        <f>IF(N756="zákl. přenesená",J756,0)</f>
        <v>0</v>
      </c>
      <c r="BH756" s="187">
        <f>IF(N756="sníž. přenesená",J756,0)</f>
        <v>0</v>
      </c>
      <c r="BI756" s="187">
        <f>IF(N756="nulová",J756,0)</f>
        <v>0</v>
      </c>
      <c r="BJ756" s="19" t="s">
        <v>179</v>
      </c>
      <c r="BK756" s="187">
        <f>ROUND(I756*H756,2)</f>
        <v>0</v>
      </c>
      <c r="BL756" s="19" t="s">
        <v>178</v>
      </c>
      <c r="BM756" s="186" t="s">
        <v>867</v>
      </c>
    </row>
    <row r="757" spans="2:63" s="12" customFormat="1" ht="25.9" customHeight="1">
      <c r="B757" s="159"/>
      <c r="C757" s="160"/>
      <c r="D757" s="161" t="s">
        <v>74</v>
      </c>
      <c r="E757" s="162" t="s">
        <v>868</v>
      </c>
      <c r="F757" s="162" t="s">
        <v>869</v>
      </c>
      <c r="G757" s="160"/>
      <c r="H757" s="160"/>
      <c r="I757" s="163"/>
      <c r="J757" s="164">
        <f>BK757</f>
        <v>0</v>
      </c>
      <c r="K757" s="160"/>
      <c r="L757" s="165"/>
      <c r="M757" s="166"/>
      <c r="N757" s="167"/>
      <c r="O757" s="167"/>
      <c r="P757" s="168">
        <f>P758+P812+P847+P943+P1012+P1023+P1114+P1143+P1259+P1325+P1353+P1406+P1457</f>
        <v>0</v>
      </c>
      <c r="Q757" s="167"/>
      <c r="R757" s="168">
        <f>R758+R812+R847+R943+R1012+R1023+R1114+R1143+R1259+R1325+R1353+R1406+R1457</f>
        <v>58.09505327000001</v>
      </c>
      <c r="S757" s="167"/>
      <c r="T757" s="169">
        <f>T758+T812+T847+T943+T1012+T1023+T1114+T1143+T1259+T1325+T1353+T1406+T1457</f>
        <v>0</v>
      </c>
      <c r="AR757" s="170" t="s">
        <v>179</v>
      </c>
      <c r="AT757" s="171" t="s">
        <v>74</v>
      </c>
      <c r="AU757" s="171" t="s">
        <v>75</v>
      </c>
      <c r="AY757" s="170" t="s">
        <v>171</v>
      </c>
      <c r="BK757" s="172">
        <f>BK758+BK812+BK847+BK943+BK1012+BK1023+BK1114+BK1143+BK1259+BK1325+BK1353+BK1406+BK1457</f>
        <v>0</v>
      </c>
    </row>
    <row r="758" spans="2:63" s="12" customFormat="1" ht="22.9" customHeight="1">
      <c r="B758" s="159"/>
      <c r="C758" s="160"/>
      <c r="D758" s="161" t="s">
        <v>74</v>
      </c>
      <c r="E758" s="173" t="s">
        <v>870</v>
      </c>
      <c r="F758" s="173" t="s">
        <v>871</v>
      </c>
      <c r="G758" s="160"/>
      <c r="H758" s="160"/>
      <c r="I758" s="163"/>
      <c r="J758" s="174">
        <f>BK758</f>
        <v>0</v>
      </c>
      <c r="K758" s="160"/>
      <c r="L758" s="165"/>
      <c r="M758" s="166"/>
      <c r="N758" s="167"/>
      <c r="O758" s="167"/>
      <c r="P758" s="168">
        <f>SUM(P759:P811)</f>
        <v>0</v>
      </c>
      <c r="Q758" s="167"/>
      <c r="R758" s="168">
        <f>SUM(R759:R811)</f>
        <v>3.22807446</v>
      </c>
      <c r="S758" s="167"/>
      <c r="T758" s="169">
        <f>SUM(T759:T811)</f>
        <v>0</v>
      </c>
      <c r="AR758" s="170" t="s">
        <v>179</v>
      </c>
      <c r="AT758" s="171" t="s">
        <v>74</v>
      </c>
      <c r="AU758" s="171" t="s">
        <v>83</v>
      </c>
      <c r="AY758" s="170" t="s">
        <v>171</v>
      </c>
      <c r="BK758" s="172">
        <f>SUM(BK759:BK811)</f>
        <v>0</v>
      </c>
    </row>
    <row r="759" spans="1:65" s="2" customFormat="1" ht="21.75" customHeight="1">
      <c r="A759" s="36"/>
      <c r="B759" s="37"/>
      <c r="C759" s="175" t="s">
        <v>872</v>
      </c>
      <c r="D759" s="175" t="s">
        <v>173</v>
      </c>
      <c r="E759" s="176" t="s">
        <v>873</v>
      </c>
      <c r="F759" s="177" t="s">
        <v>874</v>
      </c>
      <c r="G759" s="178" t="s">
        <v>176</v>
      </c>
      <c r="H759" s="179">
        <v>354.9</v>
      </c>
      <c r="I759" s="180"/>
      <c r="J759" s="181">
        <f>ROUND(I759*H759,2)</f>
        <v>0</v>
      </c>
      <c r="K759" s="177" t="s">
        <v>177</v>
      </c>
      <c r="L759" s="41"/>
      <c r="M759" s="182" t="s">
        <v>19</v>
      </c>
      <c r="N759" s="183" t="s">
        <v>47</v>
      </c>
      <c r="O759" s="66"/>
      <c r="P759" s="184">
        <f>O759*H759</f>
        <v>0</v>
      </c>
      <c r="Q759" s="184">
        <v>0</v>
      </c>
      <c r="R759" s="184">
        <f>Q759*H759</f>
        <v>0</v>
      </c>
      <c r="S759" s="184">
        <v>0</v>
      </c>
      <c r="T759" s="185">
        <f>S759*H759</f>
        <v>0</v>
      </c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R759" s="186" t="s">
        <v>261</v>
      </c>
      <c r="AT759" s="186" t="s">
        <v>173</v>
      </c>
      <c r="AU759" s="186" t="s">
        <v>179</v>
      </c>
      <c r="AY759" s="19" t="s">
        <v>171</v>
      </c>
      <c r="BE759" s="187">
        <f>IF(N759="základní",J759,0)</f>
        <v>0</v>
      </c>
      <c r="BF759" s="187">
        <f>IF(N759="snížená",J759,0)</f>
        <v>0</v>
      </c>
      <c r="BG759" s="187">
        <f>IF(N759="zákl. přenesená",J759,0)</f>
        <v>0</v>
      </c>
      <c r="BH759" s="187">
        <f>IF(N759="sníž. přenesená",J759,0)</f>
        <v>0</v>
      </c>
      <c r="BI759" s="187">
        <f>IF(N759="nulová",J759,0)</f>
        <v>0</v>
      </c>
      <c r="BJ759" s="19" t="s">
        <v>179</v>
      </c>
      <c r="BK759" s="187">
        <f>ROUND(I759*H759,2)</f>
        <v>0</v>
      </c>
      <c r="BL759" s="19" t="s">
        <v>261</v>
      </c>
      <c r="BM759" s="186" t="s">
        <v>875</v>
      </c>
    </row>
    <row r="760" spans="2:51" s="13" customFormat="1" ht="11.25">
      <c r="B760" s="188"/>
      <c r="C760" s="189"/>
      <c r="D760" s="190" t="s">
        <v>181</v>
      </c>
      <c r="E760" s="191" t="s">
        <v>19</v>
      </c>
      <c r="F760" s="192" t="s">
        <v>182</v>
      </c>
      <c r="G760" s="189"/>
      <c r="H760" s="191" t="s">
        <v>19</v>
      </c>
      <c r="I760" s="193"/>
      <c r="J760" s="189"/>
      <c r="K760" s="189"/>
      <c r="L760" s="194"/>
      <c r="M760" s="195"/>
      <c r="N760" s="196"/>
      <c r="O760" s="196"/>
      <c r="P760" s="196"/>
      <c r="Q760" s="196"/>
      <c r="R760" s="196"/>
      <c r="S760" s="196"/>
      <c r="T760" s="197"/>
      <c r="AT760" s="198" t="s">
        <v>181</v>
      </c>
      <c r="AU760" s="198" t="s">
        <v>179</v>
      </c>
      <c r="AV760" s="13" t="s">
        <v>83</v>
      </c>
      <c r="AW760" s="13" t="s">
        <v>36</v>
      </c>
      <c r="AX760" s="13" t="s">
        <v>75</v>
      </c>
      <c r="AY760" s="198" t="s">
        <v>171</v>
      </c>
    </row>
    <row r="761" spans="2:51" s="14" customFormat="1" ht="11.25">
      <c r="B761" s="199"/>
      <c r="C761" s="200"/>
      <c r="D761" s="190" t="s">
        <v>181</v>
      </c>
      <c r="E761" s="201" t="s">
        <v>19</v>
      </c>
      <c r="F761" s="202" t="s">
        <v>876</v>
      </c>
      <c r="G761" s="200"/>
      <c r="H761" s="203">
        <v>354.9</v>
      </c>
      <c r="I761" s="204"/>
      <c r="J761" s="200"/>
      <c r="K761" s="200"/>
      <c r="L761" s="205"/>
      <c r="M761" s="206"/>
      <c r="N761" s="207"/>
      <c r="O761" s="207"/>
      <c r="P761" s="207"/>
      <c r="Q761" s="207"/>
      <c r="R761" s="207"/>
      <c r="S761" s="207"/>
      <c r="T761" s="208"/>
      <c r="AT761" s="209" t="s">
        <v>181</v>
      </c>
      <c r="AU761" s="209" t="s">
        <v>179</v>
      </c>
      <c r="AV761" s="14" t="s">
        <v>179</v>
      </c>
      <c r="AW761" s="14" t="s">
        <v>36</v>
      </c>
      <c r="AX761" s="14" t="s">
        <v>75</v>
      </c>
      <c r="AY761" s="209" t="s">
        <v>171</v>
      </c>
    </row>
    <row r="762" spans="2:51" s="15" customFormat="1" ht="11.25">
      <c r="B762" s="210"/>
      <c r="C762" s="211"/>
      <c r="D762" s="190" t="s">
        <v>181</v>
      </c>
      <c r="E762" s="212" t="s">
        <v>19</v>
      </c>
      <c r="F762" s="213" t="s">
        <v>184</v>
      </c>
      <c r="G762" s="211"/>
      <c r="H762" s="214">
        <v>354.9</v>
      </c>
      <c r="I762" s="215"/>
      <c r="J762" s="211"/>
      <c r="K762" s="211"/>
      <c r="L762" s="216"/>
      <c r="M762" s="217"/>
      <c r="N762" s="218"/>
      <c r="O762" s="218"/>
      <c r="P762" s="218"/>
      <c r="Q762" s="218"/>
      <c r="R762" s="218"/>
      <c r="S762" s="218"/>
      <c r="T762" s="219"/>
      <c r="AT762" s="220" t="s">
        <v>181</v>
      </c>
      <c r="AU762" s="220" t="s">
        <v>179</v>
      </c>
      <c r="AV762" s="15" t="s">
        <v>178</v>
      </c>
      <c r="AW762" s="15" t="s">
        <v>36</v>
      </c>
      <c r="AX762" s="15" t="s">
        <v>83</v>
      </c>
      <c r="AY762" s="220" t="s">
        <v>171</v>
      </c>
    </row>
    <row r="763" spans="1:65" s="2" customFormat="1" ht="16.5" customHeight="1">
      <c r="A763" s="36"/>
      <c r="B763" s="37"/>
      <c r="C763" s="221" t="s">
        <v>877</v>
      </c>
      <c r="D763" s="221" t="s">
        <v>248</v>
      </c>
      <c r="E763" s="222" t="s">
        <v>878</v>
      </c>
      <c r="F763" s="223" t="s">
        <v>879</v>
      </c>
      <c r="G763" s="224" t="s">
        <v>222</v>
      </c>
      <c r="H763" s="225">
        <v>0.106</v>
      </c>
      <c r="I763" s="226"/>
      <c r="J763" s="227">
        <f>ROUND(I763*H763,2)</f>
        <v>0</v>
      </c>
      <c r="K763" s="223" t="s">
        <v>177</v>
      </c>
      <c r="L763" s="228"/>
      <c r="M763" s="229" t="s">
        <v>19</v>
      </c>
      <c r="N763" s="230" t="s">
        <v>47</v>
      </c>
      <c r="O763" s="66"/>
      <c r="P763" s="184">
        <f>O763*H763</f>
        <v>0</v>
      </c>
      <c r="Q763" s="184">
        <v>1</v>
      </c>
      <c r="R763" s="184">
        <f>Q763*H763</f>
        <v>0.106</v>
      </c>
      <c r="S763" s="184">
        <v>0</v>
      </c>
      <c r="T763" s="185">
        <f>S763*H763</f>
        <v>0</v>
      </c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R763" s="186" t="s">
        <v>353</v>
      </c>
      <c r="AT763" s="186" t="s">
        <v>248</v>
      </c>
      <c r="AU763" s="186" t="s">
        <v>179</v>
      </c>
      <c r="AY763" s="19" t="s">
        <v>171</v>
      </c>
      <c r="BE763" s="187">
        <f>IF(N763="základní",J763,0)</f>
        <v>0</v>
      </c>
      <c r="BF763" s="187">
        <f>IF(N763="snížená",J763,0)</f>
        <v>0</v>
      </c>
      <c r="BG763" s="187">
        <f>IF(N763="zákl. přenesená",J763,0)</f>
        <v>0</v>
      </c>
      <c r="BH763" s="187">
        <f>IF(N763="sníž. přenesená",J763,0)</f>
        <v>0</v>
      </c>
      <c r="BI763" s="187">
        <f>IF(N763="nulová",J763,0)</f>
        <v>0</v>
      </c>
      <c r="BJ763" s="19" t="s">
        <v>179</v>
      </c>
      <c r="BK763" s="187">
        <f>ROUND(I763*H763,2)</f>
        <v>0</v>
      </c>
      <c r="BL763" s="19" t="s">
        <v>261</v>
      </c>
      <c r="BM763" s="186" t="s">
        <v>880</v>
      </c>
    </row>
    <row r="764" spans="2:51" s="14" customFormat="1" ht="11.25">
      <c r="B764" s="199"/>
      <c r="C764" s="200"/>
      <c r="D764" s="190" t="s">
        <v>181</v>
      </c>
      <c r="E764" s="200"/>
      <c r="F764" s="202" t="s">
        <v>881</v>
      </c>
      <c r="G764" s="200"/>
      <c r="H764" s="203">
        <v>0.106</v>
      </c>
      <c r="I764" s="204"/>
      <c r="J764" s="200"/>
      <c r="K764" s="200"/>
      <c r="L764" s="205"/>
      <c r="M764" s="206"/>
      <c r="N764" s="207"/>
      <c r="O764" s="207"/>
      <c r="P764" s="207"/>
      <c r="Q764" s="207"/>
      <c r="R764" s="207"/>
      <c r="S764" s="207"/>
      <c r="T764" s="208"/>
      <c r="AT764" s="209" t="s">
        <v>181</v>
      </c>
      <c r="AU764" s="209" t="s">
        <v>179</v>
      </c>
      <c r="AV764" s="14" t="s">
        <v>179</v>
      </c>
      <c r="AW764" s="14" t="s">
        <v>4</v>
      </c>
      <c r="AX764" s="14" t="s">
        <v>83</v>
      </c>
      <c r="AY764" s="209" t="s">
        <v>171</v>
      </c>
    </row>
    <row r="765" spans="1:65" s="2" customFormat="1" ht="21.75" customHeight="1">
      <c r="A765" s="36"/>
      <c r="B765" s="37"/>
      <c r="C765" s="175" t="s">
        <v>882</v>
      </c>
      <c r="D765" s="175" t="s">
        <v>173</v>
      </c>
      <c r="E765" s="176" t="s">
        <v>883</v>
      </c>
      <c r="F765" s="177" t="s">
        <v>884</v>
      </c>
      <c r="G765" s="178" t="s">
        <v>176</v>
      </c>
      <c r="H765" s="179">
        <v>158.151</v>
      </c>
      <c r="I765" s="180"/>
      <c r="J765" s="181">
        <f>ROUND(I765*H765,2)</f>
        <v>0</v>
      </c>
      <c r="K765" s="177" t="s">
        <v>177</v>
      </c>
      <c r="L765" s="41"/>
      <c r="M765" s="182" t="s">
        <v>19</v>
      </c>
      <c r="N765" s="183" t="s">
        <v>47</v>
      </c>
      <c r="O765" s="66"/>
      <c r="P765" s="184">
        <f>O765*H765</f>
        <v>0</v>
      </c>
      <c r="Q765" s="184">
        <v>0</v>
      </c>
      <c r="R765" s="184">
        <f>Q765*H765</f>
        <v>0</v>
      </c>
      <c r="S765" s="184">
        <v>0</v>
      </c>
      <c r="T765" s="185">
        <f>S765*H765</f>
        <v>0</v>
      </c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R765" s="186" t="s">
        <v>261</v>
      </c>
      <c r="AT765" s="186" t="s">
        <v>173</v>
      </c>
      <c r="AU765" s="186" t="s">
        <v>179</v>
      </c>
      <c r="AY765" s="19" t="s">
        <v>171</v>
      </c>
      <c r="BE765" s="187">
        <f>IF(N765="základní",J765,0)</f>
        <v>0</v>
      </c>
      <c r="BF765" s="187">
        <f>IF(N765="snížená",J765,0)</f>
        <v>0</v>
      </c>
      <c r="BG765" s="187">
        <f>IF(N765="zákl. přenesená",J765,0)</f>
        <v>0</v>
      </c>
      <c r="BH765" s="187">
        <f>IF(N765="sníž. přenesená",J765,0)</f>
        <v>0</v>
      </c>
      <c r="BI765" s="187">
        <f>IF(N765="nulová",J765,0)</f>
        <v>0</v>
      </c>
      <c r="BJ765" s="19" t="s">
        <v>179</v>
      </c>
      <c r="BK765" s="187">
        <f>ROUND(I765*H765,2)</f>
        <v>0</v>
      </c>
      <c r="BL765" s="19" t="s">
        <v>261</v>
      </c>
      <c r="BM765" s="186" t="s">
        <v>885</v>
      </c>
    </row>
    <row r="766" spans="2:51" s="13" customFormat="1" ht="11.25">
      <c r="B766" s="188"/>
      <c r="C766" s="189"/>
      <c r="D766" s="190" t="s">
        <v>181</v>
      </c>
      <c r="E766" s="191" t="s">
        <v>19</v>
      </c>
      <c r="F766" s="192" t="s">
        <v>182</v>
      </c>
      <c r="G766" s="189"/>
      <c r="H766" s="191" t="s">
        <v>19</v>
      </c>
      <c r="I766" s="193"/>
      <c r="J766" s="189"/>
      <c r="K766" s="189"/>
      <c r="L766" s="194"/>
      <c r="M766" s="195"/>
      <c r="N766" s="196"/>
      <c r="O766" s="196"/>
      <c r="P766" s="196"/>
      <c r="Q766" s="196"/>
      <c r="R766" s="196"/>
      <c r="S766" s="196"/>
      <c r="T766" s="197"/>
      <c r="AT766" s="198" t="s">
        <v>181</v>
      </c>
      <c r="AU766" s="198" t="s">
        <v>179</v>
      </c>
      <c r="AV766" s="13" t="s">
        <v>83</v>
      </c>
      <c r="AW766" s="13" t="s">
        <v>36</v>
      </c>
      <c r="AX766" s="13" t="s">
        <v>75</v>
      </c>
      <c r="AY766" s="198" t="s">
        <v>171</v>
      </c>
    </row>
    <row r="767" spans="2:51" s="14" customFormat="1" ht="11.25">
      <c r="B767" s="199"/>
      <c r="C767" s="200"/>
      <c r="D767" s="190" t="s">
        <v>181</v>
      </c>
      <c r="E767" s="201" t="s">
        <v>19</v>
      </c>
      <c r="F767" s="202" t="s">
        <v>886</v>
      </c>
      <c r="G767" s="200"/>
      <c r="H767" s="203">
        <v>89.039</v>
      </c>
      <c r="I767" s="204"/>
      <c r="J767" s="200"/>
      <c r="K767" s="200"/>
      <c r="L767" s="205"/>
      <c r="M767" s="206"/>
      <c r="N767" s="207"/>
      <c r="O767" s="207"/>
      <c r="P767" s="207"/>
      <c r="Q767" s="207"/>
      <c r="R767" s="207"/>
      <c r="S767" s="207"/>
      <c r="T767" s="208"/>
      <c r="AT767" s="209" t="s">
        <v>181</v>
      </c>
      <c r="AU767" s="209" t="s">
        <v>179</v>
      </c>
      <c r="AV767" s="14" t="s">
        <v>179</v>
      </c>
      <c r="AW767" s="14" t="s">
        <v>36</v>
      </c>
      <c r="AX767" s="14" t="s">
        <v>75</v>
      </c>
      <c r="AY767" s="209" t="s">
        <v>171</v>
      </c>
    </row>
    <row r="768" spans="2:51" s="14" customFormat="1" ht="11.25">
      <c r="B768" s="199"/>
      <c r="C768" s="200"/>
      <c r="D768" s="190" t="s">
        <v>181</v>
      </c>
      <c r="E768" s="201" t="s">
        <v>19</v>
      </c>
      <c r="F768" s="202" t="s">
        <v>887</v>
      </c>
      <c r="G768" s="200"/>
      <c r="H768" s="203">
        <v>16.995</v>
      </c>
      <c r="I768" s="204"/>
      <c r="J768" s="200"/>
      <c r="K768" s="200"/>
      <c r="L768" s="205"/>
      <c r="M768" s="206"/>
      <c r="N768" s="207"/>
      <c r="O768" s="207"/>
      <c r="P768" s="207"/>
      <c r="Q768" s="207"/>
      <c r="R768" s="207"/>
      <c r="S768" s="207"/>
      <c r="T768" s="208"/>
      <c r="AT768" s="209" t="s">
        <v>181</v>
      </c>
      <c r="AU768" s="209" t="s">
        <v>179</v>
      </c>
      <c r="AV768" s="14" t="s">
        <v>179</v>
      </c>
      <c r="AW768" s="14" t="s">
        <v>36</v>
      </c>
      <c r="AX768" s="14" t="s">
        <v>75</v>
      </c>
      <c r="AY768" s="209" t="s">
        <v>171</v>
      </c>
    </row>
    <row r="769" spans="2:51" s="14" customFormat="1" ht="11.25">
      <c r="B769" s="199"/>
      <c r="C769" s="200"/>
      <c r="D769" s="190" t="s">
        <v>181</v>
      </c>
      <c r="E769" s="201" t="s">
        <v>19</v>
      </c>
      <c r="F769" s="202" t="s">
        <v>888</v>
      </c>
      <c r="G769" s="200"/>
      <c r="H769" s="203">
        <v>15.995</v>
      </c>
      <c r="I769" s="204"/>
      <c r="J769" s="200"/>
      <c r="K769" s="200"/>
      <c r="L769" s="205"/>
      <c r="M769" s="206"/>
      <c r="N769" s="207"/>
      <c r="O769" s="207"/>
      <c r="P769" s="207"/>
      <c r="Q769" s="207"/>
      <c r="R769" s="207"/>
      <c r="S769" s="207"/>
      <c r="T769" s="208"/>
      <c r="AT769" s="209" t="s">
        <v>181</v>
      </c>
      <c r="AU769" s="209" t="s">
        <v>179</v>
      </c>
      <c r="AV769" s="14" t="s">
        <v>179</v>
      </c>
      <c r="AW769" s="14" t="s">
        <v>36</v>
      </c>
      <c r="AX769" s="14" t="s">
        <v>75</v>
      </c>
      <c r="AY769" s="209" t="s">
        <v>171</v>
      </c>
    </row>
    <row r="770" spans="2:51" s="14" customFormat="1" ht="11.25">
      <c r="B770" s="199"/>
      <c r="C770" s="200"/>
      <c r="D770" s="190" t="s">
        <v>181</v>
      </c>
      <c r="E770" s="201" t="s">
        <v>19</v>
      </c>
      <c r="F770" s="202" t="s">
        <v>889</v>
      </c>
      <c r="G770" s="200"/>
      <c r="H770" s="203">
        <v>18.087</v>
      </c>
      <c r="I770" s="204"/>
      <c r="J770" s="200"/>
      <c r="K770" s="200"/>
      <c r="L770" s="205"/>
      <c r="M770" s="206"/>
      <c r="N770" s="207"/>
      <c r="O770" s="207"/>
      <c r="P770" s="207"/>
      <c r="Q770" s="207"/>
      <c r="R770" s="207"/>
      <c r="S770" s="207"/>
      <c r="T770" s="208"/>
      <c r="AT770" s="209" t="s">
        <v>181</v>
      </c>
      <c r="AU770" s="209" t="s">
        <v>179</v>
      </c>
      <c r="AV770" s="14" t="s">
        <v>179</v>
      </c>
      <c r="AW770" s="14" t="s">
        <v>36</v>
      </c>
      <c r="AX770" s="14" t="s">
        <v>75</v>
      </c>
      <c r="AY770" s="209" t="s">
        <v>171</v>
      </c>
    </row>
    <row r="771" spans="2:51" s="14" customFormat="1" ht="11.25">
      <c r="B771" s="199"/>
      <c r="C771" s="200"/>
      <c r="D771" s="190" t="s">
        <v>181</v>
      </c>
      <c r="E771" s="201" t="s">
        <v>19</v>
      </c>
      <c r="F771" s="202" t="s">
        <v>890</v>
      </c>
      <c r="G771" s="200"/>
      <c r="H771" s="203">
        <v>8.028</v>
      </c>
      <c r="I771" s="204"/>
      <c r="J771" s="200"/>
      <c r="K771" s="200"/>
      <c r="L771" s="205"/>
      <c r="M771" s="206"/>
      <c r="N771" s="207"/>
      <c r="O771" s="207"/>
      <c r="P771" s="207"/>
      <c r="Q771" s="207"/>
      <c r="R771" s="207"/>
      <c r="S771" s="207"/>
      <c r="T771" s="208"/>
      <c r="AT771" s="209" t="s">
        <v>181</v>
      </c>
      <c r="AU771" s="209" t="s">
        <v>179</v>
      </c>
      <c r="AV771" s="14" t="s">
        <v>179</v>
      </c>
      <c r="AW771" s="14" t="s">
        <v>36</v>
      </c>
      <c r="AX771" s="14" t="s">
        <v>75</v>
      </c>
      <c r="AY771" s="209" t="s">
        <v>171</v>
      </c>
    </row>
    <row r="772" spans="2:51" s="14" customFormat="1" ht="11.25">
      <c r="B772" s="199"/>
      <c r="C772" s="200"/>
      <c r="D772" s="190" t="s">
        <v>181</v>
      </c>
      <c r="E772" s="201" t="s">
        <v>19</v>
      </c>
      <c r="F772" s="202" t="s">
        <v>891</v>
      </c>
      <c r="G772" s="200"/>
      <c r="H772" s="203">
        <v>10.007</v>
      </c>
      <c r="I772" s="204"/>
      <c r="J772" s="200"/>
      <c r="K772" s="200"/>
      <c r="L772" s="205"/>
      <c r="M772" s="206"/>
      <c r="N772" s="207"/>
      <c r="O772" s="207"/>
      <c r="P772" s="207"/>
      <c r="Q772" s="207"/>
      <c r="R772" s="207"/>
      <c r="S772" s="207"/>
      <c r="T772" s="208"/>
      <c r="AT772" s="209" t="s">
        <v>181</v>
      </c>
      <c r="AU772" s="209" t="s">
        <v>179</v>
      </c>
      <c r="AV772" s="14" t="s">
        <v>179</v>
      </c>
      <c r="AW772" s="14" t="s">
        <v>36</v>
      </c>
      <c r="AX772" s="14" t="s">
        <v>75</v>
      </c>
      <c r="AY772" s="209" t="s">
        <v>171</v>
      </c>
    </row>
    <row r="773" spans="2:51" s="15" customFormat="1" ht="11.25">
      <c r="B773" s="210"/>
      <c r="C773" s="211"/>
      <c r="D773" s="190" t="s">
        <v>181</v>
      </c>
      <c r="E773" s="212" t="s">
        <v>19</v>
      </c>
      <c r="F773" s="213" t="s">
        <v>184</v>
      </c>
      <c r="G773" s="211"/>
      <c r="H773" s="214">
        <v>158.151</v>
      </c>
      <c r="I773" s="215"/>
      <c r="J773" s="211"/>
      <c r="K773" s="211"/>
      <c r="L773" s="216"/>
      <c r="M773" s="217"/>
      <c r="N773" s="218"/>
      <c r="O773" s="218"/>
      <c r="P773" s="218"/>
      <c r="Q773" s="218"/>
      <c r="R773" s="218"/>
      <c r="S773" s="218"/>
      <c r="T773" s="219"/>
      <c r="AT773" s="220" t="s">
        <v>181</v>
      </c>
      <c r="AU773" s="220" t="s">
        <v>179</v>
      </c>
      <c r="AV773" s="15" t="s">
        <v>178</v>
      </c>
      <c r="AW773" s="15" t="s">
        <v>36</v>
      </c>
      <c r="AX773" s="15" t="s">
        <v>83</v>
      </c>
      <c r="AY773" s="220" t="s">
        <v>171</v>
      </c>
    </row>
    <row r="774" spans="1:65" s="2" customFormat="1" ht="16.5" customHeight="1">
      <c r="A774" s="36"/>
      <c r="B774" s="37"/>
      <c r="C774" s="221" t="s">
        <v>892</v>
      </c>
      <c r="D774" s="221" t="s">
        <v>248</v>
      </c>
      <c r="E774" s="222" t="s">
        <v>878</v>
      </c>
      <c r="F774" s="223" t="s">
        <v>879</v>
      </c>
      <c r="G774" s="224" t="s">
        <v>222</v>
      </c>
      <c r="H774" s="225">
        <v>0.047</v>
      </c>
      <c r="I774" s="226"/>
      <c r="J774" s="227">
        <f>ROUND(I774*H774,2)</f>
        <v>0</v>
      </c>
      <c r="K774" s="223" t="s">
        <v>177</v>
      </c>
      <c r="L774" s="228"/>
      <c r="M774" s="229" t="s">
        <v>19</v>
      </c>
      <c r="N774" s="230" t="s">
        <v>47</v>
      </c>
      <c r="O774" s="66"/>
      <c r="P774" s="184">
        <f>O774*H774</f>
        <v>0</v>
      </c>
      <c r="Q774" s="184">
        <v>1</v>
      </c>
      <c r="R774" s="184">
        <f>Q774*H774</f>
        <v>0.047</v>
      </c>
      <c r="S774" s="184">
        <v>0</v>
      </c>
      <c r="T774" s="185">
        <f>S774*H774</f>
        <v>0</v>
      </c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R774" s="186" t="s">
        <v>353</v>
      </c>
      <c r="AT774" s="186" t="s">
        <v>248</v>
      </c>
      <c r="AU774" s="186" t="s">
        <v>179</v>
      </c>
      <c r="AY774" s="19" t="s">
        <v>171</v>
      </c>
      <c r="BE774" s="187">
        <f>IF(N774="základní",J774,0)</f>
        <v>0</v>
      </c>
      <c r="BF774" s="187">
        <f>IF(N774="snížená",J774,0)</f>
        <v>0</v>
      </c>
      <c r="BG774" s="187">
        <f>IF(N774="zákl. přenesená",J774,0)</f>
        <v>0</v>
      </c>
      <c r="BH774" s="187">
        <f>IF(N774="sníž. přenesená",J774,0)</f>
        <v>0</v>
      </c>
      <c r="BI774" s="187">
        <f>IF(N774="nulová",J774,0)</f>
        <v>0</v>
      </c>
      <c r="BJ774" s="19" t="s">
        <v>179</v>
      </c>
      <c r="BK774" s="187">
        <f>ROUND(I774*H774,2)</f>
        <v>0</v>
      </c>
      <c r="BL774" s="19" t="s">
        <v>261</v>
      </c>
      <c r="BM774" s="186" t="s">
        <v>893</v>
      </c>
    </row>
    <row r="775" spans="2:51" s="14" customFormat="1" ht="11.25">
      <c r="B775" s="199"/>
      <c r="C775" s="200"/>
      <c r="D775" s="190" t="s">
        <v>181</v>
      </c>
      <c r="E775" s="200"/>
      <c r="F775" s="202" t="s">
        <v>894</v>
      </c>
      <c r="G775" s="200"/>
      <c r="H775" s="203">
        <v>0.047</v>
      </c>
      <c r="I775" s="204"/>
      <c r="J775" s="200"/>
      <c r="K775" s="200"/>
      <c r="L775" s="205"/>
      <c r="M775" s="206"/>
      <c r="N775" s="207"/>
      <c r="O775" s="207"/>
      <c r="P775" s="207"/>
      <c r="Q775" s="207"/>
      <c r="R775" s="207"/>
      <c r="S775" s="207"/>
      <c r="T775" s="208"/>
      <c r="AT775" s="209" t="s">
        <v>181</v>
      </c>
      <c r="AU775" s="209" t="s">
        <v>179</v>
      </c>
      <c r="AV775" s="14" t="s">
        <v>179</v>
      </c>
      <c r="AW775" s="14" t="s">
        <v>4</v>
      </c>
      <c r="AX775" s="14" t="s">
        <v>83</v>
      </c>
      <c r="AY775" s="209" t="s">
        <v>171</v>
      </c>
    </row>
    <row r="776" spans="1:65" s="2" customFormat="1" ht="33" customHeight="1">
      <c r="A776" s="36"/>
      <c r="B776" s="37"/>
      <c r="C776" s="175" t="s">
        <v>895</v>
      </c>
      <c r="D776" s="175" t="s">
        <v>173</v>
      </c>
      <c r="E776" s="176" t="s">
        <v>896</v>
      </c>
      <c r="F776" s="177" t="s">
        <v>897</v>
      </c>
      <c r="G776" s="178" t="s">
        <v>176</v>
      </c>
      <c r="H776" s="179">
        <v>137.628</v>
      </c>
      <c r="I776" s="180"/>
      <c r="J776" s="181">
        <f>ROUND(I776*H776,2)</f>
        <v>0</v>
      </c>
      <c r="K776" s="177" t="s">
        <v>177</v>
      </c>
      <c r="L776" s="41"/>
      <c r="M776" s="182" t="s">
        <v>19</v>
      </c>
      <c r="N776" s="183" t="s">
        <v>47</v>
      </c>
      <c r="O776" s="66"/>
      <c r="P776" s="184">
        <f>O776*H776</f>
        <v>0</v>
      </c>
      <c r="Q776" s="184">
        <v>0.00058</v>
      </c>
      <c r="R776" s="184">
        <f>Q776*H776</f>
        <v>0.07982423999999999</v>
      </c>
      <c r="S776" s="184">
        <v>0</v>
      </c>
      <c r="T776" s="185">
        <f>S776*H776</f>
        <v>0</v>
      </c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R776" s="186" t="s">
        <v>261</v>
      </c>
      <c r="AT776" s="186" t="s">
        <v>173</v>
      </c>
      <c r="AU776" s="186" t="s">
        <v>179</v>
      </c>
      <c r="AY776" s="19" t="s">
        <v>171</v>
      </c>
      <c r="BE776" s="187">
        <f>IF(N776="základní",J776,0)</f>
        <v>0</v>
      </c>
      <c r="BF776" s="187">
        <f>IF(N776="snížená",J776,0)</f>
        <v>0</v>
      </c>
      <c r="BG776" s="187">
        <f>IF(N776="zákl. přenesená",J776,0)</f>
        <v>0</v>
      </c>
      <c r="BH776" s="187">
        <f>IF(N776="sníž. přenesená",J776,0)</f>
        <v>0</v>
      </c>
      <c r="BI776" s="187">
        <f>IF(N776="nulová",J776,0)</f>
        <v>0</v>
      </c>
      <c r="BJ776" s="19" t="s">
        <v>179</v>
      </c>
      <c r="BK776" s="187">
        <f>ROUND(I776*H776,2)</f>
        <v>0</v>
      </c>
      <c r="BL776" s="19" t="s">
        <v>261</v>
      </c>
      <c r="BM776" s="186" t="s">
        <v>898</v>
      </c>
    </row>
    <row r="777" spans="2:51" s="13" customFormat="1" ht="11.25">
      <c r="B777" s="188"/>
      <c r="C777" s="189"/>
      <c r="D777" s="190" t="s">
        <v>181</v>
      </c>
      <c r="E777" s="191" t="s">
        <v>19</v>
      </c>
      <c r="F777" s="192" t="s">
        <v>182</v>
      </c>
      <c r="G777" s="189"/>
      <c r="H777" s="191" t="s">
        <v>19</v>
      </c>
      <c r="I777" s="193"/>
      <c r="J777" s="189"/>
      <c r="K777" s="189"/>
      <c r="L777" s="194"/>
      <c r="M777" s="195"/>
      <c r="N777" s="196"/>
      <c r="O777" s="196"/>
      <c r="P777" s="196"/>
      <c r="Q777" s="196"/>
      <c r="R777" s="196"/>
      <c r="S777" s="196"/>
      <c r="T777" s="197"/>
      <c r="AT777" s="198" t="s">
        <v>181</v>
      </c>
      <c r="AU777" s="198" t="s">
        <v>179</v>
      </c>
      <c r="AV777" s="13" t="s">
        <v>83</v>
      </c>
      <c r="AW777" s="13" t="s">
        <v>36</v>
      </c>
      <c r="AX777" s="13" t="s">
        <v>75</v>
      </c>
      <c r="AY777" s="198" t="s">
        <v>171</v>
      </c>
    </row>
    <row r="778" spans="2:51" s="14" customFormat="1" ht="11.25">
      <c r="B778" s="199"/>
      <c r="C778" s="200"/>
      <c r="D778" s="190" t="s">
        <v>181</v>
      </c>
      <c r="E778" s="201" t="s">
        <v>19</v>
      </c>
      <c r="F778" s="202" t="s">
        <v>886</v>
      </c>
      <c r="G778" s="200"/>
      <c r="H778" s="203">
        <v>89.039</v>
      </c>
      <c r="I778" s="204"/>
      <c r="J778" s="200"/>
      <c r="K778" s="200"/>
      <c r="L778" s="205"/>
      <c r="M778" s="206"/>
      <c r="N778" s="207"/>
      <c r="O778" s="207"/>
      <c r="P778" s="207"/>
      <c r="Q778" s="207"/>
      <c r="R778" s="207"/>
      <c r="S778" s="207"/>
      <c r="T778" s="208"/>
      <c r="AT778" s="209" t="s">
        <v>181</v>
      </c>
      <c r="AU778" s="209" t="s">
        <v>179</v>
      </c>
      <c r="AV778" s="14" t="s">
        <v>179</v>
      </c>
      <c r="AW778" s="14" t="s">
        <v>36</v>
      </c>
      <c r="AX778" s="14" t="s">
        <v>75</v>
      </c>
      <c r="AY778" s="209" t="s">
        <v>171</v>
      </c>
    </row>
    <row r="779" spans="2:51" s="14" customFormat="1" ht="11.25">
      <c r="B779" s="199"/>
      <c r="C779" s="200"/>
      <c r="D779" s="190" t="s">
        <v>181</v>
      </c>
      <c r="E779" s="201" t="s">
        <v>19</v>
      </c>
      <c r="F779" s="202" t="s">
        <v>887</v>
      </c>
      <c r="G779" s="200"/>
      <c r="H779" s="203">
        <v>16.995</v>
      </c>
      <c r="I779" s="204"/>
      <c r="J779" s="200"/>
      <c r="K779" s="200"/>
      <c r="L779" s="205"/>
      <c r="M779" s="206"/>
      <c r="N779" s="207"/>
      <c r="O779" s="207"/>
      <c r="P779" s="207"/>
      <c r="Q779" s="207"/>
      <c r="R779" s="207"/>
      <c r="S779" s="207"/>
      <c r="T779" s="208"/>
      <c r="AT779" s="209" t="s">
        <v>181</v>
      </c>
      <c r="AU779" s="209" t="s">
        <v>179</v>
      </c>
      <c r="AV779" s="14" t="s">
        <v>179</v>
      </c>
      <c r="AW779" s="14" t="s">
        <v>36</v>
      </c>
      <c r="AX779" s="14" t="s">
        <v>75</v>
      </c>
      <c r="AY779" s="209" t="s">
        <v>171</v>
      </c>
    </row>
    <row r="780" spans="2:51" s="14" customFormat="1" ht="11.25">
      <c r="B780" s="199"/>
      <c r="C780" s="200"/>
      <c r="D780" s="190" t="s">
        <v>181</v>
      </c>
      <c r="E780" s="201" t="s">
        <v>19</v>
      </c>
      <c r="F780" s="202" t="s">
        <v>899</v>
      </c>
      <c r="G780" s="200"/>
      <c r="H780" s="203">
        <v>2.426</v>
      </c>
      <c r="I780" s="204"/>
      <c r="J780" s="200"/>
      <c r="K780" s="200"/>
      <c r="L780" s="205"/>
      <c r="M780" s="206"/>
      <c r="N780" s="207"/>
      <c r="O780" s="207"/>
      <c r="P780" s="207"/>
      <c r="Q780" s="207"/>
      <c r="R780" s="207"/>
      <c r="S780" s="207"/>
      <c r="T780" s="208"/>
      <c r="AT780" s="209" t="s">
        <v>181</v>
      </c>
      <c r="AU780" s="209" t="s">
        <v>179</v>
      </c>
      <c r="AV780" s="14" t="s">
        <v>179</v>
      </c>
      <c r="AW780" s="14" t="s">
        <v>36</v>
      </c>
      <c r="AX780" s="14" t="s">
        <v>75</v>
      </c>
      <c r="AY780" s="209" t="s">
        <v>171</v>
      </c>
    </row>
    <row r="781" spans="2:51" s="14" customFormat="1" ht="11.25">
      <c r="B781" s="199"/>
      <c r="C781" s="200"/>
      <c r="D781" s="190" t="s">
        <v>181</v>
      </c>
      <c r="E781" s="201" t="s">
        <v>19</v>
      </c>
      <c r="F781" s="202" t="s">
        <v>889</v>
      </c>
      <c r="G781" s="200"/>
      <c r="H781" s="203">
        <v>18.087</v>
      </c>
      <c r="I781" s="204"/>
      <c r="J781" s="200"/>
      <c r="K781" s="200"/>
      <c r="L781" s="205"/>
      <c r="M781" s="206"/>
      <c r="N781" s="207"/>
      <c r="O781" s="207"/>
      <c r="P781" s="207"/>
      <c r="Q781" s="207"/>
      <c r="R781" s="207"/>
      <c r="S781" s="207"/>
      <c r="T781" s="208"/>
      <c r="AT781" s="209" t="s">
        <v>181</v>
      </c>
      <c r="AU781" s="209" t="s">
        <v>179</v>
      </c>
      <c r="AV781" s="14" t="s">
        <v>179</v>
      </c>
      <c r="AW781" s="14" t="s">
        <v>36</v>
      </c>
      <c r="AX781" s="14" t="s">
        <v>75</v>
      </c>
      <c r="AY781" s="209" t="s">
        <v>171</v>
      </c>
    </row>
    <row r="782" spans="2:51" s="14" customFormat="1" ht="11.25">
      <c r="B782" s="199"/>
      <c r="C782" s="200"/>
      <c r="D782" s="190" t="s">
        <v>181</v>
      </c>
      <c r="E782" s="201" t="s">
        <v>19</v>
      </c>
      <c r="F782" s="202" t="s">
        <v>900</v>
      </c>
      <c r="G782" s="200"/>
      <c r="H782" s="203">
        <v>1.074</v>
      </c>
      <c r="I782" s="204"/>
      <c r="J782" s="200"/>
      <c r="K782" s="200"/>
      <c r="L782" s="205"/>
      <c r="M782" s="206"/>
      <c r="N782" s="207"/>
      <c r="O782" s="207"/>
      <c r="P782" s="207"/>
      <c r="Q782" s="207"/>
      <c r="R782" s="207"/>
      <c r="S782" s="207"/>
      <c r="T782" s="208"/>
      <c r="AT782" s="209" t="s">
        <v>181</v>
      </c>
      <c r="AU782" s="209" t="s">
        <v>179</v>
      </c>
      <c r="AV782" s="14" t="s">
        <v>179</v>
      </c>
      <c r="AW782" s="14" t="s">
        <v>36</v>
      </c>
      <c r="AX782" s="14" t="s">
        <v>75</v>
      </c>
      <c r="AY782" s="209" t="s">
        <v>171</v>
      </c>
    </row>
    <row r="783" spans="2:51" s="14" customFormat="1" ht="11.25">
      <c r="B783" s="199"/>
      <c r="C783" s="200"/>
      <c r="D783" s="190" t="s">
        <v>181</v>
      </c>
      <c r="E783" s="201" t="s">
        <v>19</v>
      </c>
      <c r="F783" s="202" t="s">
        <v>891</v>
      </c>
      <c r="G783" s="200"/>
      <c r="H783" s="203">
        <v>10.007</v>
      </c>
      <c r="I783" s="204"/>
      <c r="J783" s="200"/>
      <c r="K783" s="200"/>
      <c r="L783" s="205"/>
      <c r="M783" s="206"/>
      <c r="N783" s="207"/>
      <c r="O783" s="207"/>
      <c r="P783" s="207"/>
      <c r="Q783" s="207"/>
      <c r="R783" s="207"/>
      <c r="S783" s="207"/>
      <c r="T783" s="208"/>
      <c r="AT783" s="209" t="s">
        <v>181</v>
      </c>
      <c r="AU783" s="209" t="s">
        <v>179</v>
      </c>
      <c r="AV783" s="14" t="s">
        <v>179</v>
      </c>
      <c r="AW783" s="14" t="s">
        <v>36</v>
      </c>
      <c r="AX783" s="14" t="s">
        <v>75</v>
      </c>
      <c r="AY783" s="209" t="s">
        <v>171</v>
      </c>
    </row>
    <row r="784" spans="2:51" s="15" customFormat="1" ht="11.25">
      <c r="B784" s="210"/>
      <c r="C784" s="211"/>
      <c r="D784" s="190" t="s">
        <v>181</v>
      </c>
      <c r="E784" s="212" t="s">
        <v>19</v>
      </c>
      <c r="F784" s="213" t="s">
        <v>184</v>
      </c>
      <c r="G784" s="211"/>
      <c r="H784" s="214">
        <v>137.628</v>
      </c>
      <c r="I784" s="215"/>
      <c r="J784" s="211"/>
      <c r="K784" s="211"/>
      <c r="L784" s="216"/>
      <c r="M784" s="217"/>
      <c r="N784" s="218"/>
      <c r="O784" s="218"/>
      <c r="P784" s="218"/>
      <c r="Q784" s="218"/>
      <c r="R784" s="218"/>
      <c r="S784" s="218"/>
      <c r="T784" s="219"/>
      <c r="AT784" s="220" t="s">
        <v>181</v>
      </c>
      <c r="AU784" s="220" t="s">
        <v>179</v>
      </c>
      <c r="AV784" s="15" t="s">
        <v>178</v>
      </c>
      <c r="AW784" s="15" t="s">
        <v>36</v>
      </c>
      <c r="AX784" s="15" t="s">
        <v>83</v>
      </c>
      <c r="AY784" s="220" t="s">
        <v>171</v>
      </c>
    </row>
    <row r="785" spans="1:65" s="2" customFormat="1" ht="21.75" customHeight="1">
      <c r="A785" s="36"/>
      <c r="B785" s="37"/>
      <c r="C785" s="175" t="s">
        <v>901</v>
      </c>
      <c r="D785" s="175" t="s">
        <v>173</v>
      </c>
      <c r="E785" s="176" t="s">
        <v>902</v>
      </c>
      <c r="F785" s="177" t="s">
        <v>903</v>
      </c>
      <c r="G785" s="178" t="s">
        <v>256</v>
      </c>
      <c r="H785" s="179">
        <v>106.172</v>
      </c>
      <c r="I785" s="180"/>
      <c r="J785" s="181">
        <f>ROUND(I785*H785,2)</f>
        <v>0</v>
      </c>
      <c r="K785" s="177" t="s">
        <v>177</v>
      </c>
      <c r="L785" s="41"/>
      <c r="M785" s="182" t="s">
        <v>19</v>
      </c>
      <c r="N785" s="183" t="s">
        <v>47</v>
      </c>
      <c r="O785" s="66"/>
      <c r="P785" s="184">
        <f>O785*H785</f>
        <v>0</v>
      </c>
      <c r="Q785" s="184">
        <v>0.00016</v>
      </c>
      <c r="R785" s="184">
        <f>Q785*H785</f>
        <v>0.016987520000000002</v>
      </c>
      <c r="S785" s="184">
        <v>0</v>
      </c>
      <c r="T785" s="185">
        <f>S785*H785</f>
        <v>0</v>
      </c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R785" s="186" t="s">
        <v>261</v>
      </c>
      <c r="AT785" s="186" t="s">
        <v>173</v>
      </c>
      <c r="AU785" s="186" t="s">
        <v>179</v>
      </c>
      <c r="AY785" s="19" t="s">
        <v>171</v>
      </c>
      <c r="BE785" s="187">
        <f>IF(N785="základní",J785,0)</f>
        <v>0</v>
      </c>
      <c r="BF785" s="187">
        <f>IF(N785="snížená",J785,0)</f>
        <v>0</v>
      </c>
      <c r="BG785" s="187">
        <f>IF(N785="zákl. přenesená",J785,0)</f>
        <v>0</v>
      </c>
      <c r="BH785" s="187">
        <f>IF(N785="sníž. přenesená",J785,0)</f>
        <v>0</v>
      </c>
      <c r="BI785" s="187">
        <f>IF(N785="nulová",J785,0)</f>
        <v>0</v>
      </c>
      <c r="BJ785" s="19" t="s">
        <v>179</v>
      </c>
      <c r="BK785" s="187">
        <f>ROUND(I785*H785,2)</f>
        <v>0</v>
      </c>
      <c r="BL785" s="19" t="s">
        <v>261</v>
      </c>
      <c r="BM785" s="186" t="s">
        <v>904</v>
      </c>
    </row>
    <row r="786" spans="2:51" s="13" customFormat="1" ht="11.25">
      <c r="B786" s="188"/>
      <c r="C786" s="189"/>
      <c r="D786" s="190" t="s">
        <v>181</v>
      </c>
      <c r="E786" s="191" t="s">
        <v>19</v>
      </c>
      <c r="F786" s="192" t="s">
        <v>182</v>
      </c>
      <c r="G786" s="189"/>
      <c r="H786" s="191" t="s">
        <v>19</v>
      </c>
      <c r="I786" s="193"/>
      <c r="J786" s="189"/>
      <c r="K786" s="189"/>
      <c r="L786" s="194"/>
      <c r="M786" s="195"/>
      <c r="N786" s="196"/>
      <c r="O786" s="196"/>
      <c r="P786" s="196"/>
      <c r="Q786" s="196"/>
      <c r="R786" s="196"/>
      <c r="S786" s="196"/>
      <c r="T786" s="197"/>
      <c r="AT786" s="198" t="s">
        <v>181</v>
      </c>
      <c r="AU786" s="198" t="s">
        <v>179</v>
      </c>
      <c r="AV786" s="13" t="s">
        <v>83</v>
      </c>
      <c r="AW786" s="13" t="s">
        <v>36</v>
      </c>
      <c r="AX786" s="13" t="s">
        <v>75</v>
      </c>
      <c r="AY786" s="198" t="s">
        <v>171</v>
      </c>
    </row>
    <row r="787" spans="2:51" s="14" customFormat="1" ht="11.25">
      <c r="B787" s="199"/>
      <c r="C787" s="200"/>
      <c r="D787" s="190" t="s">
        <v>181</v>
      </c>
      <c r="E787" s="201" t="s">
        <v>19</v>
      </c>
      <c r="F787" s="202" t="s">
        <v>905</v>
      </c>
      <c r="G787" s="200"/>
      <c r="H787" s="203">
        <v>59.359</v>
      </c>
      <c r="I787" s="204"/>
      <c r="J787" s="200"/>
      <c r="K787" s="200"/>
      <c r="L787" s="205"/>
      <c r="M787" s="206"/>
      <c r="N787" s="207"/>
      <c r="O787" s="207"/>
      <c r="P787" s="207"/>
      <c r="Q787" s="207"/>
      <c r="R787" s="207"/>
      <c r="S787" s="207"/>
      <c r="T787" s="208"/>
      <c r="AT787" s="209" t="s">
        <v>181</v>
      </c>
      <c r="AU787" s="209" t="s">
        <v>179</v>
      </c>
      <c r="AV787" s="14" t="s">
        <v>179</v>
      </c>
      <c r="AW787" s="14" t="s">
        <v>36</v>
      </c>
      <c r="AX787" s="14" t="s">
        <v>75</v>
      </c>
      <c r="AY787" s="209" t="s">
        <v>171</v>
      </c>
    </row>
    <row r="788" spans="2:51" s="14" customFormat="1" ht="11.25">
      <c r="B788" s="199"/>
      <c r="C788" s="200"/>
      <c r="D788" s="190" t="s">
        <v>181</v>
      </c>
      <c r="E788" s="201" t="s">
        <v>19</v>
      </c>
      <c r="F788" s="202" t="s">
        <v>906</v>
      </c>
      <c r="G788" s="200"/>
      <c r="H788" s="203">
        <v>9.997</v>
      </c>
      <c r="I788" s="204"/>
      <c r="J788" s="200"/>
      <c r="K788" s="200"/>
      <c r="L788" s="205"/>
      <c r="M788" s="206"/>
      <c r="N788" s="207"/>
      <c r="O788" s="207"/>
      <c r="P788" s="207"/>
      <c r="Q788" s="207"/>
      <c r="R788" s="207"/>
      <c r="S788" s="207"/>
      <c r="T788" s="208"/>
      <c r="AT788" s="209" t="s">
        <v>181</v>
      </c>
      <c r="AU788" s="209" t="s">
        <v>179</v>
      </c>
      <c r="AV788" s="14" t="s">
        <v>179</v>
      </c>
      <c r="AW788" s="14" t="s">
        <v>36</v>
      </c>
      <c r="AX788" s="14" t="s">
        <v>75</v>
      </c>
      <c r="AY788" s="209" t="s">
        <v>171</v>
      </c>
    </row>
    <row r="789" spans="2:51" s="14" customFormat="1" ht="11.25">
      <c r="B789" s="199"/>
      <c r="C789" s="200"/>
      <c r="D789" s="190" t="s">
        <v>181</v>
      </c>
      <c r="E789" s="201" t="s">
        <v>19</v>
      </c>
      <c r="F789" s="202" t="s">
        <v>907</v>
      </c>
      <c r="G789" s="200"/>
      <c r="H789" s="203">
        <v>1.516</v>
      </c>
      <c r="I789" s="204"/>
      <c r="J789" s="200"/>
      <c r="K789" s="200"/>
      <c r="L789" s="205"/>
      <c r="M789" s="206"/>
      <c r="N789" s="207"/>
      <c r="O789" s="207"/>
      <c r="P789" s="207"/>
      <c r="Q789" s="207"/>
      <c r="R789" s="207"/>
      <c r="S789" s="207"/>
      <c r="T789" s="208"/>
      <c r="AT789" s="209" t="s">
        <v>181</v>
      </c>
      <c r="AU789" s="209" t="s">
        <v>179</v>
      </c>
      <c r="AV789" s="14" t="s">
        <v>179</v>
      </c>
      <c r="AW789" s="14" t="s">
        <v>36</v>
      </c>
      <c r="AX789" s="14" t="s">
        <v>75</v>
      </c>
      <c r="AY789" s="209" t="s">
        <v>171</v>
      </c>
    </row>
    <row r="790" spans="2:51" s="14" customFormat="1" ht="11.25">
      <c r="B790" s="199"/>
      <c r="C790" s="200"/>
      <c r="D790" s="190" t="s">
        <v>181</v>
      </c>
      <c r="E790" s="201" t="s">
        <v>19</v>
      </c>
      <c r="F790" s="202" t="s">
        <v>908</v>
      </c>
      <c r="G790" s="200"/>
      <c r="H790" s="203">
        <v>22.609</v>
      </c>
      <c r="I790" s="204"/>
      <c r="J790" s="200"/>
      <c r="K790" s="200"/>
      <c r="L790" s="205"/>
      <c r="M790" s="206"/>
      <c r="N790" s="207"/>
      <c r="O790" s="207"/>
      <c r="P790" s="207"/>
      <c r="Q790" s="207"/>
      <c r="R790" s="207"/>
      <c r="S790" s="207"/>
      <c r="T790" s="208"/>
      <c r="AT790" s="209" t="s">
        <v>181</v>
      </c>
      <c r="AU790" s="209" t="s">
        <v>179</v>
      </c>
      <c r="AV790" s="14" t="s">
        <v>179</v>
      </c>
      <c r="AW790" s="14" t="s">
        <v>36</v>
      </c>
      <c r="AX790" s="14" t="s">
        <v>75</v>
      </c>
      <c r="AY790" s="209" t="s">
        <v>171</v>
      </c>
    </row>
    <row r="791" spans="2:51" s="14" customFormat="1" ht="11.25">
      <c r="B791" s="199"/>
      <c r="C791" s="200"/>
      <c r="D791" s="190" t="s">
        <v>181</v>
      </c>
      <c r="E791" s="201" t="s">
        <v>19</v>
      </c>
      <c r="F791" s="202" t="s">
        <v>909</v>
      </c>
      <c r="G791" s="200"/>
      <c r="H791" s="203">
        <v>2.684</v>
      </c>
      <c r="I791" s="204"/>
      <c r="J791" s="200"/>
      <c r="K791" s="200"/>
      <c r="L791" s="205"/>
      <c r="M791" s="206"/>
      <c r="N791" s="207"/>
      <c r="O791" s="207"/>
      <c r="P791" s="207"/>
      <c r="Q791" s="207"/>
      <c r="R791" s="207"/>
      <c r="S791" s="207"/>
      <c r="T791" s="208"/>
      <c r="AT791" s="209" t="s">
        <v>181</v>
      </c>
      <c r="AU791" s="209" t="s">
        <v>179</v>
      </c>
      <c r="AV791" s="14" t="s">
        <v>179</v>
      </c>
      <c r="AW791" s="14" t="s">
        <v>36</v>
      </c>
      <c r="AX791" s="14" t="s">
        <v>75</v>
      </c>
      <c r="AY791" s="209" t="s">
        <v>171</v>
      </c>
    </row>
    <row r="792" spans="2:51" s="14" customFormat="1" ht="11.25">
      <c r="B792" s="199"/>
      <c r="C792" s="200"/>
      <c r="D792" s="190" t="s">
        <v>181</v>
      </c>
      <c r="E792" s="201" t="s">
        <v>19</v>
      </c>
      <c r="F792" s="202" t="s">
        <v>910</v>
      </c>
      <c r="G792" s="200"/>
      <c r="H792" s="203">
        <v>10.007</v>
      </c>
      <c r="I792" s="204"/>
      <c r="J792" s="200"/>
      <c r="K792" s="200"/>
      <c r="L792" s="205"/>
      <c r="M792" s="206"/>
      <c r="N792" s="207"/>
      <c r="O792" s="207"/>
      <c r="P792" s="207"/>
      <c r="Q792" s="207"/>
      <c r="R792" s="207"/>
      <c r="S792" s="207"/>
      <c r="T792" s="208"/>
      <c r="AT792" s="209" t="s">
        <v>181</v>
      </c>
      <c r="AU792" s="209" t="s">
        <v>179</v>
      </c>
      <c r="AV792" s="14" t="s">
        <v>179</v>
      </c>
      <c r="AW792" s="14" t="s">
        <v>36</v>
      </c>
      <c r="AX792" s="14" t="s">
        <v>75</v>
      </c>
      <c r="AY792" s="209" t="s">
        <v>171</v>
      </c>
    </row>
    <row r="793" spans="2:51" s="15" customFormat="1" ht="11.25">
      <c r="B793" s="210"/>
      <c r="C793" s="211"/>
      <c r="D793" s="190" t="s">
        <v>181</v>
      </c>
      <c r="E793" s="212" t="s">
        <v>19</v>
      </c>
      <c r="F793" s="213" t="s">
        <v>184</v>
      </c>
      <c r="G793" s="211"/>
      <c r="H793" s="214">
        <v>106.172</v>
      </c>
      <c r="I793" s="215"/>
      <c r="J793" s="211"/>
      <c r="K793" s="211"/>
      <c r="L793" s="216"/>
      <c r="M793" s="217"/>
      <c r="N793" s="218"/>
      <c r="O793" s="218"/>
      <c r="P793" s="218"/>
      <c r="Q793" s="218"/>
      <c r="R793" s="218"/>
      <c r="S793" s="218"/>
      <c r="T793" s="219"/>
      <c r="AT793" s="220" t="s">
        <v>181</v>
      </c>
      <c r="AU793" s="220" t="s">
        <v>179</v>
      </c>
      <c r="AV793" s="15" t="s">
        <v>178</v>
      </c>
      <c r="AW793" s="15" t="s">
        <v>36</v>
      </c>
      <c r="AX793" s="15" t="s">
        <v>83</v>
      </c>
      <c r="AY793" s="220" t="s">
        <v>171</v>
      </c>
    </row>
    <row r="794" spans="1:65" s="2" customFormat="1" ht="21.75" customHeight="1">
      <c r="A794" s="36"/>
      <c r="B794" s="37"/>
      <c r="C794" s="175" t="s">
        <v>911</v>
      </c>
      <c r="D794" s="175" t="s">
        <v>173</v>
      </c>
      <c r="E794" s="176" t="s">
        <v>912</v>
      </c>
      <c r="F794" s="177" t="s">
        <v>913</v>
      </c>
      <c r="G794" s="178" t="s">
        <v>176</v>
      </c>
      <c r="H794" s="179">
        <v>354.9</v>
      </c>
      <c r="I794" s="180"/>
      <c r="J794" s="181">
        <f>ROUND(I794*H794,2)</f>
        <v>0</v>
      </c>
      <c r="K794" s="177" t="s">
        <v>177</v>
      </c>
      <c r="L794" s="41"/>
      <c r="M794" s="182" t="s">
        <v>19</v>
      </c>
      <c r="N794" s="183" t="s">
        <v>47</v>
      </c>
      <c r="O794" s="66"/>
      <c r="P794" s="184">
        <f>O794*H794</f>
        <v>0</v>
      </c>
      <c r="Q794" s="184">
        <v>0.0004</v>
      </c>
      <c r="R794" s="184">
        <f>Q794*H794</f>
        <v>0.14196</v>
      </c>
      <c r="S794" s="184">
        <v>0</v>
      </c>
      <c r="T794" s="185">
        <f>S794*H794</f>
        <v>0</v>
      </c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R794" s="186" t="s">
        <v>261</v>
      </c>
      <c r="AT794" s="186" t="s">
        <v>173</v>
      </c>
      <c r="AU794" s="186" t="s">
        <v>179</v>
      </c>
      <c r="AY794" s="19" t="s">
        <v>171</v>
      </c>
      <c r="BE794" s="187">
        <f>IF(N794="základní",J794,0)</f>
        <v>0</v>
      </c>
      <c r="BF794" s="187">
        <f>IF(N794="snížená",J794,0)</f>
        <v>0</v>
      </c>
      <c r="BG794" s="187">
        <f>IF(N794="zákl. přenesená",J794,0)</f>
        <v>0</v>
      </c>
      <c r="BH794" s="187">
        <f>IF(N794="sníž. přenesená",J794,0)</f>
        <v>0</v>
      </c>
      <c r="BI794" s="187">
        <f>IF(N794="nulová",J794,0)</f>
        <v>0</v>
      </c>
      <c r="BJ794" s="19" t="s">
        <v>179</v>
      </c>
      <c r="BK794" s="187">
        <f>ROUND(I794*H794,2)</f>
        <v>0</v>
      </c>
      <c r="BL794" s="19" t="s">
        <v>261</v>
      </c>
      <c r="BM794" s="186" t="s">
        <v>914</v>
      </c>
    </row>
    <row r="795" spans="2:51" s="13" customFormat="1" ht="11.25">
      <c r="B795" s="188"/>
      <c r="C795" s="189"/>
      <c r="D795" s="190" t="s">
        <v>181</v>
      </c>
      <c r="E795" s="191" t="s">
        <v>19</v>
      </c>
      <c r="F795" s="192" t="s">
        <v>182</v>
      </c>
      <c r="G795" s="189"/>
      <c r="H795" s="191" t="s">
        <v>19</v>
      </c>
      <c r="I795" s="193"/>
      <c r="J795" s="189"/>
      <c r="K795" s="189"/>
      <c r="L795" s="194"/>
      <c r="M795" s="195"/>
      <c r="N795" s="196"/>
      <c r="O795" s="196"/>
      <c r="P795" s="196"/>
      <c r="Q795" s="196"/>
      <c r="R795" s="196"/>
      <c r="S795" s="196"/>
      <c r="T795" s="197"/>
      <c r="AT795" s="198" t="s">
        <v>181</v>
      </c>
      <c r="AU795" s="198" t="s">
        <v>179</v>
      </c>
      <c r="AV795" s="13" t="s">
        <v>83</v>
      </c>
      <c r="AW795" s="13" t="s">
        <v>36</v>
      </c>
      <c r="AX795" s="13" t="s">
        <v>75</v>
      </c>
      <c r="AY795" s="198" t="s">
        <v>171</v>
      </c>
    </row>
    <row r="796" spans="2:51" s="14" customFormat="1" ht="11.25">
      <c r="B796" s="199"/>
      <c r="C796" s="200"/>
      <c r="D796" s="190" t="s">
        <v>181</v>
      </c>
      <c r="E796" s="201" t="s">
        <v>19</v>
      </c>
      <c r="F796" s="202" t="s">
        <v>876</v>
      </c>
      <c r="G796" s="200"/>
      <c r="H796" s="203">
        <v>354.9</v>
      </c>
      <c r="I796" s="204"/>
      <c r="J796" s="200"/>
      <c r="K796" s="200"/>
      <c r="L796" s="205"/>
      <c r="M796" s="206"/>
      <c r="N796" s="207"/>
      <c r="O796" s="207"/>
      <c r="P796" s="207"/>
      <c r="Q796" s="207"/>
      <c r="R796" s="207"/>
      <c r="S796" s="207"/>
      <c r="T796" s="208"/>
      <c r="AT796" s="209" t="s">
        <v>181</v>
      </c>
      <c r="AU796" s="209" t="s">
        <v>179</v>
      </c>
      <c r="AV796" s="14" t="s">
        <v>179</v>
      </c>
      <c r="AW796" s="14" t="s">
        <v>36</v>
      </c>
      <c r="AX796" s="14" t="s">
        <v>75</v>
      </c>
      <c r="AY796" s="209" t="s">
        <v>171</v>
      </c>
    </row>
    <row r="797" spans="2:51" s="15" customFormat="1" ht="11.25">
      <c r="B797" s="210"/>
      <c r="C797" s="211"/>
      <c r="D797" s="190" t="s">
        <v>181</v>
      </c>
      <c r="E797" s="212" t="s">
        <v>19</v>
      </c>
      <c r="F797" s="213" t="s">
        <v>184</v>
      </c>
      <c r="G797" s="211"/>
      <c r="H797" s="214">
        <v>354.9</v>
      </c>
      <c r="I797" s="215"/>
      <c r="J797" s="211"/>
      <c r="K797" s="211"/>
      <c r="L797" s="216"/>
      <c r="M797" s="217"/>
      <c r="N797" s="218"/>
      <c r="O797" s="218"/>
      <c r="P797" s="218"/>
      <c r="Q797" s="218"/>
      <c r="R797" s="218"/>
      <c r="S797" s="218"/>
      <c r="T797" s="219"/>
      <c r="AT797" s="220" t="s">
        <v>181</v>
      </c>
      <c r="AU797" s="220" t="s">
        <v>179</v>
      </c>
      <c r="AV797" s="15" t="s">
        <v>178</v>
      </c>
      <c r="AW797" s="15" t="s">
        <v>36</v>
      </c>
      <c r="AX797" s="15" t="s">
        <v>83</v>
      </c>
      <c r="AY797" s="220" t="s">
        <v>171</v>
      </c>
    </row>
    <row r="798" spans="1:65" s="2" customFormat="1" ht="24">
      <c r="A798" s="36"/>
      <c r="B798" s="37"/>
      <c r="C798" s="221" t="s">
        <v>915</v>
      </c>
      <c r="D798" s="221" t="s">
        <v>248</v>
      </c>
      <c r="E798" s="222" t="s">
        <v>916</v>
      </c>
      <c r="F798" s="223" t="s">
        <v>917</v>
      </c>
      <c r="G798" s="224" t="s">
        <v>176</v>
      </c>
      <c r="H798" s="225">
        <v>408.135</v>
      </c>
      <c r="I798" s="226"/>
      <c r="J798" s="227">
        <f>ROUND(I798*H798,2)</f>
        <v>0</v>
      </c>
      <c r="K798" s="223" t="s">
        <v>177</v>
      </c>
      <c r="L798" s="228"/>
      <c r="M798" s="229" t="s">
        <v>19</v>
      </c>
      <c r="N798" s="230" t="s">
        <v>47</v>
      </c>
      <c r="O798" s="66"/>
      <c r="P798" s="184">
        <f>O798*H798</f>
        <v>0</v>
      </c>
      <c r="Q798" s="184">
        <v>0.0047</v>
      </c>
      <c r="R798" s="184">
        <f>Q798*H798</f>
        <v>1.9182345</v>
      </c>
      <c r="S798" s="184">
        <v>0</v>
      </c>
      <c r="T798" s="185">
        <f>S798*H798</f>
        <v>0</v>
      </c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R798" s="186" t="s">
        <v>353</v>
      </c>
      <c r="AT798" s="186" t="s">
        <v>248</v>
      </c>
      <c r="AU798" s="186" t="s">
        <v>179</v>
      </c>
      <c r="AY798" s="19" t="s">
        <v>171</v>
      </c>
      <c r="BE798" s="187">
        <f>IF(N798="základní",J798,0)</f>
        <v>0</v>
      </c>
      <c r="BF798" s="187">
        <f>IF(N798="snížená",J798,0)</f>
        <v>0</v>
      </c>
      <c r="BG798" s="187">
        <f>IF(N798="zákl. přenesená",J798,0)</f>
        <v>0</v>
      </c>
      <c r="BH798" s="187">
        <f>IF(N798="sníž. přenesená",J798,0)</f>
        <v>0</v>
      </c>
      <c r="BI798" s="187">
        <f>IF(N798="nulová",J798,0)</f>
        <v>0</v>
      </c>
      <c r="BJ798" s="19" t="s">
        <v>179</v>
      </c>
      <c r="BK798" s="187">
        <f>ROUND(I798*H798,2)</f>
        <v>0</v>
      </c>
      <c r="BL798" s="19" t="s">
        <v>261</v>
      </c>
      <c r="BM798" s="186" t="s">
        <v>918</v>
      </c>
    </row>
    <row r="799" spans="2:51" s="14" customFormat="1" ht="11.25">
      <c r="B799" s="199"/>
      <c r="C799" s="200"/>
      <c r="D799" s="190" t="s">
        <v>181</v>
      </c>
      <c r="E799" s="200"/>
      <c r="F799" s="202" t="s">
        <v>919</v>
      </c>
      <c r="G799" s="200"/>
      <c r="H799" s="203">
        <v>408.135</v>
      </c>
      <c r="I799" s="204"/>
      <c r="J799" s="200"/>
      <c r="K799" s="200"/>
      <c r="L799" s="205"/>
      <c r="M799" s="206"/>
      <c r="N799" s="207"/>
      <c r="O799" s="207"/>
      <c r="P799" s="207"/>
      <c r="Q799" s="207"/>
      <c r="R799" s="207"/>
      <c r="S799" s="207"/>
      <c r="T799" s="208"/>
      <c r="AT799" s="209" t="s">
        <v>181</v>
      </c>
      <c r="AU799" s="209" t="s">
        <v>179</v>
      </c>
      <c r="AV799" s="14" t="s">
        <v>179</v>
      </c>
      <c r="AW799" s="14" t="s">
        <v>4</v>
      </c>
      <c r="AX799" s="14" t="s">
        <v>83</v>
      </c>
      <c r="AY799" s="209" t="s">
        <v>171</v>
      </c>
    </row>
    <row r="800" spans="1:65" s="2" customFormat="1" ht="21.75" customHeight="1">
      <c r="A800" s="36"/>
      <c r="B800" s="37"/>
      <c r="C800" s="175" t="s">
        <v>920</v>
      </c>
      <c r="D800" s="175" t="s">
        <v>173</v>
      </c>
      <c r="E800" s="176" t="s">
        <v>921</v>
      </c>
      <c r="F800" s="177" t="s">
        <v>922</v>
      </c>
      <c r="G800" s="178" t="s">
        <v>176</v>
      </c>
      <c r="H800" s="179">
        <v>158.151</v>
      </c>
      <c r="I800" s="180"/>
      <c r="J800" s="181">
        <f>ROUND(I800*H800,2)</f>
        <v>0</v>
      </c>
      <c r="K800" s="177" t="s">
        <v>177</v>
      </c>
      <c r="L800" s="41"/>
      <c r="M800" s="182" t="s">
        <v>19</v>
      </c>
      <c r="N800" s="183" t="s">
        <v>47</v>
      </c>
      <c r="O800" s="66"/>
      <c r="P800" s="184">
        <f>O800*H800</f>
        <v>0</v>
      </c>
      <c r="Q800" s="184">
        <v>0.0004</v>
      </c>
      <c r="R800" s="184">
        <f>Q800*H800</f>
        <v>0.06326040000000001</v>
      </c>
      <c r="S800" s="184">
        <v>0</v>
      </c>
      <c r="T800" s="185">
        <f>S800*H800</f>
        <v>0</v>
      </c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R800" s="186" t="s">
        <v>261</v>
      </c>
      <c r="AT800" s="186" t="s">
        <v>173</v>
      </c>
      <c r="AU800" s="186" t="s">
        <v>179</v>
      </c>
      <c r="AY800" s="19" t="s">
        <v>171</v>
      </c>
      <c r="BE800" s="187">
        <f>IF(N800="základní",J800,0)</f>
        <v>0</v>
      </c>
      <c r="BF800" s="187">
        <f>IF(N800="snížená",J800,0)</f>
        <v>0</v>
      </c>
      <c r="BG800" s="187">
        <f>IF(N800="zákl. přenesená",J800,0)</f>
        <v>0</v>
      </c>
      <c r="BH800" s="187">
        <f>IF(N800="sníž. přenesená",J800,0)</f>
        <v>0</v>
      </c>
      <c r="BI800" s="187">
        <f>IF(N800="nulová",J800,0)</f>
        <v>0</v>
      </c>
      <c r="BJ800" s="19" t="s">
        <v>179</v>
      </c>
      <c r="BK800" s="187">
        <f>ROUND(I800*H800,2)</f>
        <v>0</v>
      </c>
      <c r="BL800" s="19" t="s">
        <v>261</v>
      </c>
      <c r="BM800" s="186" t="s">
        <v>923</v>
      </c>
    </row>
    <row r="801" spans="2:51" s="13" customFormat="1" ht="11.25">
      <c r="B801" s="188"/>
      <c r="C801" s="189"/>
      <c r="D801" s="190" t="s">
        <v>181</v>
      </c>
      <c r="E801" s="191" t="s">
        <v>19</v>
      </c>
      <c r="F801" s="192" t="s">
        <v>182</v>
      </c>
      <c r="G801" s="189"/>
      <c r="H801" s="191" t="s">
        <v>19</v>
      </c>
      <c r="I801" s="193"/>
      <c r="J801" s="189"/>
      <c r="K801" s="189"/>
      <c r="L801" s="194"/>
      <c r="M801" s="195"/>
      <c r="N801" s="196"/>
      <c r="O801" s="196"/>
      <c r="P801" s="196"/>
      <c r="Q801" s="196"/>
      <c r="R801" s="196"/>
      <c r="S801" s="196"/>
      <c r="T801" s="197"/>
      <c r="AT801" s="198" t="s">
        <v>181</v>
      </c>
      <c r="AU801" s="198" t="s">
        <v>179</v>
      </c>
      <c r="AV801" s="13" t="s">
        <v>83</v>
      </c>
      <c r="AW801" s="13" t="s">
        <v>36</v>
      </c>
      <c r="AX801" s="13" t="s">
        <v>75</v>
      </c>
      <c r="AY801" s="198" t="s">
        <v>171</v>
      </c>
    </row>
    <row r="802" spans="2:51" s="14" customFormat="1" ht="11.25">
      <c r="B802" s="199"/>
      <c r="C802" s="200"/>
      <c r="D802" s="190" t="s">
        <v>181</v>
      </c>
      <c r="E802" s="201" t="s">
        <v>19</v>
      </c>
      <c r="F802" s="202" t="s">
        <v>886</v>
      </c>
      <c r="G802" s="200"/>
      <c r="H802" s="203">
        <v>89.039</v>
      </c>
      <c r="I802" s="204"/>
      <c r="J802" s="200"/>
      <c r="K802" s="200"/>
      <c r="L802" s="205"/>
      <c r="M802" s="206"/>
      <c r="N802" s="207"/>
      <c r="O802" s="207"/>
      <c r="P802" s="207"/>
      <c r="Q802" s="207"/>
      <c r="R802" s="207"/>
      <c r="S802" s="207"/>
      <c r="T802" s="208"/>
      <c r="AT802" s="209" t="s">
        <v>181</v>
      </c>
      <c r="AU802" s="209" t="s">
        <v>179</v>
      </c>
      <c r="AV802" s="14" t="s">
        <v>179</v>
      </c>
      <c r="AW802" s="14" t="s">
        <v>36</v>
      </c>
      <c r="AX802" s="14" t="s">
        <v>75</v>
      </c>
      <c r="AY802" s="209" t="s">
        <v>171</v>
      </c>
    </row>
    <row r="803" spans="2:51" s="14" customFormat="1" ht="11.25">
      <c r="B803" s="199"/>
      <c r="C803" s="200"/>
      <c r="D803" s="190" t="s">
        <v>181</v>
      </c>
      <c r="E803" s="201" t="s">
        <v>19</v>
      </c>
      <c r="F803" s="202" t="s">
        <v>887</v>
      </c>
      <c r="G803" s="200"/>
      <c r="H803" s="203">
        <v>16.995</v>
      </c>
      <c r="I803" s="204"/>
      <c r="J803" s="200"/>
      <c r="K803" s="200"/>
      <c r="L803" s="205"/>
      <c r="M803" s="206"/>
      <c r="N803" s="207"/>
      <c r="O803" s="207"/>
      <c r="P803" s="207"/>
      <c r="Q803" s="207"/>
      <c r="R803" s="207"/>
      <c r="S803" s="207"/>
      <c r="T803" s="208"/>
      <c r="AT803" s="209" t="s">
        <v>181</v>
      </c>
      <c r="AU803" s="209" t="s">
        <v>179</v>
      </c>
      <c r="AV803" s="14" t="s">
        <v>179</v>
      </c>
      <c r="AW803" s="14" t="s">
        <v>36</v>
      </c>
      <c r="AX803" s="14" t="s">
        <v>75</v>
      </c>
      <c r="AY803" s="209" t="s">
        <v>171</v>
      </c>
    </row>
    <row r="804" spans="2:51" s="14" customFormat="1" ht="11.25">
      <c r="B804" s="199"/>
      <c r="C804" s="200"/>
      <c r="D804" s="190" t="s">
        <v>181</v>
      </c>
      <c r="E804" s="201" t="s">
        <v>19</v>
      </c>
      <c r="F804" s="202" t="s">
        <v>888</v>
      </c>
      <c r="G804" s="200"/>
      <c r="H804" s="203">
        <v>15.995</v>
      </c>
      <c r="I804" s="204"/>
      <c r="J804" s="200"/>
      <c r="K804" s="200"/>
      <c r="L804" s="205"/>
      <c r="M804" s="206"/>
      <c r="N804" s="207"/>
      <c r="O804" s="207"/>
      <c r="P804" s="207"/>
      <c r="Q804" s="207"/>
      <c r="R804" s="207"/>
      <c r="S804" s="207"/>
      <c r="T804" s="208"/>
      <c r="AT804" s="209" t="s">
        <v>181</v>
      </c>
      <c r="AU804" s="209" t="s">
        <v>179</v>
      </c>
      <c r="AV804" s="14" t="s">
        <v>179</v>
      </c>
      <c r="AW804" s="14" t="s">
        <v>36</v>
      </c>
      <c r="AX804" s="14" t="s">
        <v>75</v>
      </c>
      <c r="AY804" s="209" t="s">
        <v>171</v>
      </c>
    </row>
    <row r="805" spans="2:51" s="14" customFormat="1" ht="11.25">
      <c r="B805" s="199"/>
      <c r="C805" s="200"/>
      <c r="D805" s="190" t="s">
        <v>181</v>
      </c>
      <c r="E805" s="201" t="s">
        <v>19</v>
      </c>
      <c r="F805" s="202" t="s">
        <v>889</v>
      </c>
      <c r="G805" s="200"/>
      <c r="H805" s="203">
        <v>18.087</v>
      </c>
      <c r="I805" s="204"/>
      <c r="J805" s="200"/>
      <c r="K805" s="200"/>
      <c r="L805" s="205"/>
      <c r="M805" s="206"/>
      <c r="N805" s="207"/>
      <c r="O805" s="207"/>
      <c r="P805" s="207"/>
      <c r="Q805" s="207"/>
      <c r="R805" s="207"/>
      <c r="S805" s="207"/>
      <c r="T805" s="208"/>
      <c r="AT805" s="209" t="s">
        <v>181</v>
      </c>
      <c r="AU805" s="209" t="s">
        <v>179</v>
      </c>
      <c r="AV805" s="14" t="s">
        <v>179</v>
      </c>
      <c r="AW805" s="14" t="s">
        <v>36</v>
      </c>
      <c r="AX805" s="14" t="s">
        <v>75</v>
      </c>
      <c r="AY805" s="209" t="s">
        <v>171</v>
      </c>
    </row>
    <row r="806" spans="2:51" s="14" customFormat="1" ht="11.25">
      <c r="B806" s="199"/>
      <c r="C806" s="200"/>
      <c r="D806" s="190" t="s">
        <v>181</v>
      </c>
      <c r="E806" s="201" t="s">
        <v>19</v>
      </c>
      <c r="F806" s="202" t="s">
        <v>890</v>
      </c>
      <c r="G806" s="200"/>
      <c r="H806" s="203">
        <v>8.028</v>
      </c>
      <c r="I806" s="204"/>
      <c r="J806" s="200"/>
      <c r="K806" s="200"/>
      <c r="L806" s="205"/>
      <c r="M806" s="206"/>
      <c r="N806" s="207"/>
      <c r="O806" s="207"/>
      <c r="P806" s="207"/>
      <c r="Q806" s="207"/>
      <c r="R806" s="207"/>
      <c r="S806" s="207"/>
      <c r="T806" s="208"/>
      <c r="AT806" s="209" t="s">
        <v>181</v>
      </c>
      <c r="AU806" s="209" t="s">
        <v>179</v>
      </c>
      <c r="AV806" s="14" t="s">
        <v>179</v>
      </c>
      <c r="AW806" s="14" t="s">
        <v>36</v>
      </c>
      <c r="AX806" s="14" t="s">
        <v>75</v>
      </c>
      <c r="AY806" s="209" t="s">
        <v>171</v>
      </c>
    </row>
    <row r="807" spans="2:51" s="14" customFormat="1" ht="11.25">
      <c r="B807" s="199"/>
      <c r="C807" s="200"/>
      <c r="D807" s="190" t="s">
        <v>181</v>
      </c>
      <c r="E807" s="201" t="s">
        <v>19</v>
      </c>
      <c r="F807" s="202" t="s">
        <v>891</v>
      </c>
      <c r="G807" s="200"/>
      <c r="H807" s="203">
        <v>10.007</v>
      </c>
      <c r="I807" s="204"/>
      <c r="J807" s="200"/>
      <c r="K807" s="200"/>
      <c r="L807" s="205"/>
      <c r="M807" s="206"/>
      <c r="N807" s="207"/>
      <c r="O807" s="207"/>
      <c r="P807" s="207"/>
      <c r="Q807" s="207"/>
      <c r="R807" s="207"/>
      <c r="S807" s="207"/>
      <c r="T807" s="208"/>
      <c r="AT807" s="209" t="s">
        <v>181</v>
      </c>
      <c r="AU807" s="209" t="s">
        <v>179</v>
      </c>
      <c r="AV807" s="14" t="s">
        <v>179</v>
      </c>
      <c r="AW807" s="14" t="s">
        <v>36</v>
      </c>
      <c r="AX807" s="14" t="s">
        <v>75</v>
      </c>
      <c r="AY807" s="209" t="s">
        <v>171</v>
      </c>
    </row>
    <row r="808" spans="2:51" s="15" customFormat="1" ht="11.25">
      <c r="B808" s="210"/>
      <c r="C808" s="211"/>
      <c r="D808" s="190" t="s">
        <v>181</v>
      </c>
      <c r="E808" s="212" t="s">
        <v>19</v>
      </c>
      <c r="F808" s="213" t="s">
        <v>184</v>
      </c>
      <c r="G808" s="211"/>
      <c r="H808" s="214">
        <v>158.151</v>
      </c>
      <c r="I808" s="215"/>
      <c r="J808" s="211"/>
      <c r="K808" s="211"/>
      <c r="L808" s="216"/>
      <c r="M808" s="217"/>
      <c r="N808" s="218"/>
      <c r="O808" s="218"/>
      <c r="P808" s="218"/>
      <c r="Q808" s="218"/>
      <c r="R808" s="218"/>
      <c r="S808" s="218"/>
      <c r="T808" s="219"/>
      <c r="AT808" s="220" t="s">
        <v>181</v>
      </c>
      <c r="AU808" s="220" t="s">
        <v>179</v>
      </c>
      <c r="AV808" s="15" t="s">
        <v>178</v>
      </c>
      <c r="AW808" s="15" t="s">
        <v>36</v>
      </c>
      <c r="AX808" s="15" t="s">
        <v>83</v>
      </c>
      <c r="AY808" s="220" t="s">
        <v>171</v>
      </c>
    </row>
    <row r="809" spans="1:65" s="2" customFormat="1" ht="24">
      <c r="A809" s="36"/>
      <c r="B809" s="37"/>
      <c r="C809" s="221" t="s">
        <v>924</v>
      </c>
      <c r="D809" s="221" t="s">
        <v>248</v>
      </c>
      <c r="E809" s="222" t="s">
        <v>916</v>
      </c>
      <c r="F809" s="223" t="s">
        <v>917</v>
      </c>
      <c r="G809" s="224" t="s">
        <v>176</v>
      </c>
      <c r="H809" s="225">
        <v>181.874</v>
      </c>
      <c r="I809" s="226"/>
      <c r="J809" s="227">
        <f>ROUND(I809*H809,2)</f>
        <v>0</v>
      </c>
      <c r="K809" s="223" t="s">
        <v>177</v>
      </c>
      <c r="L809" s="228"/>
      <c r="M809" s="229" t="s">
        <v>19</v>
      </c>
      <c r="N809" s="230" t="s">
        <v>47</v>
      </c>
      <c r="O809" s="66"/>
      <c r="P809" s="184">
        <f>O809*H809</f>
        <v>0</v>
      </c>
      <c r="Q809" s="184">
        <v>0.0047</v>
      </c>
      <c r="R809" s="184">
        <f>Q809*H809</f>
        <v>0.8548078</v>
      </c>
      <c r="S809" s="184">
        <v>0</v>
      </c>
      <c r="T809" s="185">
        <f>S809*H809</f>
        <v>0</v>
      </c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R809" s="186" t="s">
        <v>353</v>
      </c>
      <c r="AT809" s="186" t="s">
        <v>248</v>
      </c>
      <c r="AU809" s="186" t="s">
        <v>179</v>
      </c>
      <c r="AY809" s="19" t="s">
        <v>171</v>
      </c>
      <c r="BE809" s="187">
        <f>IF(N809="základní",J809,0)</f>
        <v>0</v>
      </c>
      <c r="BF809" s="187">
        <f>IF(N809="snížená",J809,0)</f>
        <v>0</v>
      </c>
      <c r="BG809" s="187">
        <f>IF(N809="zákl. přenesená",J809,0)</f>
        <v>0</v>
      </c>
      <c r="BH809" s="187">
        <f>IF(N809="sníž. přenesená",J809,0)</f>
        <v>0</v>
      </c>
      <c r="BI809" s="187">
        <f>IF(N809="nulová",J809,0)</f>
        <v>0</v>
      </c>
      <c r="BJ809" s="19" t="s">
        <v>179</v>
      </c>
      <c r="BK809" s="187">
        <f>ROUND(I809*H809,2)</f>
        <v>0</v>
      </c>
      <c r="BL809" s="19" t="s">
        <v>261</v>
      </c>
      <c r="BM809" s="186" t="s">
        <v>925</v>
      </c>
    </row>
    <row r="810" spans="2:51" s="14" customFormat="1" ht="11.25">
      <c r="B810" s="199"/>
      <c r="C810" s="200"/>
      <c r="D810" s="190" t="s">
        <v>181</v>
      </c>
      <c r="E810" s="200"/>
      <c r="F810" s="202" t="s">
        <v>926</v>
      </c>
      <c r="G810" s="200"/>
      <c r="H810" s="203">
        <v>181.874</v>
      </c>
      <c r="I810" s="204"/>
      <c r="J810" s="200"/>
      <c r="K810" s="200"/>
      <c r="L810" s="205"/>
      <c r="M810" s="206"/>
      <c r="N810" s="207"/>
      <c r="O810" s="207"/>
      <c r="P810" s="207"/>
      <c r="Q810" s="207"/>
      <c r="R810" s="207"/>
      <c r="S810" s="207"/>
      <c r="T810" s="208"/>
      <c r="AT810" s="209" t="s">
        <v>181</v>
      </c>
      <c r="AU810" s="209" t="s">
        <v>179</v>
      </c>
      <c r="AV810" s="14" t="s">
        <v>179</v>
      </c>
      <c r="AW810" s="14" t="s">
        <v>4</v>
      </c>
      <c r="AX810" s="14" t="s">
        <v>83</v>
      </c>
      <c r="AY810" s="209" t="s">
        <v>171</v>
      </c>
    </row>
    <row r="811" spans="1:65" s="2" customFormat="1" ht="24">
      <c r="A811" s="36"/>
      <c r="B811" s="37"/>
      <c r="C811" s="175" t="s">
        <v>927</v>
      </c>
      <c r="D811" s="175" t="s">
        <v>173</v>
      </c>
      <c r="E811" s="176" t="s">
        <v>928</v>
      </c>
      <c r="F811" s="177" t="s">
        <v>929</v>
      </c>
      <c r="G811" s="178" t="s">
        <v>222</v>
      </c>
      <c r="H811" s="179">
        <v>3.228</v>
      </c>
      <c r="I811" s="180"/>
      <c r="J811" s="181">
        <f>ROUND(I811*H811,2)</f>
        <v>0</v>
      </c>
      <c r="K811" s="177" t="s">
        <v>177</v>
      </c>
      <c r="L811" s="41"/>
      <c r="M811" s="182" t="s">
        <v>19</v>
      </c>
      <c r="N811" s="183" t="s">
        <v>47</v>
      </c>
      <c r="O811" s="66"/>
      <c r="P811" s="184">
        <f>O811*H811</f>
        <v>0</v>
      </c>
      <c r="Q811" s="184">
        <v>0</v>
      </c>
      <c r="R811" s="184">
        <f>Q811*H811</f>
        <v>0</v>
      </c>
      <c r="S811" s="184">
        <v>0</v>
      </c>
      <c r="T811" s="185">
        <f>S811*H811</f>
        <v>0</v>
      </c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R811" s="186" t="s">
        <v>261</v>
      </c>
      <c r="AT811" s="186" t="s">
        <v>173</v>
      </c>
      <c r="AU811" s="186" t="s">
        <v>179</v>
      </c>
      <c r="AY811" s="19" t="s">
        <v>171</v>
      </c>
      <c r="BE811" s="187">
        <f>IF(N811="základní",J811,0)</f>
        <v>0</v>
      </c>
      <c r="BF811" s="187">
        <f>IF(N811="snížená",J811,0)</f>
        <v>0</v>
      </c>
      <c r="BG811" s="187">
        <f>IF(N811="zákl. přenesená",J811,0)</f>
        <v>0</v>
      </c>
      <c r="BH811" s="187">
        <f>IF(N811="sníž. přenesená",J811,0)</f>
        <v>0</v>
      </c>
      <c r="BI811" s="187">
        <f>IF(N811="nulová",J811,0)</f>
        <v>0</v>
      </c>
      <c r="BJ811" s="19" t="s">
        <v>179</v>
      </c>
      <c r="BK811" s="187">
        <f>ROUND(I811*H811,2)</f>
        <v>0</v>
      </c>
      <c r="BL811" s="19" t="s">
        <v>261</v>
      </c>
      <c r="BM811" s="186" t="s">
        <v>930</v>
      </c>
    </row>
    <row r="812" spans="2:63" s="12" customFormat="1" ht="22.9" customHeight="1">
      <c r="B812" s="159"/>
      <c r="C812" s="160"/>
      <c r="D812" s="161" t="s">
        <v>74</v>
      </c>
      <c r="E812" s="173" t="s">
        <v>931</v>
      </c>
      <c r="F812" s="173" t="s">
        <v>932</v>
      </c>
      <c r="G812" s="160"/>
      <c r="H812" s="160"/>
      <c r="I812" s="163"/>
      <c r="J812" s="174">
        <f>BK812</f>
        <v>0</v>
      </c>
      <c r="K812" s="160"/>
      <c r="L812" s="165"/>
      <c r="M812" s="166"/>
      <c r="N812" s="167"/>
      <c r="O812" s="167"/>
      <c r="P812" s="168">
        <f>SUM(P813:P846)</f>
        <v>0</v>
      </c>
      <c r="Q812" s="167"/>
      <c r="R812" s="168">
        <f>SUM(R813:R846)</f>
        <v>1.00946881</v>
      </c>
      <c r="S812" s="167"/>
      <c r="T812" s="169">
        <f>SUM(T813:T846)</f>
        <v>0</v>
      </c>
      <c r="AR812" s="170" t="s">
        <v>179</v>
      </c>
      <c r="AT812" s="171" t="s">
        <v>74</v>
      </c>
      <c r="AU812" s="171" t="s">
        <v>83</v>
      </c>
      <c r="AY812" s="170" t="s">
        <v>171</v>
      </c>
      <c r="BK812" s="172">
        <f>SUM(BK813:BK846)</f>
        <v>0</v>
      </c>
    </row>
    <row r="813" spans="1:65" s="2" customFormat="1" ht="24">
      <c r="A813" s="36"/>
      <c r="B813" s="37"/>
      <c r="C813" s="175" t="s">
        <v>933</v>
      </c>
      <c r="D813" s="175" t="s">
        <v>173</v>
      </c>
      <c r="E813" s="176" t="s">
        <v>934</v>
      </c>
      <c r="F813" s="177" t="s">
        <v>935</v>
      </c>
      <c r="G813" s="178" t="s">
        <v>176</v>
      </c>
      <c r="H813" s="179">
        <v>59.185</v>
      </c>
      <c r="I813" s="180"/>
      <c r="J813" s="181">
        <f>ROUND(I813*H813,2)</f>
        <v>0</v>
      </c>
      <c r="K813" s="177" t="s">
        <v>177</v>
      </c>
      <c r="L813" s="41"/>
      <c r="M813" s="182" t="s">
        <v>19</v>
      </c>
      <c r="N813" s="183" t="s">
        <v>47</v>
      </c>
      <c r="O813" s="66"/>
      <c r="P813" s="184">
        <f>O813*H813</f>
        <v>0</v>
      </c>
      <c r="Q813" s="184">
        <v>0</v>
      </c>
      <c r="R813" s="184">
        <f>Q813*H813</f>
        <v>0</v>
      </c>
      <c r="S813" s="184">
        <v>0</v>
      </c>
      <c r="T813" s="185">
        <f>S813*H813</f>
        <v>0</v>
      </c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R813" s="186" t="s">
        <v>261</v>
      </c>
      <c r="AT813" s="186" t="s">
        <v>173</v>
      </c>
      <c r="AU813" s="186" t="s">
        <v>179</v>
      </c>
      <c r="AY813" s="19" t="s">
        <v>171</v>
      </c>
      <c r="BE813" s="187">
        <f>IF(N813="základní",J813,0)</f>
        <v>0</v>
      </c>
      <c r="BF813" s="187">
        <f>IF(N813="snížená",J813,0)</f>
        <v>0</v>
      </c>
      <c r="BG813" s="187">
        <f>IF(N813="zákl. přenesená",J813,0)</f>
        <v>0</v>
      </c>
      <c r="BH813" s="187">
        <f>IF(N813="sníž. přenesená",J813,0)</f>
        <v>0</v>
      </c>
      <c r="BI813" s="187">
        <f>IF(N813="nulová",J813,0)</f>
        <v>0</v>
      </c>
      <c r="BJ813" s="19" t="s">
        <v>179</v>
      </c>
      <c r="BK813" s="187">
        <f>ROUND(I813*H813,2)</f>
        <v>0</v>
      </c>
      <c r="BL813" s="19" t="s">
        <v>261</v>
      </c>
      <c r="BM813" s="186" t="s">
        <v>936</v>
      </c>
    </row>
    <row r="814" spans="2:51" s="13" customFormat="1" ht="11.25">
      <c r="B814" s="188"/>
      <c r="C814" s="189"/>
      <c r="D814" s="190" t="s">
        <v>181</v>
      </c>
      <c r="E814" s="191" t="s">
        <v>19</v>
      </c>
      <c r="F814" s="192" t="s">
        <v>481</v>
      </c>
      <c r="G814" s="189"/>
      <c r="H814" s="191" t="s">
        <v>19</v>
      </c>
      <c r="I814" s="193"/>
      <c r="J814" s="189"/>
      <c r="K814" s="189"/>
      <c r="L814" s="194"/>
      <c r="M814" s="195"/>
      <c r="N814" s="196"/>
      <c r="O814" s="196"/>
      <c r="P814" s="196"/>
      <c r="Q814" s="196"/>
      <c r="R814" s="196"/>
      <c r="S814" s="196"/>
      <c r="T814" s="197"/>
      <c r="AT814" s="198" t="s">
        <v>181</v>
      </c>
      <c r="AU814" s="198" t="s">
        <v>179</v>
      </c>
      <c r="AV814" s="13" t="s">
        <v>83</v>
      </c>
      <c r="AW814" s="13" t="s">
        <v>36</v>
      </c>
      <c r="AX814" s="13" t="s">
        <v>75</v>
      </c>
      <c r="AY814" s="198" t="s">
        <v>171</v>
      </c>
    </row>
    <row r="815" spans="2:51" s="14" customFormat="1" ht="11.25">
      <c r="B815" s="199"/>
      <c r="C815" s="200"/>
      <c r="D815" s="190" t="s">
        <v>181</v>
      </c>
      <c r="E815" s="201" t="s">
        <v>19</v>
      </c>
      <c r="F815" s="202" t="s">
        <v>937</v>
      </c>
      <c r="G815" s="200"/>
      <c r="H815" s="203">
        <v>59.185</v>
      </c>
      <c r="I815" s="204"/>
      <c r="J815" s="200"/>
      <c r="K815" s="200"/>
      <c r="L815" s="205"/>
      <c r="M815" s="206"/>
      <c r="N815" s="207"/>
      <c r="O815" s="207"/>
      <c r="P815" s="207"/>
      <c r="Q815" s="207"/>
      <c r="R815" s="207"/>
      <c r="S815" s="207"/>
      <c r="T815" s="208"/>
      <c r="AT815" s="209" t="s">
        <v>181</v>
      </c>
      <c r="AU815" s="209" t="s">
        <v>179</v>
      </c>
      <c r="AV815" s="14" t="s">
        <v>179</v>
      </c>
      <c r="AW815" s="14" t="s">
        <v>36</v>
      </c>
      <c r="AX815" s="14" t="s">
        <v>75</v>
      </c>
      <c r="AY815" s="209" t="s">
        <v>171</v>
      </c>
    </row>
    <row r="816" spans="2:51" s="15" customFormat="1" ht="11.25">
      <c r="B816" s="210"/>
      <c r="C816" s="211"/>
      <c r="D816" s="190" t="s">
        <v>181</v>
      </c>
      <c r="E816" s="212" t="s">
        <v>19</v>
      </c>
      <c r="F816" s="213" t="s">
        <v>184</v>
      </c>
      <c r="G816" s="211"/>
      <c r="H816" s="214">
        <v>59.185</v>
      </c>
      <c r="I816" s="215"/>
      <c r="J816" s="211"/>
      <c r="K816" s="211"/>
      <c r="L816" s="216"/>
      <c r="M816" s="217"/>
      <c r="N816" s="218"/>
      <c r="O816" s="218"/>
      <c r="P816" s="218"/>
      <c r="Q816" s="218"/>
      <c r="R816" s="218"/>
      <c r="S816" s="218"/>
      <c r="T816" s="219"/>
      <c r="AT816" s="220" t="s">
        <v>181</v>
      </c>
      <c r="AU816" s="220" t="s">
        <v>179</v>
      </c>
      <c r="AV816" s="15" t="s">
        <v>178</v>
      </c>
      <c r="AW816" s="15" t="s">
        <v>36</v>
      </c>
      <c r="AX816" s="15" t="s">
        <v>83</v>
      </c>
      <c r="AY816" s="220" t="s">
        <v>171</v>
      </c>
    </row>
    <row r="817" spans="1:65" s="2" customFormat="1" ht="16.5" customHeight="1">
      <c r="A817" s="36"/>
      <c r="B817" s="37"/>
      <c r="C817" s="221" t="s">
        <v>938</v>
      </c>
      <c r="D817" s="221" t="s">
        <v>248</v>
      </c>
      <c r="E817" s="222" t="s">
        <v>878</v>
      </c>
      <c r="F817" s="223" t="s">
        <v>879</v>
      </c>
      <c r="G817" s="224" t="s">
        <v>222</v>
      </c>
      <c r="H817" s="225">
        <v>0.018</v>
      </c>
      <c r="I817" s="226"/>
      <c r="J817" s="227">
        <f>ROUND(I817*H817,2)</f>
        <v>0</v>
      </c>
      <c r="K817" s="223" t="s">
        <v>177</v>
      </c>
      <c r="L817" s="228"/>
      <c r="M817" s="229" t="s">
        <v>19</v>
      </c>
      <c r="N817" s="230" t="s">
        <v>47</v>
      </c>
      <c r="O817" s="66"/>
      <c r="P817" s="184">
        <f>O817*H817</f>
        <v>0</v>
      </c>
      <c r="Q817" s="184">
        <v>1</v>
      </c>
      <c r="R817" s="184">
        <f>Q817*H817</f>
        <v>0.018</v>
      </c>
      <c r="S817" s="184">
        <v>0</v>
      </c>
      <c r="T817" s="185">
        <f>S817*H817</f>
        <v>0</v>
      </c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R817" s="186" t="s">
        <v>353</v>
      </c>
      <c r="AT817" s="186" t="s">
        <v>248</v>
      </c>
      <c r="AU817" s="186" t="s">
        <v>179</v>
      </c>
      <c r="AY817" s="19" t="s">
        <v>171</v>
      </c>
      <c r="BE817" s="187">
        <f>IF(N817="základní",J817,0)</f>
        <v>0</v>
      </c>
      <c r="BF817" s="187">
        <f>IF(N817="snížená",J817,0)</f>
        <v>0</v>
      </c>
      <c r="BG817" s="187">
        <f>IF(N817="zákl. přenesená",J817,0)</f>
        <v>0</v>
      </c>
      <c r="BH817" s="187">
        <f>IF(N817="sníž. přenesená",J817,0)</f>
        <v>0</v>
      </c>
      <c r="BI817" s="187">
        <f>IF(N817="nulová",J817,0)</f>
        <v>0</v>
      </c>
      <c r="BJ817" s="19" t="s">
        <v>179</v>
      </c>
      <c r="BK817" s="187">
        <f>ROUND(I817*H817,2)</f>
        <v>0</v>
      </c>
      <c r="BL817" s="19" t="s">
        <v>261</v>
      </c>
      <c r="BM817" s="186" t="s">
        <v>939</v>
      </c>
    </row>
    <row r="818" spans="2:51" s="14" customFormat="1" ht="11.25">
      <c r="B818" s="199"/>
      <c r="C818" s="200"/>
      <c r="D818" s="190" t="s">
        <v>181</v>
      </c>
      <c r="E818" s="200"/>
      <c r="F818" s="202" t="s">
        <v>940</v>
      </c>
      <c r="G818" s="200"/>
      <c r="H818" s="203">
        <v>0.018</v>
      </c>
      <c r="I818" s="204"/>
      <c r="J818" s="200"/>
      <c r="K818" s="200"/>
      <c r="L818" s="205"/>
      <c r="M818" s="206"/>
      <c r="N818" s="207"/>
      <c r="O818" s="207"/>
      <c r="P818" s="207"/>
      <c r="Q818" s="207"/>
      <c r="R818" s="207"/>
      <c r="S818" s="207"/>
      <c r="T818" s="208"/>
      <c r="AT818" s="209" t="s">
        <v>181</v>
      </c>
      <c r="AU818" s="209" t="s">
        <v>179</v>
      </c>
      <c r="AV818" s="14" t="s">
        <v>179</v>
      </c>
      <c r="AW818" s="14" t="s">
        <v>4</v>
      </c>
      <c r="AX818" s="14" t="s">
        <v>83</v>
      </c>
      <c r="AY818" s="209" t="s">
        <v>171</v>
      </c>
    </row>
    <row r="819" spans="1:65" s="2" customFormat="1" ht="16.5" customHeight="1">
      <c r="A819" s="36"/>
      <c r="B819" s="37"/>
      <c r="C819" s="175" t="s">
        <v>941</v>
      </c>
      <c r="D819" s="175" t="s">
        <v>173</v>
      </c>
      <c r="E819" s="176" t="s">
        <v>942</v>
      </c>
      <c r="F819" s="177" t="s">
        <v>943</v>
      </c>
      <c r="G819" s="178" t="s">
        <v>176</v>
      </c>
      <c r="H819" s="179">
        <v>133.77</v>
      </c>
      <c r="I819" s="180"/>
      <c r="J819" s="181">
        <f>ROUND(I819*H819,2)</f>
        <v>0</v>
      </c>
      <c r="K819" s="177" t="s">
        <v>177</v>
      </c>
      <c r="L819" s="41"/>
      <c r="M819" s="182" t="s">
        <v>19</v>
      </c>
      <c r="N819" s="183" t="s">
        <v>47</v>
      </c>
      <c r="O819" s="66"/>
      <c r="P819" s="184">
        <f>O819*H819</f>
        <v>0</v>
      </c>
      <c r="Q819" s="184">
        <v>0.00088</v>
      </c>
      <c r="R819" s="184">
        <f>Q819*H819</f>
        <v>0.11771760000000002</v>
      </c>
      <c r="S819" s="184">
        <v>0</v>
      </c>
      <c r="T819" s="185">
        <f>S819*H819</f>
        <v>0</v>
      </c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R819" s="186" t="s">
        <v>261</v>
      </c>
      <c r="AT819" s="186" t="s">
        <v>173</v>
      </c>
      <c r="AU819" s="186" t="s">
        <v>179</v>
      </c>
      <c r="AY819" s="19" t="s">
        <v>171</v>
      </c>
      <c r="BE819" s="187">
        <f>IF(N819="základní",J819,0)</f>
        <v>0</v>
      </c>
      <c r="BF819" s="187">
        <f>IF(N819="snížená",J819,0)</f>
        <v>0</v>
      </c>
      <c r="BG819" s="187">
        <f>IF(N819="zákl. přenesená",J819,0)</f>
        <v>0</v>
      </c>
      <c r="BH819" s="187">
        <f>IF(N819="sníž. přenesená",J819,0)</f>
        <v>0</v>
      </c>
      <c r="BI819" s="187">
        <f>IF(N819="nulová",J819,0)</f>
        <v>0</v>
      </c>
      <c r="BJ819" s="19" t="s">
        <v>179</v>
      </c>
      <c r="BK819" s="187">
        <f>ROUND(I819*H819,2)</f>
        <v>0</v>
      </c>
      <c r="BL819" s="19" t="s">
        <v>261</v>
      </c>
      <c r="BM819" s="186" t="s">
        <v>944</v>
      </c>
    </row>
    <row r="820" spans="2:51" s="13" customFormat="1" ht="11.25">
      <c r="B820" s="188"/>
      <c r="C820" s="189"/>
      <c r="D820" s="190" t="s">
        <v>181</v>
      </c>
      <c r="E820" s="191" t="s">
        <v>19</v>
      </c>
      <c r="F820" s="192" t="s">
        <v>481</v>
      </c>
      <c r="G820" s="189"/>
      <c r="H820" s="191" t="s">
        <v>19</v>
      </c>
      <c r="I820" s="193"/>
      <c r="J820" s="189"/>
      <c r="K820" s="189"/>
      <c r="L820" s="194"/>
      <c r="M820" s="195"/>
      <c r="N820" s="196"/>
      <c r="O820" s="196"/>
      <c r="P820" s="196"/>
      <c r="Q820" s="196"/>
      <c r="R820" s="196"/>
      <c r="S820" s="196"/>
      <c r="T820" s="197"/>
      <c r="AT820" s="198" t="s">
        <v>181</v>
      </c>
      <c r="AU820" s="198" t="s">
        <v>179</v>
      </c>
      <c r="AV820" s="13" t="s">
        <v>83</v>
      </c>
      <c r="AW820" s="13" t="s">
        <v>36</v>
      </c>
      <c r="AX820" s="13" t="s">
        <v>75</v>
      </c>
      <c r="AY820" s="198" t="s">
        <v>171</v>
      </c>
    </row>
    <row r="821" spans="2:51" s="14" customFormat="1" ht="11.25">
      <c r="B821" s="199"/>
      <c r="C821" s="200"/>
      <c r="D821" s="190" t="s">
        <v>181</v>
      </c>
      <c r="E821" s="201" t="s">
        <v>19</v>
      </c>
      <c r="F821" s="202" t="s">
        <v>945</v>
      </c>
      <c r="G821" s="200"/>
      <c r="H821" s="203">
        <v>118.37</v>
      </c>
      <c r="I821" s="204"/>
      <c r="J821" s="200"/>
      <c r="K821" s="200"/>
      <c r="L821" s="205"/>
      <c r="M821" s="206"/>
      <c r="N821" s="207"/>
      <c r="O821" s="207"/>
      <c r="P821" s="207"/>
      <c r="Q821" s="207"/>
      <c r="R821" s="207"/>
      <c r="S821" s="207"/>
      <c r="T821" s="208"/>
      <c r="AT821" s="209" t="s">
        <v>181</v>
      </c>
      <c r="AU821" s="209" t="s">
        <v>179</v>
      </c>
      <c r="AV821" s="14" t="s">
        <v>179</v>
      </c>
      <c r="AW821" s="14" t="s">
        <v>36</v>
      </c>
      <c r="AX821" s="14" t="s">
        <v>75</v>
      </c>
      <c r="AY821" s="209" t="s">
        <v>171</v>
      </c>
    </row>
    <row r="822" spans="2:51" s="14" customFormat="1" ht="11.25">
      <c r="B822" s="199"/>
      <c r="C822" s="200"/>
      <c r="D822" s="190" t="s">
        <v>181</v>
      </c>
      <c r="E822" s="201" t="s">
        <v>19</v>
      </c>
      <c r="F822" s="202" t="s">
        <v>946</v>
      </c>
      <c r="G822" s="200"/>
      <c r="H822" s="203">
        <v>15.4</v>
      </c>
      <c r="I822" s="204"/>
      <c r="J822" s="200"/>
      <c r="K822" s="200"/>
      <c r="L822" s="205"/>
      <c r="M822" s="206"/>
      <c r="N822" s="207"/>
      <c r="O822" s="207"/>
      <c r="P822" s="207"/>
      <c r="Q822" s="207"/>
      <c r="R822" s="207"/>
      <c r="S822" s="207"/>
      <c r="T822" s="208"/>
      <c r="AT822" s="209" t="s">
        <v>181</v>
      </c>
      <c r="AU822" s="209" t="s">
        <v>179</v>
      </c>
      <c r="AV822" s="14" t="s">
        <v>179</v>
      </c>
      <c r="AW822" s="14" t="s">
        <v>36</v>
      </c>
      <c r="AX822" s="14" t="s">
        <v>75</v>
      </c>
      <c r="AY822" s="209" t="s">
        <v>171</v>
      </c>
    </row>
    <row r="823" spans="2:51" s="15" customFormat="1" ht="11.25">
      <c r="B823" s="210"/>
      <c r="C823" s="211"/>
      <c r="D823" s="190" t="s">
        <v>181</v>
      </c>
      <c r="E823" s="212" t="s">
        <v>19</v>
      </c>
      <c r="F823" s="213" t="s">
        <v>184</v>
      </c>
      <c r="G823" s="211"/>
      <c r="H823" s="214">
        <v>133.77</v>
      </c>
      <c r="I823" s="215"/>
      <c r="J823" s="211"/>
      <c r="K823" s="211"/>
      <c r="L823" s="216"/>
      <c r="M823" s="217"/>
      <c r="N823" s="218"/>
      <c r="O823" s="218"/>
      <c r="P823" s="218"/>
      <c r="Q823" s="218"/>
      <c r="R823" s="218"/>
      <c r="S823" s="218"/>
      <c r="T823" s="219"/>
      <c r="AT823" s="220" t="s">
        <v>181</v>
      </c>
      <c r="AU823" s="220" t="s">
        <v>179</v>
      </c>
      <c r="AV823" s="15" t="s">
        <v>178</v>
      </c>
      <c r="AW823" s="15" t="s">
        <v>36</v>
      </c>
      <c r="AX823" s="15" t="s">
        <v>83</v>
      </c>
      <c r="AY823" s="220" t="s">
        <v>171</v>
      </c>
    </row>
    <row r="824" spans="1:65" s="2" customFormat="1" ht="24">
      <c r="A824" s="36"/>
      <c r="B824" s="37"/>
      <c r="C824" s="221" t="s">
        <v>947</v>
      </c>
      <c r="D824" s="221" t="s">
        <v>248</v>
      </c>
      <c r="E824" s="222" t="s">
        <v>916</v>
      </c>
      <c r="F824" s="223" t="s">
        <v>917</v>
      </c>
      <c r="G824" s="224" t="s">
        <v>176</v>
      </c>
      <c r="H824" s="225">
        <v>68.063</v>
      </c>
      <c r="I824" s="226"/>
      <c r="J824" s="227">
        <f>ROUND(I824*H824,2)</f>
        <v>0</v>
      </c>
      <c r="K824" s="223" t="s">
        <v>177</v>
      </c>
      <c r="L824" s="228"/>
      <c r="M824" s="229" t="s">
        <v>19</v>
      </c>
      <c r="N824" s="230" t="s">
        <v>47</v>
      </c>
      <c r="O824" s="66"/>
      <c r="P824" s="184">
        <f>O824*H824</f>
        <v>0</v>
      </c>
      <c r="Q824" s="184">
        <v>0.0047</v>
      </c>
      <c r="R824" s="184">
        <f>Q824*H824</f>
        <v>0.3198961</v>
      </c>
      <c r="S824" s="184">
        <v>0</v>
      </c>
      <c r="T824" s="185">
        <f>S824*H824</f>
        <v>0</v>
      </c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R824" s="186" t="s">
        <v>353</v>
      </c>
      <c r="AT824" s="186" t="s">
        <v>248</v>
      </c>
      <c r="AU824" s="186" t="s">
        <v>179</v>
      </c>
      <c r="AY824" s="19" t="s">
        <v>171</v>
      </c>
      <c r="BE824" s="187">
        <f>IF(N824="základní",J824,0)</f>
        <v>0</v>
      </c>
      <c r="BF824" s="187">
        <f>IF(N824="snížená",J824,0)</f>
        <v>0</v>
      </c>
      <c r="BG824" s="187">
        <f>IF(N824="zákl. přenesená",J824,0)</f>
        <v>0</v>
      </c>
      <c r="BH824" s="187">
        <f>IF(N824="sníž. přenesená",J824,0)</f>
        <v>0</v>
      </c>
      <c r="BI824" s="187">
        <f>IF(N824="nulová",J824,0)</f>
        <v>0</v>
      </c>
      <c r="BJ824" s="19" t="s">
        <v>179</v>
      </c>
      <c r="BK824" s="187">
        <f>ROUND(I824*H824,2)</f>
        <v>0</v>
      </c>
      <c r="BL824" s="19" t="s">
        <v>261</v>
      </c>
      <c r="BM824" s="186" t="s">
        <v>948</v>
      </c>
    </row>
    <row r="825" spans="2:51" s="13" customFormat="1" ht="11.25">
      <c r="B825" s="188"/>
      <c r="C825" s="189"/>
      <c r="D825" s="190" t="s">
        <v>181</v>
      </c>
      <c r="E825" s="191" t="s">
        <v>19</v>
      </c>
      <c r="F825" s="192" t="s">
        <v>481</v>
      </c>
      <c r="G825" s="189"/>
      <c r="H825" s="191" t="s">
        <v>19</v>
      </c>
      <c r="I825" s="193"/>
      <c r="J825" s="189"/>
      <c r="K825" s="189"/>
      <c r="L825" s="194"/>
      <c r="M825" s="195"/>
      <c r="N825" s="196"/>
      <c r="O825" s="196"/>
      <c r="P825" s="196"/>
      <c r="Q825" s="196"/>
      <c r="R825" s="196"/>
      <c r="S825" s="196"/>
      <c r="T825" s="197"/>
      <c r="AT825" s="198" t="s">
        <v>181</v>
      </c>
      <c r="AU825" s="198" t="s">
        <v>179</v>
      </c>
      <c r="AV825" s="13" t="s">
        <v>83</v>
      </c>
      <c r="AW825" s="13" t="s">
        <v>36</v>
      </c>
      <c r="AX825" s="13" t="s">
        <v>75</v>
      </c>
      <c r="AY825" s="198" t="s">
        <v>171</v>
      </c>
    </row>
    <row r="826" spans="2:51" s="14" customFormat="1" ht="11.25">
      <c r="B826" s="199"/>
      <c r="C826" s="200"/>
      <c r="D826" s="190" t="s">
        <v>181</v>
      </c>
      <c r="E826" s="201" t="s">
        <v>19</v>
      </c>
      <c r="F826" s="202" t="s">
        <v>937</v>
      </c>
      <c r="G826" s="200"/>
      <c r="H826" s="203">
        <v>59.185</v>
      </c>
      <c r="I826" s="204"/>
      <c r="J826" s="200"/>
      <c r="K826" s="200"/>
      <c r="L826" s="205"/>
      <c r="M826" s="206"/>
      <c r="N826" s="207"/>
      <c r="O826" s="207"/>
      <c r="P826" s="207"/>
      <c r="Q826" s="207"/>
      <c r="R826" s="207"/>
      <c r="S826" s="207"/>
      <c r="T826" s="208"/>
      <c r="AT826" s="209" t="s">
        <v>181</v>
      </c>
      <c r="AU826" s="209" t="s">
        <v>179</v>
      </c>
      <c r="AV826" s="14" t="s">
        <v>179</v>
      </c>
      <c r="AW826" s="14" t="s">
        <v>36</v>
      </c>
      <c r="AX826" s="14" t="s">
        <v>75</v>
      </c>
      <c r="AY826" s="209" t="s">
        <v>171</v>
      </c>
    </row>
    <row r="827" spans="2:51" s="15" customFormat="1" ht="11.25">
      <c r="B827" s="210"/>
      <c r="C827" s="211"/>
      <c r="D827" s="190" t="s">
        <v>181</v>
      </c>
      <c r="E827" s="212" t="s">
        <v>19</v>
      </c>
      <c r="F827" s="213" t="s">
        <v>184</v>
      </c>
      <c r="G827" s="211"/>
      <c r="H827" s="214">
        <v>59.185</v>
      </c>
      <c r="I827" s="215"/>
      <c r="J827" s="211"/>
      <c r="K827" s="211"/>
      <c r="L827" s="216"/>
      <c r="M827" s="217"/>
      <c r="N827" s="218"/>
      <c r="O827" s="218"/>
      <c r="P827" s="218"/>
      <c r="Q827" s="218"/>
      <c r="R827" s="218"/>
      <c r="S827" s="218"/>
      <c r="T827" s="219"/>
      <c r="AT827" s="220" t="s">
        <v>181</v>
      </c>
      <c r="AU827" s="220" t="s">
        <v>179</v>
      </c>
      <c r="AV827" s="15" t="s">
        <v>178</v>
      </c>
      <c r="AW827" s="15" t="s">
        <v>36</v>
      </c>
      <c r="AX827" s="15" t="s">
        <v>83</v>
      </c>
      <c r="AY827" s="220" t="s">
        <v>171</v>
      </c>
    </row>
    <row r="828" spans="2:51" s="14" customFormat="1" ht="11.25">
      <c r="B828" s="199"/>
      <c r="C828" s="200"/>
      <c r="D828" s="190" t="s">
        <v>181</v>
      </c>
      <c r="E828" s="200"/>
      <c r="F828" s="202" t="s">
        <v>949</v>
      </c>
      <c r="G828" s="200"/>
      <c r="H828" s="203">
        <v>68.063</v>
      </c>
      <c r="I828" s="204"/>
      <c r="J828" s="200"/>
      <c r="K828" s="200"/>
      <c r="L828" s="205"/>
      <c r="M828" s="206"/>
      <c r="N828" s="207"/>
      <c r="O828" s="207"/>
      <c r="P828" s="207"/>
      <c r="Q828" s="207"/>
      <c r="R828" s="207"/>
      <c r="S828" s="207"/>
      <c r="T828" s="208"/>
      <c r="AT828" s="209" t="s">
        <v>181</v>
      </c>
      <c r="AU828" s="209" t="s">
        <v>179</v>
      </c>
      <c r="AV828" s="14" t="s">
        <v>179</v>
      </c>
      <c r="AW828" s="14" t="s">
        <v>4</v>
      </c>
      <c r="AX828" s="14" t="s">
        <v>83</v>
      </c>
      <c r="AY828" s="209" t="s">
        <v>171</v>
      </c>
    </row>
    <row r="829" spans="1:65" s="2" customFormat="1" ht="24">
      <c r="A829" s="36"/>
      <c r="B829" s="37"/>
      <c r="C829" s="221" t="s">
        <v>950</v>
      </c>
      <c r="D829" s="221" t="s">
        <v>248</v>
      </c>
      <c r="E829" s="222" t="s">
        <v>951</v>
      </c>
      <c r="F829" s="223" t="s">
        <v>952</v>
      </c>
      <c r="G829" s="224" t="s">
        <v>176</v>
      </c>
      <c r="H829" s="225">
        <v>85.773</v>
      </c>
      <c r="I829" s="226"/>
      <c r="J829" s="227">
        <f>ROUND(I829*H829,2)</f>
        <v>0</v>
      </c>
      <c r="K829" s="223" t="s">
        <v>177</v>
      </c>
      <c r="L829" s="228"/>
      <c r="M829" s="229" t="s">
        <v>19</v>
      </c>
      <c r="N829" s="230" t="s">
        <v>47</v>
      </c>
      <c r="O829" s="66"/>
      <c r="P829" s="184">
        <f>O829*H829</f>
        <v>0</v>
      </c>
      <c r="Q829" s="184">
        <v>0.00553</v>
      </c>
      <c r="R829" s="184">
        <f>Q829*H829</f>
        <v>0.47432469</v>
      </c>
      <c r="S829" s="184">
        <v>0</v>
      </c>
      <c r="T829" s="185">
        <f>S829*H829</f>
        <v>0</v>
      </c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R829" s="186" t="s">
        <v>353</v>
      </c>
      <c r="AT829" s="186" t="s">
        <v>248</v>
      </c>
      <c r="AU829" s="186" t="s">
        <v>179</v>
      </c>
      <c r="AY829" s="19" t="s">
        <v>171</v>
      </c>
      <c r="BE829" s="187">
        <f>IF(N829="základní",J829,0)</f>
        <v>0</v>
      </c>
      <c r="BF829" s="187">
        <f>IF(N829="snížená",J829,0)</f>
        <v>0</v>
      </c>
      <c r="BG829" s="187">
        <f>IF(N829="zákl. přenesená",J829,0)</f>
        <v>0</v>
      </c>
      <c r="BH829" s="187">
        <f>IF(N829="sníž. přenesená",J829,0)</f>
        <v>0</v>
      </c>
      <c r="BI829" s="187">
        <f>IF(N829="nulová",J829,0)</f>
        <v>0</v>
      </c>
      <c r="BJ829" s="19" t="s">
        <v>179</v>
      </c>
      <c r="BK829" s="187">
        <f>ROUND(I829*H829,2)</f>
        <v>0</v>
      </c>
      <c r="BL829" s="19" t="s">
        <v>261</v>
      </c>
      <c r="BM829" s="186" t="s">
        <v>953</v>
      </c>
    </row>
    <row r="830" spans="2:51" s="13" customFormat="1" ht="11.25">
      <c r="B830" s="188"/>
      <c r="C830" s="189"/>
      <c r="D830" s="190" t="s">
        <v>181</v>
      </c>
      <c r="E830" s="191" t="s">
        <v>19</v>
      </c>
      <c r="F830" s="192" t="s">
        <v>481</v>
      </c>
      <c r="G830" s="189"/>
      <c r="H830" s="191" t="s">
        <v>19</v>
      </c>
      <c r="I830" s="193"/>
      <c r="J830" s="189"/>
      <c r="K830" s="189"/>
      <c r="L830" s="194"/>
      <c r="M830" s="195"/>
      <c r="N830" s="196"/>
      <c r="O830" s="196"/>
      <c r="P830" s="196"/>
      <c r="Q830" s="196"/>
      <c r="R830" s="196"/>
      <c r="S830" s="196"/>
      <c r="T830" s="197"/>
      <c r="AT830" s="198" t="s">
        <v>181</v>
      </c>
      <c r="AU830" s="198" t="s">
        <v>179</v>
      </c>
      <c r="AV830" s="13" t="s">
        <v>83</v>
      </c>
      <c r="AW830" s="13" t="s">
        <v>36</v>
      </c>
      <c r="AX830" s="13" t="s">
        <v>75</v>
      </c>
      <c r="AY830" s="198" t="s">
        <v>171</v>
      </c>
    </row>
    <row r="831" spans="2:51" s="14" customFormat="1" ht="11.25">
      <c r="B831" s="199"/>
      <c r="C831" s="200"/>
      <c r="D831" s="190" t="s">
        <v>181</v>
      </c>
      <c r="E831" s="201" t="s">
        <v>19</v>
      </c>
      <c r="F831" s="202" t="s">
        <v>937</v>
      </c>
      <c r="G831" s="200"/>
      <c r="H831" s="203">
        <v>59.185</v>
      </c>
      <c r="I831" s="204"/>
      <c r="J831" s="200"/>
      <c r="K831" s="200"/>
      <c r="L831" s="205"/>
      <c r="M831" s="206"/>
      <c r="N831" s="207"/>
      <c r="O831" s="207"/>
      <c r="P831" s="207"/>
      <c r="Q831" s="207"/>
      <c r="R831" s="207"/>
      <c r="S831" s="207"/>
      <c r="T831" s="208"/>
      <c r="AT831" s="209" t="s">
        <v>181</v>
      </c>
      <c r="AU831" s="209" t="s">
        <v>179</v>
      </c>
      <c r="AV831" s="14" t="s">
        <v>179</v>
      </c>
      <c r="AW831" s="14" t="s">
        <v>36</v>
      </c>
      <c r="AX831" s="14" t="s">
        <v>75</v>
      </c>
      <c r="AY831" s="209" t="s">
        <v>171</v>
      </c>
    </row>
    <row r="832" spans="2:51" s="13" customFormat="1" ht="11.25">
      <c r="B832" s="188"/>
      <c r="C832" s="189"/>
      <c r="D832" s="190" t="s">
        <v>181</v>
      </c>
      <c r="E832" s="191" t="s">
        <v>19</v>
      </c>
      <c r="F832" s="192" t="s">
        <v>954</v>
      </c>
      <c r="G832" s="189"/>
      <c r="H832" s="191" t="s">
        <v>19</v>
      </c>
      <c r="I832" s="193"/>
      <c r="J832" s="189"/>
      <c r="K832" s="189"/>
      <c r="L832" s="194"/>
      <c r="M832" s="195"/>
      <c r="N832" s="196"/>
      <c r="O832" s="196"/>
      <c r="P832" s="196"/>
      <c r="Q832" s="196"/>
      <c r="R832" s="196"/>
      <c r="S832" s="196"/>
      <c r="T832" s="197"/>
      <c r="AT832" s="198" t="s">
        <v>181</v>
      </c>
      <c r="AU832" s="198" t="s">
        <v>179</v>
      </c>
      <c r="AV832" s="13" t="s">
        <v>83</v>
      </c>
      <c r="AW832" s="13" t="s">
        <v>36</v>
      </c>
      <c r="AX832" s="13" t="s">
        <v>75</v>
      </c>
      <c r="AY832" s="198" t="s">
        <v>171</v>
      </c>
    </row>
    <row r="833" spans="2:51" s="14" customFormat="1" ht="11.25">
      <c r="B833" s="199"/>
      <c r="C833" s="200"/>
      <c r="D833" s="190" t="s">
        <v>181</v>
      </c>
      <c r="E833" s="201" t="s">
        <v>19</v>
      </c>
      <c r="F833" s="202" t="s">
        <v>955</v>
      </c>
      <c r="G833" s="200"/>
      <c r="H833" s="203">
        <v>15.4</v>
      </c>
      <c r="I833" s="204"/>
      <c r="J833" s="200"/>
      <c r="K833" s="200"/>
      <c r="L833" s="205"/>
      <c r="M833" s="206"/>
      <c r="N833" s="207"/>
      <c r="O833" s="207"/>
      <c r="P833" s="207"/>
      <c r="Q833" s="207"/>
      <c r="R833" s="207"/>
      <c r="S833" s="207"/>
      <c r="T833" s="208"/>
      <c r="AT833" s="209" t="s">
        <v>181</v>
      </c>
      <c r="AU833" s="209" t="s">
        <v>179</v>
      </c>
      <c r="AV833" s="14" t="s">
        <v>179</v>
      </c>
      <c r="AW833" s="14" t="s">
        <v>36</v>
      </c>
      <c r="AX833" s="14" t="s">
        <v>75</v>
      </c>
      <c r="AY833" s="209" t="s">
        <v>171</v>
      </c>
    </row>
    <row r="834" spans="2:51" s="15" customFormat="1" ht="11.25">
      <c r="B834" s="210"/>
      <c r="C834" s="211"/>
      <c r="D834" s="190" t="s">
        <v>181</v>
      </c>
      <c r="E834" s="212" t="s">
        <v>19</v>
      </c>
      <c r="F834" s="213" t="s">
        <v>184</v>
      </c>
      <c r="G834" s="211"/>
      <c r="H834" s="214">
        <v>74.585</v>
      </c>
      <c r="I834" s="215"/>
      <c r="J834" s="211"/>
      <c r="K834" s="211"/>
      <c r="L834" s="216"/>
      <c r="M834" s="217"/>
      <c r="N834" s="218"/>
      <c r="O834" s="218"/>
      <c r="P834" s="218"/>
      <c r="Q834" s="218"/>
      <c r="R834" s="218"/>
      <c r="S834" s="218"/>
      <c r="T834" s="219"/>
      <c r="AT834" s="220" t="s">
        <v>181</v>
      </c>
      <c r="AU834" s="220" t="s">
        <v>179</v>
      </c>
      <c r="AV834" s="15" t="s">
        <v>178</v>
      </c>
      <c r="AW834" s="15" t="s">
        <v>36</v>
      </c>
      <c r="AX834" s="15" t="s">
        <v>83</v>
      </c>
      <c r="AY834" s="220" t="s">
        <v>171</v>
      </c>
    </row>
    <row r="835" spans="2:51" s="14" customFormat="1" ht="11.25">
      <c r="B835" s="199"/>
      <c r="C835" s="200"/>
      <c r="D835" s="190" t="s">
        <v>181</v>
      </c>
      <c r="E835" s="200"/>
      <c r="F835" s="202" t="s">
        <v>956</v>
      </c>
      <c r="G835" s="200"/>
      <c r="H835" s="203">
        <v>85.773</v>
      </c>
      <c r="I835" s="204"/>
      <c r="J835" s="200"/>
      <c r="K835" s="200"/>
      <c r="L835" s="205"/>
      <c r="M835" s="206"/>
      <c r="N835" s="207"/>
      <c r="O835" s="207"/>
      <c r="P835" s="207"/>
      <c r="Q835" s="207"/>
      <c r="R835" s="207"/>
      <c r="S835" s="207"/>
      <c r="T835" s="208"/>
      <c r="AT835" s="209" t="s">
        <v>181</v>
      </c>
      <c r="AU835" s="209" t="s">
        <v>179</v>
      </c>
      <c r="AV835" s="14" t="s">
        <v>179</v>
      </c>
      <c r="AW835" s="14" t="s">
        <v>4</v>
      </c>
      <c r="AX835" s="14" t="s">
        <v>83</v>
      </c>
      <c r="AY835" s="209" t="s">
        <v>171</v>
      </c>
    </row>
    <row r="836" spans="1:65" s="2" customFormat="1" ht="24">
      <c r="A836" s="36"/>
      <c r="B836" s="37"/>
      <c r="C836" s="175" t="s">
        <v>957</v>
      </c>
      <c r="D836" s="175" t="s">
        <v>173</v>
      </c>
      <c r="E836" s="176" t="s">
        <v>958</v>
      </c>
      <c r="F836" s="177" t="s">
        <v>959</v>
      </c>
      <c r="G836" s="178" t="s">
        <v>176</v>
      </c>
      <c r="H836" s="179">
        <v>10.938</v>
      </c>
      <c r="I836" s="180"/>
      <c r="J836" s="181">
        <f>ROUND(I836*H836,2)</f>
        <v>0</v>
      </c>
      <c r="K836" s="177" t="s">
        <v>177</v>
      </c>
      <c r="L836" s="41"/>
      <c r="M836" s="182" t="s">
        <v>19</v>
      </c>
      <c r="N836" s="183" t="s">
        <v>47</v>
      </c>
      <c r="O836" s="66"/>
      <c r="P836" s="184">
        <f>O836*H836</f>
        <v>0</v>
      </c>
      <c r="Q836" s="184">
        <v>0.00094</v>
      </c>
      <c r="R836" s="184">
        <f>Q836*H836</f>
        <v>0.01028172</v>
      </c>
      <c r="S836" s="184">
        <v>0</v>
      </c>
      <c r="T836" s="185">
        <f>S836*H836</f>
        <v>0</v>
      </c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R836" s="186" t="s">
        <v>261</v>
      </c>
      <c r="AT836" s="186" t="s">
        <v>173</v>
      </c>
      <c r="AU836" s="186" t="s">
        <v>179</v>
      </c>
      <c r="AY836" s="19" t="s">
        <v>171</v>
      </c>
      <c r="BE836" s="187">
        <f>IF(N836="základní",J836,0)</f>
        <v>0</v>
      </c>
      <c r="BF836" s="187">
        <f>IF(N836="snížená",J836,0)</f>
        <v>0</v>
      </c>
      <c r="BG836" s="187">
        <f>IF(N836="zákl. přenesená",J836,0)</f>
        <v>0</v>
      </c>
      <c r="BH836" s="187">
        <f>IF(N836="sníž. přenesená",J836,0)</f>
        <v>0</v>
      </c>
      <c r="BI836" s="187">
        <f>IF(N836="nulová",J836,0)</f>
        <v>0</v>
      </c>
      <c r="BJ836" s="19" t="s">
        <v>179</v>
      </c>
      <c r="BK836" s="187">
        <f>ROUND(I836*H836,2)</f>
        <v>0</v>
      </c>
      <c r="BL836" s="19" t="s">
        <v>261</v>
      </c>
      <c r="BM836" s="186" t="s">
        <v>960</v>
      </c>
    </row>
    <row r="837" spans="2:51" s="13" customFormat="1" ht="11.25">
      <c r="B837" s="188"/>
      <c r="C837" s="189"/>
      <c r="D837" s="190" t="s">
        <v>181</v>
      </c>
      <c r="E837" s="191" t="s">
        <v>19</v>
      </c>
      <c r="F837" s="192" t="s">
        <v>481</v>
      </c>
      <c r="G837" s="189"/>
      <c r="H837" s="191" t="s">
        <v>19</v>
      </c>
      <c r="I837" s="193"/>
      <c r="J837" s="189"/>
      <c r="K837" s="189"/>
      <c r="L837" s="194"/>
      <c r="M837" s="195"/>
      <c r="N837" s="196"/>
      <c r="O837" s="196"/>
      <c r="P837" s="196"/>
      <c r="Q837" s="196"/>
      <c r="R837" s="196"/>
      <c r="S837" s="196"/>
      <c r="T837" s="197"/>
      <c r="AT837" s="198" t="s">
        <v>181</v>
      </c>
      <c r="AU837" s="198" t="s">
        <v>179</v>
      </c>
      <c r="AV837" s="13" t="s">
        <v>83</v>
      </c>
      <c r="AW837" s="13" t="s">
        <v>36</v>
      </c>
      <c r="AX837" s="13" t="s">
        <v>75</v>
      </c>
      <c r="AY837" s="198" t="s">
        <v>171</v>
      </c>
    </row>
    <row r="838" spans="2:51" s="14" customFormat="1" ht="11.25">
      <c r="B838" s="199"/>
      <c r="C838" s="200"/>
      <c r="D838" s="190" t="s">
        <v>181</v>
      </c>
      <c r="E838" s="201" t="s">
        <v>19</v>
      </c>
      <c r="F838" s="202" t="s">
        <v>961</v>
      </c>
      <c r="G838" s="200"/>
      <c r="H838" s="203">
        <v>10.938</v>
      </c>
      <c r="I838" s="204"/>
      <c r="J838" s="200"/>
      <c r="K838" s="200"/>
      <c r="L838" s="205"/>
      <c r="M838" s="206"/>
      <c r="N838" s="207"/>
      <c r="O838" s="207"/>
      <c r="P838" s="207"/>
      <c r="Q838" s="207"/>
      <c r="R838" s="207"/>
      <c r="S838" s="207"/>
      <c r="T838" s="208"/>
      <c r="AT838" s="209" t="s">
        <v>181</v>
      </c>
      <c r="AU838" s="209" t="s">
        <v>179</v>
      </c>
      <c r="AV838" s="14" t="s">
        <v>179</v>
      </c>
      <c r="AW838" s="14" t="s">
        <v>36</v>
      </c>
      <c r="AX838" s="14" t="s">
        <v>75</v>
      </c>
      <c r="AY838" s="209" t="s">
        <v>171</v>
      </c>
    </row>
    <row r="839" spans="2:51" s="15" customFormat="1" ht="11.25">
      <c r="B839" s="210"/>
      <c r="C839" s="211"/>
      <c r="D839" s="190" t="s">
        <v>181</v>
      </c>
      <c r="E839" s="212" t="s">
        <v>19</v>
      </c>
      <c r="F839" s="213" t="s">
        <v>184</v>
      </c>
      <c r="G839" s="211"/>
      <c r="H839" s="214">
        <v>10.938</v>
      </c>
      <c r="I839" s="215"/>
      <c r="J839" s="211"/>
      <c r="K839" s="211"/>
      <c r="L839" s="216"/>
      <c r="M839" s="217"/>
      <c r="N839" s="218"/>
      <c r="O839" s="218"/>
      <c r="P839" s="218"/>
      <c r="Q839" s="218"/>
      <c r="R839" s="218"/>
      <c r="S839" s="218"/>
      <c r="T839" s="219"/>
      <c r="AT839" s="220" t="s">
        <v>181</v>
      </c>
      <c r="AU839" s="220" t="s">
        <v>179</v>
      </c>
      <c r="AV839" s="15" t="s">
        <v>178</v>
      </c>
      <c r="AW839" s="15" t="s">
        <v>36</v>
      </c>
      <c r="AX839" s="15" t="s">
        <v>83</v>
      </c>
      <c r="AY839" s="220" t="s">
        <v>171</v>
      </c>
    </row>
    <row r="840" spans="1:65" s="2" customFormat="1" ht="24">
      <c r="A840" s="36"/>
      <c r="B840" s="37"/>
      <c r="C840" s="221" t="s">
        <v>962</v>
      </c>
      <c r="D840" s="221" t="s">
        <v>248</v>
      </c>
      <c r="E840" s="222" t="s">
        <v>963</v>
      </c>
      <c r="F840" s="223" t="s">
        <v>964</v>
      </c>
      <c r="G840" s="224" t="s">
        <v>176</v>
      </c>
      <c r="H840" s="225">
        <v>12.579</v>
      </c>
      <c r="I840" s="226"/>
      <c r="J840" s="227">
        <f>ROUND(I840*H840,2)</f>
        <v>0</v>
      </c>
      <c r="K840" s="223" t="s">
        <v>177</v>
      </c>
      <c r="L840" s="228"/>
      <c r="M840" s="229" t="s">
        <v>19</v>
      </c>
      <c r="N840" s="230" t="s">
        <v>47</v>
      </c>
      <c r="O840" s="66"/>
      <c r="P840" s="184">
        <f>O840*H840</f>
        <v>0</v>
      </c>
      <c r="Q840" s="184">
        <v>0.0053</v>
      </c>
      <c r="R840" s="184">
        <f>Q840*H840</f>
        <v>0.0666687</v>
      </c>
      <c r="S840" s="184">
        <v>0</v>
      </c>
      <c r="T840" s="185">
        <f>S840*H840</f>
        <v>0</v>
      </c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R840" s="186" t="s">
        <v>353</v>
      </c>
      <c r="AT840" s="186" t="s">
        <v>248</v>
      </c>
      <c r="AU840" s="186" t="s">
        <v>179</v>
      </c>
      <c r="AY840" s="19" t="s">
        <v>171</v>
      </c>
      <c r="BE840" s="187">
        <f>IF(N840="základní",J840,0)</f>
        <v>0</v>
      </c>
      <c r="BF840" s="187">
        <f>IF(N840="snížená",J840,0)</f>
        <v>0</v>
      </c>
      <c r="BG840" s="187">
        <f>IF(N840="zákl. přenesená",J840,0)</f>
        <v>0</v>
      </c>
      <c r="BH840" s="187">
        <f>IF(N840="sníž. přenesená",J840,0)</f>
        <v>0</v>
      </c>
      <c r="BI840" s="187">
        <f>IF(N840="nulová",J840,0)</f>
        <v>0</v>
      </c>
      <c r="BJ840" s="19" t="s">
        <v>179</v>
      </c>
      <c r="BK840" s="187">
        <f>ROUND(I840*H840,2)</f>
        <v>0</v>
      </c>
      <c r="BL840" s="19" t="s">
        <v>261</v>
      </c>
      <c r="BM840" s="186" t="s">
        <v>965</v>
      </c>
    </row>
    <row r="841" spans="2:51" s="14" customFormat="1" ht="11.25">
      <c r="B841" s="199"/>
      <c r="C841" s="200"/>
      <c r="D841" s="190" t="s">
        <v>181</v>
      </c>
      <c r="E841" s="200"/>
      <c r="F841" s="202" t="s">
        <v>966</v>
      </c>
      <c r="G841" s="200"/>
      <c r="H841" s="203">
        <v>12.579</v>
      </c>
      <c r="I841" s="204"/>
      <c r="J841" s="200"/>
      <c r="K841" s="200"/>
      <c r="L841" s="205"/>
      <c r="M841" s="206"/>
      <c r="N841" s="207"/>
      <c r="O841" s="207"/>
      <c r="P841" s="207"/>
      <c r="Q841" s="207"/>
      <c r="R841" s="207"/>
      <c r="S841" s="207"/>
      <c r="T841" s="208"/>
      <c r="AT841" s="209" t="s">
        <v>181</v>
      </c>
      <c r="AU841" s="209" t="s">
        <v>179</v>
      </c>
      <c r="AV841" s="14" t="s">
        <v>179</v>
      </c>
      <c r="AW841" s="14" t="s">
        <v>4</v>
      </c>
      <c r="AX841" s="14" t="s">
        <v>83</v>
      </c>
      <c r="AY841" s="209" t="s">
        <v>171</v>
      </c>
    </row>
    <row r="842" spans="1:65" s="2" customFormat="1" ht="24">
      <c r="A842" s="36"/>
      <c r="B842" s="37"/>
      <c r="C842" s="175" t="s">
        <v>967</v>
      </c>
      <c r="D842" s="175" t="s">
        <v>173</v>
      </c>
      <c r="E842" s="176" t="s">
        <v>968</v>
      </c>
      <c r="F842" s="177" t="s">
        <v>969</v>
      </c>
      <c r="G842" s="178" t="s">
        <v>284</v>
      </c>
      <c r="H842" s="179">
        <v>2</v>
      </c>
      <c r="I842" s="180"/>
      <c r="J842" s="181">
        <f>ROUND(I842*H842,2)</f>
        <v>0</v>
      </c>
      <c r="K842" s="177" t="s">
        <v>177</v>
      </c>
      <c r="L842" s="41"/>
      <c r="M842" s="182" t="s">
        <v>19</v>
      </c>
      <c r="N842" s="183" t="s">
        <v>47</v>
      </c>
      <c r="O842" s="66"/>
      <c r="P842" s="184">
        <f>O842*H842</f>
        <v>0</v>
      </c>
      <c r="Q842" s="184">
        <v>7E-05</v>
      </c>
      <c r="R842" s="184">
        <f>Q842*H842</f>
        <v>0.00014</v>
      </c>
      <c r="S842" s="184">
        <v>0</v>
      </c>
      <c r="T842" s="185">
        <f>S842*H842</f>
        <v>0</v>
      </c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R842" s="186" t="s">
        <v>261</v>
      </c>
      <c r="AT842" s="186" t="s">
        <v>173</v>
      </c>
      <c r="AU842" s="186" t="s">
        <v>179</v>
      </c>
      <c r="AY842" s="19" t="s">
        <v>171</v>
      </c>
      <c r="BE842" s="187">
        <f>IF(N842="základní",J842,0)</f>
        <v>0</v>
      </c>
      <c r="BF842" s="187">
        <f>IF(N842="snížená",J842,0)</f>
        <v>0</v>
      </c>
      <c r="BG842" s="187">
        <f>IF(N842="zákl. přenesená",J842,0)</f>
        <v>0</v>
      </c>
      <c r="BH842" s="187">
        <f>IF(N842="sníž. přenesená",J842,0)</f>
        <v>0</v>
      </c>
      <c r="BI842" s="187">
        <f>IF(N842="nulová",J842,0)</f>
        <v>0</v>
      </c>
      <c r="BJ842" s="19" t="s">
        <v>179</v>
      </c>
      <c r="BK842" s="187">
        <f>ROUND(I842*H842,2)</f>
        <v>0</v>
      </c>
      <c r="BL842" s="19" t="s">
        <v>261</v>
      </c>
      <c r="BM842" s="186" t="s">
        <v>970</v>
      </c>
    </row>
    <row r="843" spans="1:65" s="2" customFormat="1" ht="16.5" customHeight="1">
      <c r="A843" s="36"/>
      <c r="B843" s="37"/>
      <c r="C843" s="221" t="s">
        <v>971</v>
      </c>
      <c r="D843" s="221" t="s">
        <v>248</v>
      </c>
      <c r="E843" s="222" t="s">
        <v>972</v>
      </c>
      <c r="F843" s="223" t="s">
        <v>973</v>
      </c>
      <c r="G843" s="224" t="s">
        <v>284</v>
      </c>
      <c r="H843" s="225">
        <v>2</v>
      </c>
      <c r="I843" s="226"/>
      <c r="J843" s="227">
        <f>ROUND(I843*H843,2)</f>
        <v>0</v>
      </c>
      <c r="K843" s="223" t="s">
        <v>177</v>
      </c>
      <c r="L843" s="228"/>
      <c r="M843" s="229" t="s">
        <v>19</v>
      </c>
      <c r="N843" s="230" t="s">
        <v>47</v>
      </c>
      <c r="O843" s="66"/>
      <c r="P843" s="184">
        <f>O843*H843</f>
        <v>0</v>
      </c>
      <c r="Q843" s="184">
        <v>0.0009</v>
      </c>
      <c r="R843" s="184">
        <f>Q843*H843</f>
        <v>0.0018</v>
      </c>
      <c r="S843" s="184">
        <v>0</v>
      </c>
      <c r="T843" s="185">
        <f>S843*H843</f>
        <v>0</v>
      </c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R843" s="186" t="s">
        <v>353</v>
      </c>
      <c r="AT843" s="186" t="s">
        <v>248</v>
      </c>
      <c r="AU843" s="186" t="s">
        <v>179</v>
      </c>
      <c r="AY843" s="19" t="s">
        <v>171</v>
      </c>
      <c r="BE843" s="187">
        <f>IF(N843="základní",J843,0)</f>
        <v>0</v>
      </c>
      <c r="BF843" s="187">
        <f>IF(N843="snížená",J843,0)</f>
        <v>0</v>
      </c>
      <c r="BG843" s="187">
        <f>IF(N843="zákl. přenesená",J843,0)</f>
        <v>0</v>
      </c>
      <c r="BH843" s="187">
        <f>IF(N843="sníž. přenesená",J843,0)</f>
        <v>0</v>
      </c>
      <c r="BI843" s="187">
        <f>IF(N843="nulová",J843,0)</f>
        <v>0</v>
      </c>
      <c r="BJ843" s="19" t="s">
        <v>179</v>
      </c>
      <c r="BK843" s="187">
        <f>ROUND(I843*H843,2)</f>
        <v>0</v>
      </c>
      <c r="BL843" s="19" t="s">
        <v>261</v>
      </c>
      <c r="BM843" s="186" t="s">
        <v>974</v>
      </c>
    </row>
    <row r="844" spans="1:65" s="2" customFormat="1" ht="24">
      <c r="A844" s="36"/>
      <c r="B844" s="37"/>
      <c r="C844" s="175" t="s">
        <v>975</v>
      </c>
      <c r="D844" s="175" t="s">
        <v>173</v>
      </c>
      <c r="E844" s="176" t="s">
        <v>976</v>
      </c>
      <c r="F844" s="177" t="s">
        <v>977</v>
      </c>
      <c r="G844" s="178" t="s">
        <v>284</v>
      </c>
      <c r="H844" s="179">
        <v>2</v>
      </c>
      <c r="I844" s="180"/>
      <c r="J844" s="181">
        <f>ROUND(I844*H844,2)</f>
        <v>0</v>
      </c>
      <c r="K844" s="177" t="s">
        <v>177</v>
      </c>
      <c r="L844" s="41"/>
      <c r="M844" s="182" t="s">
        <v>19</v>
      </c>
      <c r="N844" s="183" t="s">
        <v>47</v>
      </c>
      <c r="O844" s="66"/>
      <c r="P844" s="184">
        <f>O844*H844</f>
        <v>0</v>
      </c>
      <c r="Q844" s="184">
        <v>0</v>
      </c>
      <c r="R844" s="184">
        <f>Q844*H844</f>
        <v>0</v>
      </c>
      <c r="S844" s="184">
        <v>0</v>
      </c>
      <c r="T844" s="185">
        <f>S844*H844</f>
        <v>0</v>
      </c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R844" s="186" t="s">
        <v>261</v>
      </c>
      <c r="AT844" s="186" t="s">
        <v>173</v>
      </c>
      <c r="AU844" s="186" t="s">
        <v>179</v>
      </c>
      <c r="AY844" s="19" t="s">
        <v>171</v>
      </c>
      <c r="BE844" s="187">
        <f>IF(N844="základní",J844,0)</f>
        <v>0</v>
      </c>
      <c r="BF844" s="187">
        <f>IF(N844="snížená",J844,0)</f>
        <v>0</v>
      </c>
      <c r="BG844" s="187">
        <f>IF(N844="zákl. přenesená",J844,0)</f>
        <v>0</v>
      </c>
      <c r="BH844" s="187">
        <f>IF(N844="sníž. přenesená",J844,0)</f>
        <v>0</v>
      </c>
      <c r="BI844" s="187">
        <f>IF(N844="nulová",J844,0)</f>
        <v>0</v>
      </c>
      <c r="BJ844" s="19" t="s">
        <v>179</v>
      </c>
      <c r="BK844" s="187">
        <f>ROUND(I844*H844,2)</f>
        <v>0</v>
      </c>
      <c r="BL844" s="19" t="s">
        <v>261</v>
      </c>
      <c r="BM844" s="186" t="s">
        <v>978</v>
      </c>
    </row>
    <row r="845" spans="1:65" s="2" customFormat="1" ht="16.5" customHeight="1">
      <c r="A845" s="36"/>
      <c r="B845" s="37"/>
      <c r="C845" s="221" t="s">
        <v>979</v>
      </c>
      <c r="D845" s="221" t="s">
        <v>248</v>
      </c>
      <c r="E845" s="222" t="s">
        <v>980</v>
      </c>
      <c r="F845" s="223" t="s">
        <v>981</v>
      </c>
      <c r="G845" s="224" t="s">
        <v>284</v>
      </c>
      <c r="H845" s="225">
        <v>2</v>
      </c>
      <c r="I845" s="226"/>
      <c r="J845" s="227">
        <f>ROUND(I845*H845,2)</f>
        <v>0</v>
      </c>
      <c r="K845" s="223" t="s">
        <v>177</v>
      </c>
      <c r="L845" s="228"/>
      <c r="M845" s="229" t="s">
        <v>19</v>
      </c>
      <c r="N845" s="230" t="s">
        <v>47</v>
      </c>
      <c r="O845" s="66"/>
      <c r="P845" s="184">
        <f>O845*H845</f>
        <v>0</v>
      </c>
      <c r="Q845" s="184">
        <v>0.00032</v>
      </c>
      <c r="R845" s="184">
        <f>Q845*H845</f>
        <v>0.00064</v>
      </c>
      <c r="S845" s="184">
        <v>0</v>
      </c>
      <c r="T845" s="185">
        <f>S845*H845</f>
        <v>0</v>
      </c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R845" s="186" t="s">
        <v>353</v>
      </c>
      <c r="AT845" s="186" t="s">
        <v>248</v>
      </c>
      <c r="AU845" s="186" t="s">
        <v>179</v>
      </c>
      <c r="AY845" s="19" t="s">
        <v>171</v>
      </c>
      <c r="BE845" s="187">
        <f>IF(N845="základní",J845,0)</f>
        <v>0</v>
      </c>
      <c r="BF845" s="187">
        <f>IF(N845="snížená",J845,0)</f>
        <v>0</v>
      </c>
      <c r="BG845" s="187">
        <f>IF(N845="zákl. přenesená",J845,0)</f>
        <v>0</v>
      </c>
      <c r="BH845" s="187">
        <f>IF(N845="sníž. přenesená",J845,0)</f>
        <v>0</v>
      </c>
      <c r="BI845" s="187">
        <f>IF(N845="nulová",J845,0)</f>
        <v>0</v>
      </c>
      <c r="BJ845" s="19" t="s">
        <v>179</v>
      </c>
      <c r="BK845" s="187">
        <f>ROUND(I845*H845,2)</f>
        <v>0</v>
      </c>
      <c r="BL845" s="19" t="s">
        <v>261</v>
      </c>
      <c r="BM845" s="186" t="s">
        <v>982</v>
      </c>
    </row>
    <row r="846" spans="1:65" s="2" customFormat="1" ht="24">
      <c r="A846" s="36"/>
      <c r="B846" s="37"/>
      <c r="C846" s="175" t="s">
        <v>983</v>
      </c>
      <c r="D846" s="175" t="s">
        <v>173</v>
      </c>
      <c r="E846" s="176" t="s">
        <v>984</v>
      </c>
      <c r="F846" s="177" t="s">
        <v>985</v>
      </c>
      <c r="G846" s="178" t="s">
        <v>222</v>
      </c>
      <c r="H846" s="179">
        <v>1.009</v>
      </c>
      <c r="I846" s="180"/>
      <c r="J846" s="181">
        <f>ROUND(I846*H846,2)</f>
        <v>0</v>
      </c>
      <c r="K846" s="177" t="s">
        <v>177</v>
      </c>
      <c r="L846" s="41"/>
      <c r="M846" s="182" t="s">
        <v>19</v>
      </c>
      <c r="N846" s="183" t="s">
        <v>47</v>
      </c>
      <c r="O846" s="66"/>
      <c r="P846" s="184">
        <f>O846*H846</f>
        <v>0</v>
      </c>
      <c r="Q846" s="184">
        <v>0</v>
      </c>
      <c r="R846" s="184">
        <f>Q846*H846</f>
        <v>0</v>
      </c>
      <c r="S846" s="184">
        <v>0</v>
      </c>
      <c r="T846" s="185">
        <f>S846*H846</f>
        <v>0</v>
      </c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R846" s="186" t="s">
        <v>261</v>
      </c>
      <c r="AT846" s="186" t="s">
        <v>173</v>
      </c>
      <c r="AU846" s="186" t="s">
        <v>179</v>
      </c>
      <c r="AY846" s="19" t="s">
        <v>171</v>
      </c>
      <c r="BE846" s="187">
        <f>IF(N846="základní",J846,0)</f>
        <v>0</v>
      </c>
      <c r="BF846" s="187">
        <f>IF(N846="snížená",J846,0)</f>
        <v>0</v>
      </c>
      <c r="BG846" s="187">
        <f>IF(N846="zákl. přenesená",J846,0)</f>
        <v>0</v>
      </c>
      <c r="BH846" s="187">
        <f>IF(N846="sníž. přenesená",J846,0)</f>
        <v>0</v>
      </c>
      <c r="BI846" s="187">
        <f>IF(N846="nulová",J846,0)</f>
        <v>0</v>
      </c>
      <c r="BJ846" s="19" t="s">
        <v>179</v>
      </c>
      <c r="BK846" s="187">
        <f>ROUND(I846*H846,2)</f>
        <v>0</v>
      </c>
      <c r="BL846" s="19" t="s">
        <v>261</v>
      </c>
      <c r="BM846" s="186" t="s">
        <v>986</v>
      </c>
    </row>
    <row r="847" spans="2:63" s="12" customFormat="1" ht="22.9" customHeight="1">
      <c r="B847" s="159"/>
      <c r="C847" s="160"/>
      <c r="D847" s="161" t="s">
        <v>74</v>
      </c>
      <c r="E847" s="173" t="s">
        <v>987</v>
      </c>
      <c r="F847" s="173" t="s">
        <v>988</v>
      </c>
      <c r="G847" s="160"/>
      <c r="H847" s="160"/>
      <c r="I847" s="163"/>
      <c r="J847" s="174">
        <f>BK847</f>
        <v>0</v>
      </c>
      <c r="K847" s="160"/>
      <c r="L847" s="165"/>
      <c r="M847" s="166"/>
      <c r="N847" s="167"/>
      <c r="O847" s="167"/>
      <c r="P847" s="168">
        <f>SUM(P848:P942)</f>
        <v>0</v>
      </c>
      <c r="Q847" s="167"/>
      <c r="R847" s="168">
        <f>SUM(R848:R942)</f>
        <v>14.74604881</v>
      </c>
      <c r="S847" s="167"/>
      <c r="T847" s="169">
        <f>SUM(T848:T942)</f>
        <v>0</v>
      </c>
      <c r="AR847" s="170" t="s">
        <v>179</v>
      </c>
      <c r="AT847" s="171" t="s">
        <v>74</v>
      </c>
      <c r="AU847" s="171" t="s">
        <v>83</v>
      </c>
      <c r="AY847" s="170" t="s">
        <v>171</v>
      </c>
      <c r="BK847" s="172">
        <f>SUM(BK848:BK942)</f>
        <v>0</v>
      </c>
    </row>
    <row r="848" spans="1:65" s="2" customFormat="1" ht="24">
      <c r="A848" s="36"/>
      <c r="B848" s="37"/>
      <c r="C848" s="175" t="s">
        <v>989</v>
      </c>
      <c r="D848" s="175" t="s">
        <v>173</v>
      </c>
      <c r="E848" s="176" t="s">
        <v>990</v>
      </c>
      <c r="F848" s="177" t="s">
        <v>991</v>
      </c>
      <c r="G848" s="178" t="s">
        <v>176</v>
      </c>
      <c r="H848" s="179">
        <v>226.89</v>
      </c>
      <c r="I848" s="180"/>
      <c r="J848" s="181">
        <f>ROUND(I848*H848,2)</f>
        <v>0</v>
      </c>
      <c r="K848" s="177" t="s">
        <v>177</v>
      </c>
      <c r="L848" s="41"/>
      <c r="M848" s="182" t="s">
        <v>19</v>
      </c>
      <c r="N848" s="183" t="s">
        <v>47</v>
      </c>
      <c r="O848" s="66"/>
      <c r="P848" s="184">
        <f>O848*H848</f>
        <v>0</v>
      </c>
      <c r="Q848" s="184">
        <v>0</v>
      </c>
      <c r="R848" s="184">
        <f>Q848*H848</f>
        <v>0</v>
      </c>
      <c r="S848" s="184">
        <v>0</v>
      </c>
      <c r="T848" s="185">
        <f>S848*H848</f>
        <v>0</v>
      </c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R848" s="186" t="s">
        <v>261</v>
      </c>
      <c r="AT848" s="186" t="s">
        <v>173</v>
      </c>
      <c r="AU848" s="186" t="s">
        <v>179</v>
      </c>
      <c r="AY848" s="19" t="s">
        <v>171</v>
      </c>
      <c r="BE848" s="187">
        <f>IF(N848="základní",J848,0)</f>
        <v>0</v>
      </c>
      <c r="BF848" s="187">
        <f>IF(N848="snížená",J848,0)</f>
        <v>0</v>
      </c>
      <c r="BG848" s="187">
        <f>IF(N848="zákl. přenesená",J848,0)</f>
        <v>0</v>
      </c>
      <c r="BH848" s="187">
        <f>IF(N848="sníž. přenesená",J848,0)</f>
        <v>0</v>
      </c>
      <c r="BI848" s="187">
        <f>IF(N848="nulová",J848,0)</f>
        <v>0</v>
      </c>
      <c r="BJ848" s="19" t="s">
        <v>179</v>
      </c>
      <c r="BK848" s="187">
        <f>ROUND(I848*H848,2)</f>
        <v>0</v>
      </c>
      <c r="BL848" s="19" t="s">
        <v>261</v>
      </c>
      <c r="BM848" s="186" t="s">
        <v>992</v>
      </c>
    </row>
    <row r="849" spans="2:51" s="13" customFormat="1" ht="11.25">
      <c r="B849" s="188"/>
      <c r="C849" s="189"/>
      <c r="D849" s="190" t="s">
        <v>181</v>
      </c>
      <c r="E849" s="191" t="s">
        <v>19</v>
      </c>
      <c r="F849" s="192" t="s">
        <v>766</v>
      </c>
      <c r="G849" s="189"/>
      <c r="H849" s="191" t="s">
        <v>19</v>
      </c>
      <c r="I849" s="193"/>
      <c r="J849" s="189"/>
      <c r="K849" s="189"/>
      <c r="L849" s="194"/>
      <c r="M849" s="195"/>
      <c r="N849" s="196"/>
      <c r="O849" s="196"/>
      <c r="P849" s="196"/>
      <c r="Q849" s="196"/>
      <c r="R849" s="196"/>
      <c r="S849" s="196"/>
      <c r="T849" s="197"/>
      <c r="AT849" s="198" t="s">
        <v>181</v>
      </c>
      <c r="AU849" s="198" t="s">
        <v>179</v>
      </c>
      <c r="AV849" s="13" t="s">
        <v>83</v>
      </c>
      <c r="AW849" s="13" t="s">
        <v>36</v>
      </c>
      <c r="AX849" s="13" t="s">
        <v>75</v>
      </c>
      <c r="AY849" s="198" t="s">
        <v>171</v>
      </c>
    </row>
    <row r="850" spans="2:51" s="14" customFormat="1" ht="11.25">
      <c r="B850" s="199"/>
      <c r="C850" s="200"/>
      <c r="D850" s="190" t="s">
        <v>181</v>
      </c>
      <c r="E850" s="201" t="s">
        <v>19</v>
      </c>
      <c r="F850" s="202" t="s">
        <v>993</v>
      </c>
      <c r="G850" s="200"/>
      <c r="H850" s="203">
        <v>226.89</v>
      </c>
      <c r="I850" s="204"/>
      <c r="J850" s="200"/>
      <c r="K850" s="200"/>
      <c r="L850" s="205"/>
      <c r="M850" s="206"/>
      <c r="N850" s="207"/>
      <c r="O850" s="207"/>
      <c r="P850" s="207"/>
      <c r="Q850" s="207"/>
      <c r="R850" s="207"/>
      <c r="S850" s="207"/>
      <c r="T850" s="208"/>
      <c r="AT850" s="209" t="s">
        <v>181</v>
      </c>
      <c r="AU850" s="209" t="s">
        <v>179</v>
      </c>
      <c r="AV850" s="14" t="s">
        <v>179</v>
      </c>
      <c r="AW850" s="14" t="s">
        <v>36</v>
      </c>
      <c r="AX850" s="14" t="s">
        <v>75</v>
      </c>
      <c r="AY850" s="209" t="s">
        <v>171</v>
      </c>
    </row>
    <row r="851" spans="2:51" s="15" customFormat="1" ht="11.25">
      <c r="B851" s="210"/>
      <c r="C851" s="211"/>
      <c r="D851" s="190" t="s">
        <v>181</v>
      </c>
      <c r="E851" s="212" t="s">
        <v>19</v>
      </c>
      <c r="F851" s="213" t="s">
        <v>184</v>
      </c>
      <c r="G851" s="211"/>
      <c r="H851" s="214">
        <v>226.89</v>
      </c>
      <c r="I851" s="215"/>
      <c r="J851" s="211"/>
      <c r="K851" s="211"/>
      <c r="L851" s="216"/>
      <c r="M851" s="217"/>
      <c r="N851" s="218"/>
      <c r="O851" s="218"/>
      <c r="P851" s="218"/>
      <c r="Q851" s="218"/>
      <c r="R851" s="218"/>
      <c r="S851" s="218"/>
      <c r="T851" s="219"/>
      <c r="AT851" s="220" t="s">
        <v>181</v>
      </c>
      <c r="AU851" s="220" t="s">
        <v>179</v>
      </c>
      <c r="AV851" s="15" t="s">
        <v>178</v>
      </c>
      <c r="AW851" s="15" t="s">
        <v>36</v>
      </c>
      <c r="AX851" s="15" t="s">
        <v>83</v>
      </c>
      <c r="AY851" s="220" t="s">
        <v>171</v>
      </c>
    </row>
    <row r="852" spans="1:65" s="2" customFormat="1" ht="16.5" customHeight="1">
      <c r="A852" s="36"/>
      <c r="B852" s="37"/>
      <c r="C852" s="221" t="s">
        <v>994</v>
      </c>
      <c r="D852" s="221" t="s">
        <v>248</v>
      </c>
      <c r="E852" s="222" t="s">
        <v>995</v>
      </c>
      <c r="F852" s="223" t="s">
        <v>996</v>
      </c>
      <c r="G852" s="224" t="s">
        <v>176</v>
      </c>
      <c r="H852" s="225">
        <v>238.235</v>
      </c>
      <c r="I852" s="226"/>
      <c r="J852" s="227">
        <f>ROUND(I852*H852,2)</f>
        <v>0</v>
      </c>
      <c r="K852" s="223" t="s">
        <v>177</v>
      </c>
      <c r="L852" s="228"/>
      <c r="M852" s="229" t="s">
        <v>19</v>
      </c>
      <c r="N852" s="230" t="s">
        <v>47</v>
      </c>
      <c r="O852" s="66"/>
      <c r="P852" s="184">
        <f>O852*H852</f>
        <v>0</v>
      </c>
      <c r="Q852" s="184">
        <v>0.016</v>
      </c>
      <c r="R852" s="184">
        <f>Q852*H852</f>
        <v>3.8117600000000005</v>
      </c>
      <c r="S852" s="184">
        <v>0</v>
      </c>
      <c r="T852" s="185">
        <f>S852*H852</f>
        <v>0</v>
      </c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R852" s="186" t="s">
        <v>353</v>
      </c>
      <c r="AT852" s="186" t="s">
        <v>248</v>
      </c>
      <c r="AU852" s="186" t="s">
        <v>179</v>
      </c>
      <c r="AY852" s="19" t="s">
        <v>171</v>
      </c>
      <c r="BE852" s="187">
        <f>IF(N852="základní",J852,0)</f>
        <v>0</v>
      </c>
      <c r="BF852" s="187">
        <f>IF(N852="snížená",J852,0)</f>
        <v>0</v>
      </c>
      <c r="BG852" s="187">
        <f>IF(N852="zákl. přenesená",J852,0)</f>
        <v>0</v>
      </c>
      <c r="BH852" s="187">
        <f>IF(N852="sníž. přenesená",J852,0)</f>
        <v>0</v>
      </c>
      <c r="BI852" s="187">
        <f>IF(N852="nulová",J852,0)</f>
        <v>0</v>
      </c>
      <c r="BJ852" s="19" t="s">
        <v>179</v>
      </c>
      <c r="BK852" s="187">
        <f>ROUND(I852*H852,2)</f>
        <v>0</v>
      </c>
      <c r="BL852" s="19" t="s">
        <v>261</v>
      </c>
      <c r="BM852" s="186" t="s">
        <v>997</v>
      </c>
    </row>
    <row r="853" spans="2:51" s="14" customFormat="1" ht="11.25">
      <c r="B853" s="199"/>
      <c r="C853" s="200"/>
      <c r="D853" s="190" t="s">
        <v>181</v>
      </c>
      <c r="E853" s="200"/>
      <c r="F853" s="202" t="s">
        <v>998</v>
      </c>
      <c r="G853" s="200"/>
      <c r="H853" s="203">
        <v>238.235</v>
      </c>
      <c r="I853" s="204"/>
      <c r="J853" s="200"/>
      <c r="K853" s="200"/>
      <c r="L853" s="205"/>
      <c r="M853" s="206"/>
      <c r="N853" s="207"/>
      <c r="O853" s="207"/>
      <c r="P853" s="207"/>
      <c r="Q853" s="207"/>
      <c r="R853" s="207"/>
      <c r="S853" s="207"/>
      <c r="T853" s="208"/>
      <c r="AT853" s="209" t="s">
        <v>181</v>
      </c>
      <c r="AU853" s="209" t="s">
        <v>179</v>
      </c>
      <c r="AV853" s="14" t="s">
        <v>179</v>
      </c>
      <c r="AW853" s="14" t="s">
        <v>4</v>
      </c>
      <c r="AX853" s="14" t="s">
        <v>83</v>
      </c>
      <c r="AY853" s="209" t="s">
        <v>171</v>
      </c>
    </row>
    <row r="854" spans="1:65" s="2" customFormat="1" ht="24">
      <c r="A854" s="36"/>
      <c r="B854" s="37"/>
      <c r="C854" s="175" t="s">
        <v>999</v>
      </c>
      <c r="D854" s="175" t="s">
        <v>173</v>
      </c>
      <c r="E854" s="176" t="s">
        <v>1000</v>
      </c>
      <c r="F854" s="177" t="s">
        <v>1001</v>
      </c>
      <c r="G854" s="178" t="s">
        <v>176</v>
      </c>
      <c r="H854" s="179">
        <v>302.63</v>
      </c>
      <c r="I854" s="180"/>
      <c r="J854" s="181">
        <f>ROUND(I854*H854,2)</f>
        <v>0</v>
      </c>
      <c r="K854" s="177" t="s">
        <v>177</v>
      </c>
      <c r="L854" s="41"/>
      <c r="M854" s="182" t="s">
        <v>19</v>
      </c>
      <c r="N854" s="183" t="s">
        <v>47</v>
      </c>
      <c r="O854" s="66"/>
      <c r="P854" s="184">
        <f>O854*H854</f>
        <v>0</v>
      </c>
      <c r="Q854" s="184">
        <v>0</v>
      </c>
      <c r="R854" s="184">
        <f>Q854*H854</f>
        <v>0</v>
      </c>
      <c r="S854" s="184">
        <v>0</v>
      </c>
      <c r="T854" s="185">
        <f>S854*H854</f>
        <v>0</v>
      </c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R854" s="186" t="s">
        <v>261</v>
      </c>
      <c r="AT854" s="186" t="s">
        <v>173</v>
      </c>
      <c r="AU854" s="186" t="s">
        <v>179</v>
      </c>
      <c r="AY854" s="19" t="s">
        <v>171</v>
      </c>
      <c r="BE854" s="187">
        <f>IF(N854="základní",J854,0)</f>
        <v>0</v>
      </c>
      <c r="BF854" s="187">
        <f>IF(N854="snížená",J854,0)</f>
        <v>0</v>
      </c>
      <c r="BG854" s="187">
        <f>IF(N854="zákl. přenesená",J854,0)</f>
        <v>0</v>
      </c>
      <c r="BH854" s="187">
        <f>IF(N854="sníž. přenesená",J854,0)</f>
        <v>0</v>
      </c>
      <c r="BI854" s="187">
        <f>IF(N854="nulová",J854,0)</f>
        <v>0</v>
      </c>
      <c r="BJ854" s="19" t="s">
        <v>179</v>
      </c>
      <c r="BK854" s="187">
        <f>ROUND(I854*H854,2)</f>
        <v>0</v>
      </c>
      <c r="BL854" s="19" t="s">
        <v>261</v>
      </c>
      <c r="BM854" s="186" t="s">
        <v>1002</v>
      </c>
    </row>
    <row r="855" spans="2:51" s="13" customFormat="1" ht="11.25">
      <c r="B855" s="188"/>
      <c r="C855" s="189"/>
      <c r="D855" s="190" t="s">
        <v>181</v>
      </c>
      <c r="E855" s="191" t="s">
        <v>19</v>
      </c>
      <c r="F855" s="192" t="s">
        <v>751</v>
      </c>
      <c r="G855" s="189"/>
      <c r="H855" s="191" t="s">
        <v>19</v>
      </c>
      <c r="I855" s="193"/>
      <c r="J855" s="189"/>
      <c r="K855" s="189"/>
      <c r="L855" s="194"/>
      <c r="M855" s="195"/>
      <c r="N855" s="196"/>
      <c r="O855" s="196"/>
      <c r="P855" s="196"/>
      <c r="Q855" s="196"/>
      <c r="R855" s="196"/>
      <c r="S855" s="196"/>
      <c r="T855" s="197"/>
      <c r="AT855" s="198" t="s">
        <v>181</v>
      </c>
      <c r="AU855" s="198" t="s">
        <v>179</v>
      </c>
      <c r="AV855" s="13" t="s">
        <v>83</v>
      </c>
      <c r="AW855" s="13" t="s">
        <v>36</v>
      </c>
      <c r="AX855" s="13" t="s">
        <v>75</v>
      </c>
      <c r="AY855" s="198" t="s">
        <v>171</v>
      </c>
    </row>
    <row r="856" spans="2:51" s="14" customFormat="1" ht="11.25">
      <c r="B856" s="199"/>
      <c r="C856" s="200"/>
      <c r="D856" s="190" t="s">
        <v>181</v>
      </c>
      <c r="E856" s="201" t="s">
        <v>19</v>
      </c>
      <c r="F856" s="202" t="s">
        <v>1003</v>
      </c>
      <c r="G856" s="200"/>
      <c r="H856" s="203">
        <v>179.3</v>
      </c>
      <c r="I856" s="204"/>
      <c r="J856" s="200"/>
      <c r="K856" s="200"/>
      <c r="L856" s="205"/>
      <c r="M856" s="206"/>
      <c r="N856" s="207"/>
      <c r="O856" s="207"/>
      <c r="P856" s="207"/>
      <c r="Q856" s="207"/>
      <c r="R856" s="207"/>
      <c r="S856" s="207"/>
      <c r="T856" s="208"/>
      <c r="AT856" s="209" t="s">
        <v>181</v>
      </c>
      <c r="AU856" s="209" t="s">
        <v>179</v>
      </c>
      <c r="AV856" s="14" t="s">
        <v>179</v>
      </c>
      <c r="AW856" s="14" t="s">
        <v>36</v>
      </c>
      <c r="AX856" s="14" t="s">
        <v>75</v>
      </c>
      <c r="AY856" s="209" t="s">
        <v>171</v>
      </c>
    </row>
    <row r="857" spans="2:51" s="14" customFormat="1" ht="11.25">
      <c r="B857" s="199"/>
      <c r="C857" s="200"/>
      <c r="D857" s="190" t="s">
        <v>181</v>
      </c>
      <c r="E857" s="201" t="s">
        <v>19</v>
      </c>
      <c r="F857" s="202" t="s">
        <v>619</v>
      </c>
      <c r="G857" s="200"/>
      <c r="H857" s="203">
        <v>123.33</v>
      </c>
      <c r="I857" s="204"/>
      <c r="J857" s="200"/>
      <c r="K857" s="200"/>
      <c r="L857" s="205"/>
      <c r="M857" s="206"/>
      <c r="N857" s="207"/>
      <c r="O857" s="207"/>
      <c r="P857" s="207"/>
      <c r="Q857" s="207"/>
      <c r="R857" s="207"/>
      <c r="S857" s="207"/>
      <c r="T857" s="208"/>
      <c r="AT857" s="209" t="s">
        <v>181</v>
      </c>
      <c r="AU857" s="209" t="s">
        <v>179</v>
      </c>
      <c r="AV857" s="14" t="s">
        <v>179</v>
      </c>
      <c r="AW857" s="14" t="s">
        <v>36</v>
      </c>
      <c r="AX857" s="14" t="s">
        <v>75</v>
      </c>
      <c r="AY857" s="209" t="s">
        <v>171</v>
      </c>
    </row>
    <row r="858" spans="2:51" s="15" customFormat="1" ht="11.25">
      <c r="B858" s="210"/>
      <c r="C858" s="211"/>
      <c r="D858" s="190" t="s">
        <v>181</v>
      </c>
      <c r="E858" s="212" t="s">
        <v>19</v>
      </c>
      <c r="F858" s="213" t="s">
        <v>184</v>
      </c>
      <c r="G858" s="211"/>
      <c r="H858" s="214">
        <v>302.63</v>
      </c>
      <c r="I858" s="215"/>
      <c r="J858" s="211"/>
      <c r="K858" s="211"/>
      <c r="L858" s="216"/>
      <c r="M858" s="217"/>
      <c r="N858" s="218"/>
      <c r="O858" s="218"/>
      <c r="P858" s="218"/>
      <c r="Q858" s="218"/>
      <c r="R858" s="218"/>
      <c r="S858" s="218"/>
      <c r="T858" s="219"/>
      <c r="AT858" s="220" t="s">
        <v>181</v>
      </c>
      <c r="AU858" s="220" t="s">
        <v>179</v>
      </c>
      <c r="AV858" s="15" t="s">
        <v>178</v>
      </c>
      <c r="AW858" s="15" t="s">
        <v>36</v>
      </c>
      <c r="AX858" s="15" t="s">
        <v>83</v>
      </c>
      <c r="AY858" s="220" t="s">
        <v>171</v>
      </c>
    </row>
    <row r="859" spans="1:65" s="2" customFormat="1" ht="16.5" customHeight="1">
      <c r="A859" s="36"/>
      <c r="B859" s="37"/>
      <c r="C859" s="221" t="s">
        <v>1004</v>
      </c>
      <c r="D859" s="221" t="s">
        <v>248</v>
      </c>
      <c r="E859" s="222" t="s">
        <v>1005</v>
      </c>
      <c r="F859" s="223" t="s">
        <v>1006</v>
      </c>
      <c r="G859" s="224" t="s">
        <v>176</v>
      </c>
      <c r="H859" s="225">
        <v>635.523</v>
      </c>
      <c r="I859" s="226"/>
      <c r="J859" s="227">
        <f>ROUND(I859*H859,2)</f>
        <v>0</v>
      </c>
      <c r="K859" s="223" t="s">
        <v>177</v>
      </c>
      <c r="L859" s="228"/>
      <c r="M859" s="229" t="s">
        <v>19</v>
      </c>
      <c r="N859" s="230" t="s">
        <v>47</v>
      </c>
      <c r="O859" s="66"/>
      <c r="P859" s="184">
        <f>O859*H859</f>
        <v>0</v>
      </c>
      <c r="Q859" s="184">
        <v>0.0024</v>
      </c>
      <c r="R859" s="184">
        <f>Q859*H859</f>
        <v>1.5252552</v>
      </c>
      <c r="S859" s="184">
        <v>0</v>
      </c>
      <c r="T859" s="185">
        <f>S859*H859</f>
        <v>0</v>
      </c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R859" s="186" t="s">
        <v>353</v>
      </c>
      <c r="AT859" s="186" t="s">
        <v>248</v>
      </c>
      <c r="AU859" s="186" t="s">
        <v>179</v>
      </c>
      <c r="AY859" s="19" t="s">
        <v>171</v>
      </c>
      <c r="BE859" s="187">
        <f>IF(N859="základní",J859,0)</f>
        <v>0</v>
      </c>
      <c r="BF859" s="187">
        <f>IF(N859="snížená",J859,0)</f>
        <v>0</v>
      </c>
      <c r="BG859" s="187">
        <f>IF(N859="zákl. přenesená",J859,0)</f>
        <v>0</v>
      </c>
      <c r="BH859" s="187">
        <f>IF(N859="sníž. přenesená",J859,0)</f>
        <v>0</v>
      </c>
      <c r="BI859" s="187">
        <f>IF(N859="nulová",J859,0)</f>
        <v>0</v>
      </c>
      <c r="BJ859" s="19" t="s">
        <v>179</v>
      </c>
      <c r="BK859" s="187">
        <f>ROUND(I859*H859,2)</f>
        <v>0</v>
      </c>
      <c r="BL859" s="19" t="s">
        <v>261</v>
      </c>
      <c r="BM859" s="186" t="s">
        <v>1007</v>
      </c>
    </row>
    <row r="860" spans="2:51" s="14" customFormat="1" ht="11.25">
      <c r="B860" s="199"/>
      <c r="C860" s="200"/>
      <c r="D860" s="190" t="s">
        <v>181</v>
      </c>
      <c r="E860" s="200"/>
      <c r="F860" s="202" t="s">
        <v>1008</v>
      </c>
      <c r="G860" s="200"/>
      <c r="H860" s="203">
        <v>635.523</v>
      </c>
      <c r="I860" s="204"/>
      <c r="J860" s="200"/>
      <c r="K860" s="200"/>
      <c r="L860" s="205"/>
      <c r="M860" s="206"/>
      <c r="N860" s="207"/>
      <c r="O860" s="207"/>
      <c r="P860" s="207"/>
      <c r="Q860" s="207"/>
      <c r="R860" s="207"/>
      <c r="S860" s="207"/>
      <c r="T860" s="208"/>
      <c r="AT860" s="209" t="s">
        <v>181</v>
      </c>
      <c r="AU860" s="209" t="s">
        <v>179</v>
      </c>
      <c r="AV860" s="14" t="s">
        <v>179</v>
      </c>
      <c r="AW860" s="14" t="s">
        <v>4</v>
      </c>
      <c r="AX860" s="14" t="s">
        <v>83</v>
      </c>
      <c r="AY860" s="209" t="s">
        <v>171</v>
      </c>
    </row>
    <row r="861" spans="1:65" s="2" customFormat="1" ht="24">
      <c r="A861" s="36"/>
      <c r="B861" s="37"/>
      <c r="C861" s="175" t="s">
        <v>1009</v>
      </c>
      <c r="D861" s="175" t="s">
        <v>173</v>
      </c>
      <c r="E861" s="176" t="s">
        <v>1010</v>
      </c>
      <c r="F861" s="177" t="s">
        <v>1011</v>
      </c>
      <c r="G861" s="178" t="s">
        <v>176</v>
      </c>
      <c r="H861" s="179">
        <v>158.151</v>
      </c>
      <c r="I861" s="180"/>
      <c r="J861" s="181">
        <f>ROUND(I861*H861,2)</f>
        <v>0</v>
      </c>
      <c r="K861" s="177" t="s">
        <v>177</v>
      </c>
      <c r="L861" s="41"/>
      <c r="M861" s="182" t="s">
        <v>19</v>
      </c>
      <c r="N861" s="183" t="s">
        <v>47</v>
      </c>
      <c r="O861" s="66"/>
      <c r="P861" s="184">
        <f>O861*H861</f>
        <v>0</v>
      </c>
      <c r="Q861" s="184">
        <v>0.006</v>
      </c>
      <c r="R861" s="184">
        <f>Q861*H861</f>
        <v>0.948906</v>
      </c>
      <c r="S861" s="184">
        <v>0</v>
      </c>
      <c r="T861" s="185">
        <f>S861*H861</f>
        <v>0</v>
      </c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R861" s="186" t="s">
        <v>261</v>
      </c>
      <c r="AT861" s="186" t="s">
        <v>173</v>
      </c>
      <c r="AU861" s="186" t="s">
        <v>179</v>
      </c>
      <c r="AY861" s="19" t="s">
        <v>171</v>
      </c>
      <c r="BE861" s="187">
        <f>IF(N861="základní",J861,0)</f>
        <v>0</v>
      </c>
      <c r="BF861" s="187">
        <f>IF(N861="snížená",J861,0)</f>
        <v>0</v>
      </c>
      <c r="BG861" s="187">
        <f>IF(N861="zákl. přenesená",J861,0)</f>
        <v>0</v>
      </c>
      <c r="BH861" s="187">
        <f>IF(N861="sníž. přenesená",J861,0)</f>
        <v>0</v>
      </c>
      <c r="BI861" s="187">
        <f>IF(N861="nulová",J861,0)</f>
        <v>0</v>
      </c>
      <c r="BJ861" s="19" t="s">
        <v>179</v>
      </c>
      <c r="BK861" s="187">
        <f>ROUND(I861*H861,2)</f>
        <v>0</v>
      </c>
      <c r="BL861" s="19" t="s">
        <v>261</v>
      </c>
      <c r="BM861" s="186" t="s">
        <v>1012</v>
      </c>
    </row>
    <row r="862" spans="2:51" s="13" customFormat="1" ht="11.25">
      <c r="B862" s="188"/>
      <c r="C862" s="189"/>
      <c r="D862" s="190" t="s">
        <v>181</v>
      </c>
      <c r="E862" s="191" t="s">
        <v>19</v>
      </c>
      <c r="F862" s="192" t="s">
        <v>182</v>
      </c>
      <c r="G862" s="189"/>
      <c r="H862" s="191" t="s">
        <v>19</v>
      </c>
      <c r="I862" s="193"/>
      <c r="J862" s="189"/>
      <c r="K862" s="189"/>
      <c r="L862" s="194"/>
      <c r="M862" s="195"/>
      <c r="N862" s="196"/>
      <c r="O862" s="196"/>
      <c r="P862" s="196"/>
      <c r="Q862" s="196"/>
      <c r="R862" s="196"/>
      <c r="S862" s="196"/>
      <c r="T862" s="197"/>
      <c r="AT862" s="198" t="s">
        <v>181</v>
      </c>
      <c r="AU862" s="198" t="s">
        <v>179</v>
      </c>
      <c r="AV862" s="13" t="s">
        <v>83</v>
      </c>
      <c r="AW862" s="13" t="s">
        <v>36</v>
      </c>
      <c r="AX862" s="13" t="s">
        <v>75</v>
      </c>
      <c r="AY862" s="198" t="s">
        <v>171</v>
      </c>
    </row>
    <row r="863" spans="2:51" s="14" customFormat="1" ht="11.25">
      <c r="B863" s="199"/>
      <c r="C863" s="200"/>
      <c r="D863" s="190" t="s">
        <v>181</v>
      </c>
      <c r="E863" s="201" t="s">
        <v>19</v>
      </c>
      <c r="F863" s="202" t="s">
        <v>886</v>
      </c>
      <c r="G863" s="200"/>
      <c r="H863" s="203">
        <v>89.039</v>
      </c>
      <c r="I863" s="204"/>
      <c r="J863" s="200"/>
      <c r="K863" s="200"/>
      <c r="L863" s="205"/>
      <c r="M863" s="206"/>
      <c r="N863" s="207"/>
      <c r="O863" s="207"/>
      <c r="P863" s="207"/>
      <c r="Q863" s="207"/>
      <c r="R863" s="207"/>
      <c r="S863" s="207"/>
      <c r="T863" s="208"/>
      <c r="AT863" s="209" t="s">
        <v>181</v>
      </c>
      <c r="AU863" s="209" t="s">
        <v>179</v>
      </c>
      <c r="AV863" s="14" t="s">
        <v>179</v>
      </c>
      <c r="AW863" s="14" t="s">
        <v>36</v>
      </c>
      <c r="AX863" s="14" t="s">
        <v>75</v>
      </c>
      <c r="AY863" s="209" t="s">
        <v>171</v>
      </c>
    </row>
    <row r="864" spans="2:51" s="14" customFormat="1" ht="11.25">
      <c r="B864" s="199"/>
      <c r="C864" s="200"/>
      <c r="D864" s="190" t="s">
        <v>181</v>
      </c>
      <c r="E864" s="201" t="s">
        <v>19</v>
      </c>
      <c r="F864" s="202" t="s">
        <v>887</v>
      </c>
      <c r="G864" s="200"/>
      <c r="H864" s="203">
        <v>16.995</v>
      </c>
      <c r="I864" s="204"/>
      <c r="J864" s="200"/>
      <c r="K864" s="200"/>
      <c r="L864" s="205"/>
      <c r="M864" s="206"/>
      <c r="N864" s="207"/>
      <c r="O864" s="207"/>
      <c r="P864" s="207"/>
      <c r="Q864" s="207"/>
      <c r="R864" s="207"/>
      <c r="S864" s="207"/>
      <c r="T864" s="208"/>
      <c r="AT864" s="209" t="s">
        <v>181</v>
      </c>
      <c r="AU864" s="209" t="s">
        <v>179</v>
      </c>
      <c r="AV864" s="14" t="s">
        <v>179</v>
      </c>
      <c r="AW864" s="14" t="s">
        <v>36</v>
      </c>
      <c r="AX864" s="14" t="s">
        <v>75</v>
      </c>
      <c r="AY864" s="209" t="s">
        <v>171</v>
      </c>
    </row>
    <row r="865" spans="2:51" s="14" customFormat="1" ht="11.25">
      <c r="B865" s="199"/>
      <c r="C865" s="200"/>
      <c r="D865" s="190" t="s">
        <v>181</v>
      </c>
      <c r="E865" s="201" t="s">
        <v>19</v>
      </c>
      <c r="F865" s="202" t="s">
        <v>888</v>
      </c>
      <c r="G865" s="200"/>
      <c r="H865" s="203">
        <v>15.995</v>
      </c>
      <c r="I865" s="204"/>
      <c r="J865" s="200"/>
      <c r="K865" s="200"/>
      <c r="L865" s="205"/>
      <c r="M865" s="206"/>
      <c r="N865" s="207"/>
      <c r="O865" s="207"/>
      <c r="P865" s="207"/>
      <c r="Q865" s="207"/>
      <c r="R865" s="207"/>
      <c r="S865" s="207"/>
      <c r="T865" s="208"/>
      <c r="AT865" s="209" t="s">
        <v>181</v>
      </c>
      <c r="AU865" s="209" t="s">
        <v>179</v>
      </c>
      <c r="AV865" s="14" t="s">
        <v>179</v>
      </c>
      <c r="AW865" s="14" t="s">
        <v>36</v>
      </c>
      <c r="AX865" s="14" t="s">
        <v>75</v>
      </c>
      <c r="AY865" s="209" t="s">
        <v>171</v>
      </c>
    </row>
    <row r="866" spans="2:51" s="14" customFormat="1" ht="11.25">
      <c r="B866" s="199"/>
      <c r="C866" s="200"/>
      <c r="D866" s="190" t="s">
        <v>181</v>
      </c>
      <c r="E866" s="201" t="s">
        <v>19</v>
      </c>
      <c r="F866" s="202" t="s">
        <v>889</v>
      </c>
      <c r="G866" s="200"/>
      <c r="H866" s="203">
        <v>18.087</v>
      </c>
      <c r="I866" s="204"/>
      <c r="J866" s="200"/>
      <c r="K866" s="200"/>
      <c r="L866" s="205"/>
      <c r="M866" s="206"/>
      <c r="N866" s="207"/>
      <c r="O866" s="207"/>
      <c r="P866" s="207"/>
      <c r="Q866" s="207"/>
      <c r="R866" s="207"/>
      <c r="S866" s="207"/>
      <c r="T866" s="208"/>
      <c r="AT866" s="209" t="s">
        <v>181</v>
      </c>
      <c r="AU866" s="209" t="s">
        <v>179</v>
      </c>
      <c r="AV866" s="14" t="s">
        <v>179</v>
      </c>
      <c r="AW866" s="14" t="s">
        <v>36</v>
      </c>
      <c r="AX866" s="14" t="s">
        <v>75</v>
      </c>
      <c r="AY866" s="209" t="s">
        <v>171</v>
      </c>
    </row>
    <row r="867" spans="2:51" s="14" customFormat="1" ht="11.25">
      <c r="B867" s="199"/>
      <c r="C867" s="200"/>
      <c r="D867" s="190" t="s">
        <v>181</v>
      </c>
      <c r="E867" s="201" t="s">
        <v>19</v>
      </c>
      <c r="F867" s="202" t="s">
        <v>890</v>
      </c>
      <c r="G867" s="200"/>
      <c r="H867" s="203">
        <v>8.028</v>
      </c>
      <c r="I867" s="204"/>
      <c r="J867" s="200"/>
      <c r="K867" s="200"/>
      <c r="L867" s="205"/>
      <c r="M867" s="206"/>
      <c r="N867" s="207"/>
      <c r="O867" s="207"/>
      <c r="P867" s="207"/>
      <c r="Q867" s="207"/>
      <c r="R867" s="207"/>
      <c r="S867" s="207"/>
      <c r="T867" s="208"/>
      <c r="AT867" s="209" t="s">
        <v>181</v>
      </c>
      <c r="AU867" s="209" t="s">
        <v>179</v>
      </c>
      <c r="AV867" s="14" t="s">
        <v>179</v>
      </c>
      <c r="AW867" s="14" t="s">
        <v>36</v>
      </c>
      <c r="AX867" s="14" t="s">
        <v>75</v>
      </c>
      <c r="AY867" s="209" t="s">
        <v>171</v>
      </c>
    </row>
    <row r="868" spans="2:51" s="14" customFormat="1" ht="11.25">
      <c r="B868" s="199"/>
      <c r="C868" s="200"/>
      <c r="D868" s="190" t="s">
        <v>181</v>
      </c>
      <c r="E868" s="201" t="s">
        <v>19</v>
      </c>
      <c r="F868" s="202" t="s">
        <v>891</v>
      </c>
      <c r="G868" s="200"/>
      <c r="H868" s="203">
        <v>10.007</v>
      </c>
      <c r="I868" s="204"/>
      <c r="J868" s="200"/>
      <c r="K868" s="200"/>
      <c r="L868" s="205"/>
      <c r="M868" s="206"/>
      <c r="N868" s="207"/>
      <c r="O868" s="207"/>
      <c r="P868" s="207"/>
      <c r="Q868" s="207"/>
      <c r="R868" s="207"/>
      <c r="S868" s="207"/>
      <c r="T868" s="208"/>
      <c r="AT868" s="209" t="s">
        <v>181</v>
      </c>
      <c r="AU868" s="209" t="s">
        <v>179</v>
      </c>
      <c r="AV868" s="14" t="s">
        <v>179</v>
      </c>
      <c r="AW868" s="14" t="s">
        <v>36</v>
      </c>
      <c r="AX868" s="14" t="s">
        <v>75</v>
      </c>
      <c r="AY868" s="209" t="s">
        <v>171</v>
      </c>
    </row>
    <row r="869" spans="2:51" s="15" customFormat="1" ht="11.25">
      <c r="B869" s="210"/>
      <c r="C869" s="211"/>
      <c r="D869" s="190" t="s">
        <v>181</v>
      </c>
      <c r="E869" s="212" t="s">
        <v>19</v>
      </c>
      <c r="F869" s="213" t="s">
        <v>184</v>
      </c>
      <c r="G869" s="211"/>
      <c r="H869" s="214">
        <v>158.151</v>
      </c>
      <c r="I869" s="215"/>
      <c r="J869" s="211"/>
      <c r="K869" s="211"/>
      <c r="L869" s="216"/>
      <c r="M869" s="217"/>
      <c r="N869" s="218"/>
      <c r="O869" s="218"/>
      <c r="P869" s="218"/>
      <c r="Q869" s="218"/>
      <c r="R869" s="218"/>
      <c r="S869" s="218"/>
      <c r="T869" s="219"/>
      <c r="AT869" s="220" t="s">
        <v>181</v>
      </c>
      <c r="AU869" s="220" t="s">
        <v>179</v>
      </c>
      <c r="AV869" s="15" t="s">
        <v>178</v>
      </c>
      <c r="AW869" s="15" t="s">
        <v>36</v>
      </c>
      <c r="AX869" s="15" t="s">
        <v>83</v>
      </c>
      <c r="AY869" s="220" t="s">
        <v>171</v>
      </c>
    </row>
    <row r="870" spans="1:65" s="2" customFormat="1" ht="16.5" customHeight="1">
      <c r="A870" s="36"/>
      <c r="B870" s="37"/>
      <c r="C870" s="221" t="s">
        <v>1013</v>
      </c>
      <c r="D870" s="221" t="s">
        <v>248</v>
      </c>
      <c r="E870" s="222" t="s">
        <v>1014</v>
      </c>
      <c r="F870" s="223" t="s">
        <v>1015</v>
      </c>
      <c r="G870" s="224" t="s">
        <v>176</v>
      </c>
      <c r="H870" s="225">
        <v>166.059</v>
      </c>
      <c r="I870" s="226"/>
      <c r="J870" s="227">
        <f>ROUND(I870*H870,2)</f>
        <v>0</v>
      </c>
      <c r="K870" s="223" t="s">
        <v>177</v>
      </c>
      <c r="L870" s="228"/>
      <c r="M870" s="229" t="s">
        <v>19</v>
      </c>
      <c r="N870" s="230" t="s">
        <v>47</v>
      </c>
      <c r="O870" s="66"/>
      <c r="P870" s="184">
        <f>O870*H870</f>
        <v>0</v>
      </c>
      <c r="Q870" s="184">
        <v>0.0054</v>
      </c>
      <c r="R870" s="184">
        <f>Q870*H870</f>
        <v>0.8967186</v>
      </c>
      <c r="S870" s="184">
        <v>0</v>
      </c>
      <c r="T870" s="185">
        <f>S870*H870</f>
        <v>0</v>
      </c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R870" s="186" t="s">
        <v>353</v>
      </c>
      <c r="AT870" s="186" t="s">
        <v>248</v>
      </c>
      <c r="AU870" s="186" t="s">
        <v>179</v>
      </c>
      <c r="AY870" s="19" t="s">
        <v>171</v>
      </c>
      <c r="BE870" s="187">
        <f>IF(N870="základní",J870,0)</f>
        <v>0</v>
      </c>
      <c r="BF870" s="187">
        <f>IF(N870="snížená",J870,0)</f>
        <v>0</v>
      </c>
      <c r="BG870" s="187">
        <f>IF(N870="zákl. přenesená",J870,0)</f>
        <v>0</v>
      </c>
      <c r="BH870" s="187">
        <f>IF(N870="sníž. přenesená",J870,0)</f>
        <v>0</v>
      </c>
      <c r="BI870" s="187">
        <f>IF(N870="nulová",J870,0)</f>
        <v>0</v>
      </c>
      <c r="BJ870" s="19" t="s">
        <v>179</v>
      </c>
      <c r="BK870" s="187">
        <f>ROUND(I870*H870,2)</f>
        <v>0</v>
      </c>
      <c r="BL870" s="19" t="s">
        <v>261</v>
      </c>
      <c r="BM870" s="186" t="s">
        <v>1016</v>
      </c>
    </row>
    <row r="871" spans="2:51" s="14" customFormat="1" ht="11.25">
      <c r="B871" s="199"/>
      <c r="C871" s="200"/>
      <c r="D871" s="190" t="s">
        <v>181</v>
      </c>
      <c r="E871" s="200"/>
      <c r="F871" s="202" t="s">
        <v>1017</v>
      </c>
      <c r="G871" s="200"/>
      <c r="H871" s="203">
        <v>166.059</v>
      </c>
      <c r="I871" s="204"/>
      <c r="J871" s="200"/>
      <c r="K871" s="200"/>
      <c r="L871" s="205"/>
      <c r="M871" s="206"/>
      <c r="N871" s="207"/>
      <c r="O871" s="207"/>
      <c r="P871" s="207"/>
      <c r="Q871" s="207"/>
      <c r="R871" s="207"/>
      <c r="S871" s="207"/>
      <c r="T871" s="208"/>
      <c r="AT871" s="209" t="s">
        <v>181</v>
      </c>
      <c r="AU871" s="209" t="s">
        <v>179</v>
      </c>
      <c r="AV871" s="14" t="s">
        <v>179</v>
      </c>
      <c r="AW871" s="14" t="s">
        <v>4</v>
      </c>
      <c r="AX871" s="14" t="s">
        <v>83</v>
      </c>
      <c r="AY871" s="209" t="s">
        <v>171</v>
      </c>
    </row>
    <row r="872" spans="1:65" s="2" customFormat="1" ht="24">
      <c r="A872" s="36"/>
      <c r="B872" s="37"/>
      <c r="C872" s="175" t="s">
        <v>1018</v>
      </c>
      <c r="D872" s="175" t="s">
        <v>173</v>
      </c>
      <c r="E872" s="176" t="s">
        <v>1019</v>
      </c>
      <c r="F872" s="177" t="s">
        <v>1020</v>
      </c>
      <c r="G872" s="178" t="s">
        <v>176</v>
      </c>
      <c r="H872" s="179">
        <v>59.185</v>
      </c>
      <c r="I872" s="180"/>
      <c r="J872" s="181">
        <f>ROUND(I872*H872,2)</f>
        <v>0</v>
      </c>
      <c r="K872" s="177" t="s">
        <v>177</v>
      </c>
      <c r="L872" s="41"/>
      <c r="M872" s="182" t="s">
        <v>19</v>
      </c>
      <c r="N872" s="183" t="s">
        <v>47</v>
      </c>
      <c r="O872" s="66"/>
      <c r="P872" s="184">
        <f>O872*H872</f>
        <v>0</v>
      </c>
      <c r="Q872" s="184">
        <v>0.00012</v>
      </c>
      <c r="R872" s="184">
        <f>Q872*H872</f>
        <v>0.0071022</v>
      </c>
      <c r="S872" s="184">
        <v>0</v>
      </c>
      <c r="T872" s="185">
        <f>S872*H872</f>
        <v>0</v>
      </c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R872" s="186" t="s">
        <v>261</v>
      </c>
      <c r="AT872" s="186" t="s">
        <v>173</v>
      </c>
      <c r="AU872" s="186" t="s">
        <v>179</v>
      </c>
      <c r="AY872" s="19" t="s">
        <v>171</v>
      </c>
      <c r="BE872" s="187">
        <f>IF(N872="základní",J872,0)</f>
        <v>0</v>
      </c>
      <c r="BF872" s="187">
        <f>IF(N872="snížená",J872,0)</f>
        <v>0</v>
      </c>
      <c r="BG872" s="187">
        <f>IF(N872="zákl. přenesená",J872,0)</f>
        <v>0</v>
      </c>
      <c r="BH872" s="187">
        <f>IF(N872="sníž. přenesená",J872,0)</f>
        <v>0</v>
      </c>
      <c r="BI872" s="187">
        <f>IF(N872="nulová",J872,0)</f>
        <v>0</v>
      </c>
      <c r="BJ872" s="19" t="s">
        <v>179</v>
      </c>
      <c r="BK872" s="187">
        <f>ROUND(I872*H872,2)</f>
        <v>0</v>
      </c>
      <c r="BL872" s="19" t="s">
        <v>261</v>
      </c>
      <c r="BM872" s="186" t="s">
        <v>1021</v>
      </c>
    </row>
    <row r="873" spans="2:51" s="13" customFormat="1" ht="11.25">
      <c r="B873" s="188"/>
      <c r="C873" s="189"/>
      <c r="D873" s="190" t="s">
        <v>181</v>
      </c>
      <c r="E873" s="191" t="s">
        <v>19</v>
      </c>
      <c r="F873" s="192" t="s">
        <v>481</v>
      </c>
      <c r="G873" s="189"/>
      <c r="H873" s="191" t="s">
        <v>19</v>
      </c>
      <c r="I873" s="193"/>
      <c r="J873" s="189"/>
      <c r="K873" s="189"/>
      <c r="L873" s="194"/>
      <c r="M873" s="195"/>
      <c r="N873" s="196"/>
      <c r="O873" s="196"/>
      <c r="P873" s="196"/>
      <c r="Q873" s="196"/>
      <c r="R873" s="196"/>
      <c r="S873" s="196"/>
      <c r="T873" s="197"/>
      <c r="AT873" s="198" t="s">
        <v>181</v>
      </c>
      <c r="AU873" s="198" t="s">
        <v>179</v>
      </c>
      <c r="AV873" s="13" t="s">
        <v>83</v>
      </c>
      <c r="AW873" s="13" t="s">
        <v>36</v>
      </c>
      <c r="AX873" s="13" t="s">
        <v>75</v>
      </c>
      <c r="AY873" s="198" t="s">
        <v>171</v>
      </c>
    </row>
    <row r="874" spans="2:51" s="14" customFormat="1" ht="11.25">
      <c r="B874" s="199"/>
      <c r="C874" s="200"/>
      <c r="D874" s="190" t="s">
        <v>181</v>
      </c>
      <c r="E874" s="201" t="s">
        <v>19</v>
      </c>
      <c r="F874" s="202" t="s">
        <v>937</v>
      </c>
      <c r="G874" s="200"/>
      <c r="H874" s="203">
        <v>59.185</v>
      </c>
      <c r="I874" s="204"/>
      <c r="J874" s="200"/>
      <c r="K874" s="200"/>
      <c r="L874" s="205"/>
      <c r="M874" s="206"/>
      <c r="N874" s="207"/>
      <c r="O874" s="207"/>
      <c r="P874" s="207"/>
      <c r="Q874" s="207"/>
      <c r="R874" s="207"/>
      <c r="S874" s="207"/>
      <c r="T874" s="208"/>
      <c r="AT874" s="209" t="s">
        <v>181</v>
      </c>
      <c r="AU874" s="209" t="s">
        <v>179</v>
      </c>
      <c r="AV874" s="14" t="s">
        <v>179</v>
      </c>
      <c r="AW874" s="14" t="s">
        <v>36</v>
      </c>
      <c r="AX874" s="14" t="s">
        <v>75</v>
      </c>
      <c r="AY874" s="209" t="s">
        <v>171</v>
      </c>
    </row>
    <row r="875" spans="2:51" s="15" customFormat="1" ht="11.25">
      <c r="B875" s="210"/>
      <c r="C875" s="211"/>
      <c r="D875" s="190" t="s">
        <v>181</v>
      </c>
      <c r="E875" s="212" t="s">
        <v>19</v>
      </c>
      <c r="F875" s="213" t="s">
        <v>184</v>
      </c>
      <c r="G875" s="211"/>
      <c r="H875" s="214">
        <v>59.185</v>
      </c>
      <c r="I875" s="215"/>
      <c r="J875" s="211"/>
      <c r="K875" s="211"/>
      <c r="L875" s="216"/>
      <c r="M875" s="217"/>
      <c r="N875" s="218"/>
      <c r="O875" s="218"/>
      <c r="P875" s="218"/>
      <c r="Q875" s="218"/>
      <c r="R875" s="218"/>
      <c r="S875" s="218"/>
      <c r="T875" s="219"/>
      <c r="AT875" s="220" t="s">
        <v>181</v>
      </c>
      <c r="AU875" s="220" t="s">
        <v>179</v>
      </c>
      <c r="AV875" s="15" t="s">
        <v>178</v>
      </c>
      <c r="AW875" s="15" t="s">
        <v>36</v>
      </c>
      <c r="AX875" s="15" t="s">
        <v>83</v>
      </c>
      <c r="AY875" s="220" t="s">
        <v>171</v>
      </c>
    </row>
    <row r="876" spans="1:65" s="2" customFormat="1" ht="16.5" customHeight="1">
      <c r="A876" s="36"/>
      <c r="B876" s="37"/>
      <c r="C876" s="221" t="s">
        <v>1022</v>
      </c>
      <c r="D876" s="221" t="s">
        <v>248</v>
      </c>
      <c r="E876" s="222" t="s">
        <v>1023</v>
      </c>
      <c r="F876" s="223" t="s">
        <v>1024</v>
      </c>
      <c r="G876" s="224" t="s">
        <v>176</v>
      </c>
      <c r="H876" s="225">
        <v>62.144</v>
      </c>
      <c r="I876" s="226"/>
      <c r="J876" s="227">
        <f>ROUND(I876*H876,2)</f>
        <v>0</v>
      </c>
      <c r="K876" s="223" t="s">
        <v>177</v>
      </c>
      <c r="L876" s="228"/>
      <c r="M876" s="229" t="s">
        <v>19</v>
      </c>
      <c r="N876" s="230" t="s">
        <v>47</v>
      </c>
      <c r="O876" s="66"/>
      <c r="P876" s="184">
        <f>O876*H876</f>
        <v>0</v>
      </c>
      <c r="Q876" s="184">
        <v>0.006</v>
      </c>
      <c r="R876" s="184">
        <f>Q876*H876</f>
        <v>0.372864</v>
      </c>
      <c r="S876" s="184">
        <v>0</v>
      </c>
      <c r="T876" s="185">
        <f>S876*H876</f>
        <v>0</v>
      </c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R876" s="186" t="s">
        <v>353</v>
      </c>
      <c r="AT876" s="186" t="s">
        <v>248</v>
      </c>
      <c r="AU876" s="186" t="s">
        <v>179</v>
      </c>
      <c r="AY876" s="19" t="s">
        <v>171</v>
      </c>
      <c r="BE876" s="187">
        <f>IF(N876="základní",J876,0)</f>
        <v>0</v>
      </c>
      <c r="BF876" s="187">
        <f>IF(N876="snížená",J876,0)</f>
        <v>0</v>
      </c>
      <c r="BG876" s="187">
        <f>IF(N876="zákl. přenesená",J876,0)</f>
        <v>0</v>
      </c>
      <c r="BH876" s="187">
        <f>IF(N876="sníž. přenesená",J876,0)</f>
        <v>0</v>
      </c>
      <c r="BI876" s="187">
        <f>IF(N876="nulová",J876,0)</f>
        <v>0</v>
      </c>
      <c r="BJ876" s="19" t="s">
        <v>179</v>
      </c>
      <c r="BK876" s="187">
        <f>ROUND(I876*H876,2)</f>
        <v>0</v>
      </c>
      <c r="BL876" s="19" t="s">
        <v>261</v>
      </c>
      <c r="BM876" s="186" t="s">
        <v>1025</v>
      </c>
    </row>
    <row r="877" spans="2:51" s="14" customFormat="1" ht="11.25">
      <c r="B877" s="199"/>
      <c r="C877" s="200"/>
      <c r="D877" s="190" t="s">
        <v>181</v>
      </c>
      <c r="E877" s="200"/>
      <c r="F877" s="202" t="s">
        <v>1026</v>
      </c>
      <c r="G877" s="200"/>
      <c r="H877" s="203">
        <v>62.144</v>
      </c>
      <c r="I877" s="204"/>
      <c r="J877" s="200"/>
      <c r="K877" s="200"/>
      <c r="L877" s="205"/>
      <c r="M877" s="206"/>
      <c r="N877" s="207"/>
      <c r="O877" s="207"/>
      <c r="P877" s="207"/>
      <c r="Q877" s="207"/>
      <c r="R877" s="207"/>
      <c r="S877" s="207"/>
      <c r="T877" s="208"/>
      <c r="AT877" s="209" t="s">
        <v>181</v>
      </c>
      <c r="AU877" s="209" t="s">
        <v>179</v>
      </c>
      <c r="AV877" s="14" t="s">
        <v>179</v>
      </c>
      <c r="AW877" s="14" t="s">
        <v>4</v>
      </c>
      <c r="AX877" s="14" t="s">
        <v>83</v>
      </c>
      <c r="AY877" s="209" t="s">
        <v>171</v>
      </c>
    </row>
    <row r="878" spans="1:65" s="2" customFormat="1" ht="24">
      <c r="A878" s="36"/>
      <c r="B878" s="37"/>
      <c r="C878" s="175" t="s">
        <v>1027</v>
      </c>
      <c r="D878" s="175" t="s">
        <v>173</v>
      </c>
      <c r="E878" s="176" t="s">
        <v>1028</v>
      </c>
      <c r="F878" s="177" t="s">
        <v>1029</v>
      </c>
      <c r="G878" s="178" t="s">
        <v>176</v>
      </c>
      <c r="H878" s="179">
        <v>59.185</v>
      </c>
      <c r="I878" s="180"/>
      <c r="J878" s="181">
        <f>ROUND(I878*H878,2)</f>
        <v>0</v>
      </c>
      <c r="K878" s="177" t="s">
        <v>177</v>
      </c>
      <c r="L878" s="41"/>
      <c r="M878" s="182" t="s">
        <v>19</v>
      </c>
      <c r="N878" s="183" t="s">
        <v>47</v>
      </c>
      <c r="O878" s="66"/>
      <c r="P878" s="184">
        <f>O878*H878</f>
        <v>0</v>
      </c>
      <c r="Q878" s="184">
        <v>0.00012</v>
      </c>
      <c r="R878" s="184">
        <f>Q878*H878</f>
        <v>0.0071022</v>
      </c>
      <c r="S878" s="184">
        <v>0</v>
      </c>
      <c r="T878" s="185">
        <f>S878*H878</f>
        <v>0</v>
      </c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R878" s="186" t="s">
        <v>261</v>
      </c>
      <c r="AT878" s="186" t="s">
        <v>173</v>
      </c>
      <c r="AU878" s="186" t="s">
        <v>179</v>
      </c>
      <c r="AY878" s="19" t="s">
        <v>171</v>
      </c>
      <c r="BE878" s="187">
        <f>IF(N878="základní",J878,0)</f>
        <v>0</v>
      </c>
      <c r="BF878" s="187">
        <f>IF(N878="snížená",J878,0)</f>
        <v>0</v>
      </c>
      <c r="BG878" s="187">
        <f>IF(N878="zákl. přenesená",J878,0)</f>
        <v>0</v>
      </c>
      <c r="BH878" s="187">
        <f>IF(N878="sníž. přenesená",J878,0)</f>
        <v>0</v>
      </c>
      <c r="BI878" s="187">
        <f>IF(N878="nulová",J878,0)</f>
        <v>0</v>
      </c>
      <c r="BJ878" s="19" t="s">
        <v>179</v>
      </c>
      <c r="BK878" s="187">
        <f>ROUND(I878*H878,2)</f>
        <v>0</v>
      </c>
      <c r="BL878" s="19" t="s">
        <v>261</v>
      </c>
      <c r="BM878" s="186" t="s">
        <v>1030</v>
      </c>
    </row>
    <row r="879" spans="2:51" s="13" customFormat="1" ht="11.25">
      <c r="B879" s="188"/>
      <c r="C879" s="189"/>
      <c r="D879" s="190" t="s">
        <v>181</v>
      </c>
      <c r="E879" s="191" t="s">
        <v>19</v>
      </c>
      <c r="F879" s="192" t="s">
        <v>481</v>
      </c>
      <c r="G879" s="189"/>
      <c r="H879" s="191" t="s">
        <v>19</v>
      </c>
      <c r="I879" s="193"/>
      <c r="J879" s="189"/>
      <c r="K879" s="189"/>
      <c r="L879" s="194"/>
      <c r="M879" s="195"/>
      <c r="N879" s="196"/>
      <c r="O879" s="196"/>
      <c r="P879" s="196"/>
      <c r="Q879" s="196"/>
      <c r="R879" s="196"/>
      <c r="S879" s="196"/>
      <c r="T879" s="197"/>
      <c r="AT879" s="198" t="s">
        <v>181</v>
      </c>
      <c r="AU879" s="198" t="s">
        <v>179</v>
      </c>
      <c r="AV879" s="13" t="s">
        <v>83</v>
      </c>
      <c r="AW879" s="13" t="s">
        <v>36</v>
      </c>
      <c r="AX879" s="13" t="s">
        <v>75</v>
      </c>
      <c r="AY879" s="198" t="s">
        <v>171</v>
      </c>
    </row>
    <row r="880" spans="2:51" s="14" customFormat="1" ht="11.25">
      <c r="B880" s="199"/>
      <c r="C880" s="200"/>
      <c r="D880" s="190" t="s">
        <v>181</v>
      </c>
      <c r="E880" s="201" t="s">
        <v>19</v>
      </c>
      <c r="F880" s="202" t="s">
        <v>937</v>
      </c>
      <c r="G880" s="200"/>
      <c r="H880" s="203">
        <v>59.185</v>
      </c>
      <c r="I880" s="204"/>
      <c r="J880" s="200"/>
      <c r="K880" s="200"/>
      <c r="L880" s="205"/>
      <c r="M880" s="206"/>
      <c r="N880" s="207"/>
      <c r="O880" s="207"/>
      <c r="P880" s="207"/>
      <c r="Q880" s="207"/>
      <c r="R880" s="207"/>
      <c r="S880" s="207"/>
      <c r="T880" s="208"/>
      <c r="AT880" s="209" t="s">
        <v>181</v>
      </c>
      <c r="AU880" s="209" t="s">
        <v>179</v>
      </c>
      <c r="AV880" s="14" t="s">
        <v>179</v>
      </c>
      <c r="AW880" s="14" t="s">
        <v>36</v>
      </c>
      <c r="AX880" s="14" t="s">
        <v>75</v>
      </c>
      <c r="AY880" s="209" t="s">
        <v>171</v>
      </c>
    </row>
    <row r="881" spans="2:51" s="15" customFormat="1" ht="11.25">
      <c r="B881" s="210"/>
      <c r="C881" s="211"/>
      <c r="D881" s="190" t="s">
        <v>181</v>
      </c>
      <c r="E881" s="212" t="s">
        <v>19</v>
      </c>
      <c r="F881" s="213" t="s">
        <v>184</v>
      </c>
      <c r="G881" s="211"/>
      <c r="H881" s="214">
        <v>59.185</v>
      </c>
      <c r="I881" s="215"/>
      <c r="J881" s="211"/>
      <c r="K881" s="211"/>
      <c r="L881" s="216"/>
      <c r="M881" s="217"/>
      <c r="N881" s="218"/>
      <c r="O881" s="218"/>
      <c r="P881" s="218"/>
      <c r="Q881" s="218"/>
      <c r="R881" s="218"/>
      <c r="S881" s="218"/>
      <c r="T881" s="219"/>
      <c r="AT881" s="220" t="s">
        <v>181</v>
      </c>
      <c r="AU881" s="220" t="s">
        <v>179</v>
      </c>
      <c r="AV881" s="15" t="s">
        <v>178</v>
      </c>
      <c r="AW881" s="15" t="s">
        <v>36</v>
      </c>
      <c r="AX881" s="15" t="s">
        <v>83</v>
      </c>
      <c r="AY881" s="220" t="s">
        <v>171</v>
      </c>
    </row>
    <row r="882" spans="1:65" s="2" customFormat="1" ht="16.5" customHeight="1">
      <c r="A882" s="36"/>
      <c r="B882" s="37"/>
      <c r="C882" s="221" t="s">
        <v>1031</v>
      </c>
      <c r="D882" s="221" t="s">
        <v>248</v>
      </c>
      <c r="E882" s="222" t="s">
        <v>1032</v>
      </c>
      <c r="F882" s="223" t="s">
        <v>1033</v>
      </c>
      <c r="G882" s="224" t="s">
        <v>187</v>
      </c>
      <c r="H882" s="225">
        <v>11.837</v>
      </c>
      <c r="I882" s="226"/>
      <c r="J882" s="227">
        <f>ROUND(I882*H882,2)</f>
        <v>0</v>
      </c>
      <c r="K882" s="223" t="s">
        <v>177</v>
      </c>
      <c r="L882" s="228"/>
      <c r="M882" s="229" t="s">
        <v>19</v>
      </c>
      <c r="N882" s="230" t="s">
        <v>47</v>
      </c>
      <c r="O882" s="66"/>
      <c r="P882" s="184">
        <f>O882*H882</f>
        <v>0</v>
      </c>
      <c r="Q882" s="184">
        <v>0.025</v>
      </c>
      <c r="R882" s="184">
        <f>Q882*H882</f>
        <v>0.295925</v>
      </c>
      <c r="S882" s="184">
        <v>0</v>
      </c>
      <c r="T882" s="185">
        <f>S882*H882</f>
        <v>0</v>
      </c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R882" s="186" t="s">
        <v>353</v>
      </c>
      <c r="AT882" s="186" t="s">
        <v>248</v>
      </c>
      <c r="AU882" s="186" t="s">
        <v>179</v>
      </c>
      <c r="AY882" s="19" t="s">
        <v>171</v>
      </c>
      <c r="BE882" s="187">
        <f>IF(N882="základní",J882,0)</f>
        <v>0</v>
      </c>
      <c r="BF882" s="187">
        <f>IF(N882="snížená",J882,0)</f>
        <v>0</v>
      </c>
      <c r="BG882" s="187">
        <f>IF(N882="zákl. přenesená",J882,0)</f>
        <v>0</v>
      </c>
      <c r="BH882" s="187">
        <f>IF(N882="sníž. přenesená",J882,0)</f>
        <v>0</v>
      </c>
      <c r="BI882" s="187">
        <f>IF(N882="nulová",J882,0)</f>
        <v>0</v>
      </c>
      <c r="BJ882" s="19" t="s">
        <v>179</v>
      </c>
      <c r="BK882" s="187">
        <f>ROUND(I882*H882,2)</f>
        <v>0</v>
      </c>
      <c r="BL882" s="19" t="s">
        <v>261</v>
      </c>
      <c r="BM882" s="186" t="s">
        <v>1034</v>
      </c>
    </row>
    <row r="883" spans="2:51" s="14" customFormat="1" ht="11.25">
      <c r="B883" s="199"/>
      <c r="C883" s="200"/>
      <c r="D883" s="190" t="s">
        <v>181</v>
      </c>
      <c r="E883" s="200"/>
      <c r="F883" s="202" t="s">
        <v>1035</v>
      </c>
      <c r="G883" s="200"/>
      <c r="H883" s="203">
        <v>11.837</v>
      </c>
      <c r="I883" s="204"/>
      <c r="J883" s="200"/>
      <c r="K883" s="200"/>
      <c r="L883" s="205"/>
      <c r="M883" s="206"/>
      <c r="N883" s="207"/>
      <c r="O883" s="207"/>
      <c r="P883" s="207"/>
      <c r="Q883" s="207"/>
      <c r="R883" s="207"/>
      <c r="S883" s="207"/>
      <c r="T883" s="208"/>
      <c r="AT883" s="209" t="s">
        <v>181</v>
      </c>
      <c r="AU883" s="209" t="s">
        <v>179</v>
      </c>
      <c r="AV883" s="14" t="s">
        <v>179</v>
      </c>
      <c r="AW883" s="14" t="s">
        <v>4</v>
      </c>
      <c r="AX883" s="14" t="s">
        <v>83</v>
      </c>
      <c r="AY883" s="209" t="s">
        <v>171</v>
      </c>
    </row>
    <row r="884" spans="1:65" s="2" customFormat="1" ht="24">
      <c r="A884" s="36"/>
      <c r="B884" s="37"/>
      <c r="C884" s="175" t="s">
        <v>1036</v>
      </c>
      <c r="D884" s="175" t="s">
        <v>173</v>
      </c>
      <c r="E884" s="176" t="s">
        <v>1037</v>
      </c>
      <c r="F884" s="177" t="s">
        <v>1038</v>
      </c>
      <c r="G884" s="178" t="s">
        <v>256</v>
      </c>
      <c r="H884" s="179">
        <v>22.536</v>
      </c>
      <c r="I884" s="180"/>
      <c r="J884" s="181">
        <f>ROUND(I884*H884,2)</f>
        <v>0</v>
      </c>
      <c r="K884" s="177" t="s">
        <v>177</v>
      </c>
      <c r="L884" s="41"/>
      <c r="M884" s="182" t="s">
        <v>19</v>
      </c>
      <c r="N884" s="183" t="s">
        <v>47</v>
      </c>
      <c r="O884" s="66"/>
      <c r="P884" s="184">
        <f>O884*H884</f>
        <v>0</v>
      </c>
      <c r="Q884" s="184">
        <v>0.0001</v>
      </c>
      <c r="R884" s="184">
        <f>Q884*H884</f>
        <v>0.0022536</v>
      </c>
      <c r="S884" s="184">
        <v>0</v>
      </c>
      <c r="T884" s="185">
        <f>S884*H884</f>
        <v>0</v>
      </c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R884" s="186" t="s">
        <v>261</v>
      </c>
      <c r="AT884" s="186" t="s">
        <v>173</v>
      </c>
      <c r="AU884" s="186" t="s">
        <v>179</v>
      </c>
      <c r="AY884" s="19" t="s">
        <v>171</v>
      </c>
      <c r="BE884" s="187">
        <f>IF(N884="základní",J884,0)</f>
        <v>0</v>
      </c>
      <c r="BF884" s="187">
        <f>IF(N884="snížená",J884,0)</f>
        <v>0</v>
      </c>
      <c r="BG884" s="187">
        <f>IF(N884="zákl. přenesená",J884,0)</f>
        <v>0</v>
      </c>
      <c r="BH884" s="187">
        <f>IF(N884="sníž. přenesená",J884,0)</f>
        <v>0</v>
      </c>
      <c r="BI884" s="187">
        <f>IF(N884="nulová",J884,0)</f>
        <v>0</v>
      </c>
      <c r="BJ884" s="19" t="s">
        <v>179</v>
      </c>
      <c r="BK884" s="187">
        <f>ROUND(I884*H884,2)</f>
        <v>0</v>
      </c>
      <c r="BL884" s="19" t="s">
        <v>261</v>
      </c>
      <c r="BM884" s="186" t="s">
        <v>1039</v>
      </c>
    </row>
    <row r="885" spans="2:51" s="13" customFormat="1" ht="11.25">
      <c r="B885" s="188"/>
      <c r="C885" s="189"/>
      <c r="D885" s="190" t="s">
        <v>181</v>
      </c>
      <c r="E885" s="191" t="s">
        <v>19</v>
      </c>
      <c r="F885" s="192" t="s">
        <v>481</v>
      </c>
      <c r="G885" s="189"/>
      <c r="H885" s="191" t="s">
        <v>19</v>
      </c>
      <c r="I885" s="193"/>
      <c r="J885" s="189"/>
      <c r="K885" s="189"/>
      <c r="L885" s="194"/>
      <c r="M885" s="195"/>
      <c r="N885" s="196"/>
      <c r="O885" s="196"/>
      <c r="P885" s="196"/>
      <c r="Q885" s="196"/>
      <c r="R885" s="196"/>
      <c r="S885" s="196"/>
      <c r="T885" s="197"/>
      <c r="AT885" s="198" t="s">
        <v>181</v>
      </c>
      <c r="AU885" s="198" t="s">
        <v>179</v>
      </c>
      <c r="AV885" s="13" t="s">
        <v>83</v>
      </c>
      <c r="AW885" s="13" t="s">
        <v>36</v>
      </c>
      <c r="AX885" s="13" t="s">
        <v>75</v>
      </c>
      <c r="AY885" s="198" t="s">
        <v>171</v>
      </c>
    </row>
    <row r="886" spans="2:51" s="14" customFormat="1" ht="11.25">
      <c r="B886" s="199"/>
      <c r="C886" s="200"/>
      <c r="D886" s="190" t="s">
        <v>181</v>
      </c>
      <c r="E886" s="201" t="s">
        <v>19</v>
      </c>
      <c r="F886" s="202" t="s">
        <v>1040</v>
      </c>
      <c r="G886" s="200"/>
      <c r="H886" s="203">
        <v>22.536</v>
      </c>
      <c r="I886" s="204"/>
      <c r="J886" s="200"/>
      <c r="K886" s="200"/>
      <c r="L886" s="205"/>
      <c r="M886" s="206"/>
      <c r="N886" s="207"/>
      <c r="O886" s="207"/>
      <c r="P886" s="207"/>
      <c r="Q886" s="207"/>
      <c r="R886" s="207"/>
      <c r="S886" s="207"/>
      <c r="T886" s="208"/>
      <c r="AT886" s="209" t="s">
        <v>181</v>
      </c>
      <c r="AU886" s="209" t="s">
        <v>179</v>
      </c>
      <c r="AV886" s="14" t="s">
        <v>179</v>
      </c>
      <c r="AW886" s="14" t="s">
        <v>36</v>
      </c>
      <c r="AX886" s="14" t="s">
        <v>75</v>
      </c>
      <c r="AY886" s="209" t="s">
        <v>171</v>
      </c>
    </row>
    <row r="887" spans="2:51" s="15" customFormat="1" ht="11.25">
      <c r="B887" s="210"/>
      <c r="C887" s="211"/>
      <c r="D887" s="190" t="s">
        <v>181</v>
      </c>
      <c r="E887" s="212" t="s">
        <v>19</v>
      </c>
      <c r="F887" s="213" t="s">
        <v>184</v>
      </c>
      <c r="G887" s="211"/>
      <c r="H887" s="214">
        <v>22.536</v>
      </c>
      <c r="I887" s="215"/>
      <c r="J887" s="211"/>
      <c r="K887" s="211"/>
      <c r="L887" s="216"/>
      <c r="M887" s="217"/>
      <c r="N887" s="218"/>
      <c r="O887" s="218"/>
      <c r="P887" s="218"/>
      <c r="Q887" s="218"/>
      <c r="R887" s="218"/>
      <c r="S887" s="218"/>
      <c r="T887" s="219"/>
      <c r="AT887" s="220" t="s">
        <v>181</v>
      </c>
      <c r="AU887" s="220" t="s">
        <v>179</v>
      </c>
      <c r="AV887" s="15" t="s">
        <v>178</v>
      </c>
      <c r="AW887" s="15" t="s">
        <v>36</v>
      </c>
      <c r="AX887" s="15" t="s">
        <v>83</v>
      </c>
      <c r="AY887" s="220" t="s">
        <v>171</v>
      </c>
    </row>
    <row r="888" spans="1:65" s="2" customFormat="1" ht="16.5" customHeight="1">
      <c r="A888" s="36"/>
      <c r="B888" s="37"/>
      <c r="C888" s="221" t="s">
        <v>1041</v>
      </c>
      <c r="D888" s="221" t="s">
        <v>248</v>
      </c>
      <c r="E888" s="222" t="s">
        <v>1042</v>
      </c>
      <c r="F888" s="223" t="s">
        <v>1043</v>
      </c>
      <c r="G888" s="224" t="s">
        <v>187</v>
      </c>
      <c r="H888" s="225">
        <v>1.127</v>
      </c>
      <c r="I888" s="226"/>
      <c r="J888" s="227">
        <f>ROUND(I888*H888,2)</f>
        <v>0</v>
      </c>
      <c r="K888" s="223" t="s">
        <v>19</v>
      </c>
      <c r="L888" s="228"/>
      <c r="M888" s="229" t="s">
        <v>19</v>
      </c>
      <c r="N888" s="230" t="s">
        <v>47</v>
      </c>
      <c r="O888" s="66"/>
      <c r="P888" s="184">
        <f>O888*H888</f>
        <v>0</v>
      </c>
      <c r="Q888" s="184">
        <v>0.02</v>
      </c>
      <c r="R888" s="184">
        <f>Q888*H888</f>
        <v>0.02254</v>
      </c>
      <c r="S888" s="184">
        <v>0</v>
      </c>
      <c r="T888" s="185">
        <f>S888*H888</f>
        <v>0</v>
      </c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R888" s="186" t="s">
        <v>353</v>
      </c>
      <c r="AT888" s="186" t="s">
        <v>248</v>
      </c>
      <c r="AU888" s="186" t="s">
        <v>179</v>
      </c>
      <c r="AY888" s="19" t="s">
        <v>171</v>
      </c>
      <c r="BE888" s="187">
        <f>IF(N888="základní",J888,0)</f>
        <v>0</v>
      </c>
      <c r="BF888" s="187">
        <f>IF(N888="snížená",J888,0)</f>
        <v>0</v>
      </c>
      <c r="BG888" s="187">
        <f>IF(N888="zákl. přenesená",J888,0)</f>
        <v>0</v>
      </c>
      <c r="BH888" s="187">
        <f>IF(N888="sníž. přenesená",J888,0)</f>
        <v>0</v>
      </c>
      <c r="BI888" s="187">
        <f>IF(N888="nulová",J888,0)</f>
        <v>0</v>
      </c>
      <c r="BJ888" s="19" t="s">
        <v>179</v>
      </c>
      <c r="BK888" s="187">
        <f>ROUND(I888*H888,2)</f>
        <v>0</v>
      </c>
      <c r="BL888" s="19" t="s">
        <v>261</v>
      </c>
      <c r="BM888" s="186" t="s">
        <v>1044</v>
      </c>
    </row>
    <row r="889" spans="2:51" s="14" customFormat="1" ht="11.25">
      <c r="B889" s="199"/>
      <c r="C889" s="200"/>
      <c r="D889" s="190" t="s">
        <v>181</v>
      </c>
      <c r="E889" s="200"/>
      <c r="F889" s="202" t="s">
        <v>1045</v>
      </c>
      <c r="G889" s="200"/>
      <c r="H889" s="203">
        <v>1.127</v>
      </c>
      <c r="I889" s="204"/>
      <c r="J889" s="200"/>
      <c r="K889" s="200"/>
      <c r="L889" s="205"/>
      <c r="M889" s="206"/>
      <c r="N889" s="207"/>
      <c r="O889" s="207"/>
      <c r="P889" s="207"/>
      <c r="Q889" s="207"/>
      <c r="R889" s="207"/>
      <c r="S889" s="207"/>
      <c r="T889" s="208"/>
      <c r="AT889" s="209" t="s">
        <v>181</v>
      </c>
      <c r="AU889" s="209" t="s">
        <v>179</v>
      </c>
      <c r="AV889" s="14" t="s">
        <v>179</v>
      </c>
      <c r="AW889" s="14" t="s">
        <v>4</v>
      </c>
      <c r="AX889" s="14" t="s">
        <v>83</v>
      </c>
      <c r="AY889" s="209" t="s">
        <v>171</v>
      </c>
    </row>
    <row r="890" spans="1:65" s="2" customFormat="1" ht="24">
      <c r="A890" s="36"/>
      <c r="B890" s="37"/>
      <c r="C890" s="175" t="s">
        <v>1046</v>
      </c>
      <c r="D890" s="175" t="s">
        <v>173</v>
      </c>
      <c r="E890" s="176" t="s">
        <v>1047</v>
      </c>
      <c r="F890" s="177" t="s">
        <v>1048</v>
      </c>
      <c r="G890" s="178" t="s">
        <v>176</v>
      </c>
      <c r="H890" s="179">
        <v>10.938</v>
      </c>
      <c r="I890" s="180"/>
      <c r="J890" s="181">
        <f>ROUND(I890*H890,2)</f>
        <v>0</v>
      </c>
      <c r="K890" s="177" t="s">
        <v>177</v>
      </c>
      <c r="L890" s="41"/>
      <c r="M890" s="182" t="s">
        <v>19</v>
      </c>
      <c r="N890" s="183" t="s">
        <v>47</v>
      </c>
      <c r="O890" s="66"/>
      <c r="P890" s="184">
        <f>O890*H890</f>
        <v>0</v>
      </c>
      <c r="Q890" s="184">
        <v>0.00019</v>
      </c>
      <c r="R890" s="184">
        <f>Q890*H890</f>
        <v>0.0020782200000000004</v>
      </c>
      <c r="S890" s="184">
        <v>0</v>
      </c>
      <c r="T890" s="185">
        <f>S890*H890</f>
        <v>0</v>
      </c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R890" s="186" t="s">
        <v>261</v>
      </c>
      <c r="AT890" s="186" t="s">
        <v>173</v>
      </c>
      <c r="AU890" s="186" t="s">
        <v>179</v>
      </c>
      <c r="AY890" s="19" t="s">
        <v>171</v>
      </c>
      <c r="BE890" s="187">
        <f>IF(N890="základní",J890,0)</f>
        <v>0</v>
      </c>
      <c r="BF890" s="187">
        <f>IF(N890="snížená",J890,0)</f>
        <v>0</v>
      </c>
      <c r="BG890" s="187">
        <f>IF(N890="zákl. přenesená",J890,0)</f>
        <v>0</v>
      </c>
      <c r="BH890" s="187">
        <f>IF(N890="sníž. přenesená",J890,0)</f>
        <v>0</v>
      </c>
      <c r="BI890" s="187">
        <f>IF(N890="nulová",J890,0)</f>
        <v>0</v>
      </c>
      <c r="BJ890" s="19" t="s">
        <v>179</v>
      </c>
      <c r="BK890" s="187">
        <f>ROUND(I890*H890,2)</f>
        <v>0</v>
      </c>
      <c r="BL890" s="19" t="s">
        <v>261</v>
      </c>
      <c r="BM890" s="186" t="s">
        <v>1049</v>
      </c>
    </row>
    <row r="891" spans="2:51" s="13" customFormat="1" ht="11.25">
      <c r="B891" s="188"/>
      <c r="C891" s="189"/>
      <c r="D891" s="190" t="s">
        <v>181</v>
      </c>
      <c r="E891" s="191" t="s">
        <v>19</v>
      </c>
      <c r="F891" s="192" t="s">
        <v>1050</v>
      </c>
      <c r="G891" s="189"/>
      <c r="H891" s="191" t="s">
        <v>19</v>
      </c>
      <c r="I891" s="193"/>
      <c r="J891" s="189"/>
      <c r="K891" s="189"/>
      <c r="L891" s="194"/>
      <c r="M891" s="195"/>
      <c r="N891" s="196"/>
      <c r="O891" s="196"/>
      <c r="P891" s="196"/>
      <c r="Q891" s="196"/>
      <c r="R891" s="196"/>
      <c r="S891" s="196"/>
      <c r="T891" s="197"/>
      <c r="AT891" s="198" t="s">
        <v>181</v>
      </c>
      <c r="AU891" s="198" t="s">
        <v>179</v>
      </c>
      <c r="AV891" s="13" t="s">
        <v>83</v>
      </c>
      <c r="AW891" s="13" t="s">
        <v>36</v>
      </c>
      <c r="AX891" s="13" t="s">
        <v>75</v>
      </c>
      <c r="AY891" s="198" t="s">
        <v>171</v>
      </c>
    </row>
    <row r="892" spans="2:51" s="13" customFormat="1" ht="11.25">
      <c r="B892" s="188"/>
      <c r="C892" s="189"/>
      <c r="D892" s="190" t="s">
        <v>181</v>
      </c>
      <c r="E892" s="191" t="s">
        <v>19</v>
      </c>
      <c r="F892" s="192" t="s">
        <v>481</v>
      </c>
      <c r="G892" s="189"/>
      <c r="H892" s="191" t="s">
        <v>19</v>
      </c>
      <c r="I892" s="193"/>
      <c r="J892" s="189"/>
      <c r="K892" s="189"/>
      <c r="L892" s="194"/>
      <c r="M892" s="195"/>
      <c r="N892" s="196"/>
      <c r="O892" s="196"/>
      <c r="P892" s="196"/>
      <c r="Q892" s="196"/>
      <c r="R892" s="196"/>
      <c r="S892" s="196"/>
      <c r="T892" s="197"/>
      <c r="AT892" s="198" t="s">
        <v>181</v>
      </c>
      <c r="AU892" s="198" t="s">
        <v>179</v>
      </c>
      <c r="AV892" s="13" t="s">
        <v>83</v>
      </c>
      <c r="AW892" s="13" t="s">
        <v>36</v>
      </c>
      <c r="AX892" s="13" t="s">
        <v>75</v>
      </c>
      <c r="AY892" s="198" t="s">
        <v>171</v>
      </c>
    </row>
    <row r="893" spans="2:51" s="14" customFormat="1" ht="11.25">
      <c r="B893" s="199"/>
      <c r="C893" s="200"/>
      <c r="D893" s="190" t="s">
        <v>181</v>
      </c>
      <c r="E893" s="201" t="s">
        <v>19</v>
      </c>
      <c r="F893" s="202" t="s">
        <v>961</v>
      </c>
      <c r="G893" s="200"/>
      <c r="H893" s="203">
        <v>10.938</v>
      </c>
      <c r="I893" s="204"/>
      <c r="J893" s="200"/>
      <c r="K893" s="200"/>
      <c r="L893" s="205"/>
      <c r="M893" s="206"/>
      <c r="N893" s="207"/>
      <c r="O893" s="207"/>
      <c r="P893" s="207"/>
      <c r="Q893" s="207"/>
      <c r="R893" s="207"/>
      <c r="S893" s="207"/>
      <c r="T893" s="208"/>
      <c r="AT893" s="209" t="s">
        <v>181</v>
      </c>
      <c r="AU893" s="209" t="s">
        <v>179</v>
      </c>
      <c r="AV893" s="14" t="s">
        <v>179</v>
      </c>
      <c r="AW893" s="14" t="s">
        <v>36</v>
      </c>
      <c r="AX893" s="14" t="s">
        <v>75</v>
      </c>
      <c r="AY893" s="209" t="s">
        <v>171</v>
      </c>
    </row>
    <row r="894" spans="2:51" s="15" customFormat="1" ht="11.25">
      <c r="B894" s="210"/>
      <c r="C894" s="211"/>
      <c r="D894" s="190" t="s">
        <v>181</v>
      </c>
      <c r="E894" s="212" t="s">
        <v>19</v>
      </c>
      <c r="F894" s="213" t="s">
        <v>184</v>
      </c>
      <c r="G894" s="211"/>
      <c r="H894" s="214">
        <v>10.938</v>
      </c>
      <c r="I894" s="215"/>
      <c r="J894" s="211"/>
      <c r="K894" s="211"/>
      <c r="L894" s="216"/>
      <c r="M894" s="217"/>
      <c r="N894" s="218"/>
      <c r="O894" s="218"/>
      <c r="P894" s="218"/>
      <c r="Q894" s="218"/>
      <c r="R894" s="218"/>
      <c r="S894" s="218"/>
      <c r="T894" s="219"/>
      <c r="AT894" s="220" t="s">
        <v>181</v>
      </c>
      <c r="AU894" s="220" t="s">
        <v>179</v>
      </c>
      <c r="AV894" s="15" t="s">
        <v>178</v>
      </c>
      <c r="AW894" s="15" t="s">
        <v>36</v>
      </c>
      <c r="AX894" s="15" t="s">
        <v>83</v>
      </c>
      <c r="AY894" s="220" t="s">
        <v>171</v>
      </c>
    </row>
    <row r="895" spans="1:65" s="2" customFormat="1" ht="16.5" customHeight="1">
      <c r="A895" s="36"/>
      <c r="B895" s="37"/>
      <c r="C895" s="221" t="s">
        <v>1051</v>
      </c>
      <c r="D895" s="221" t="s">
        <v>248</v>
      </c>
      <c r="E895" s="222" t="s">
        <v>701</v>
      </c>
      <c r="F895" s="223" t="s">
        <v>702</v>
      </c>
      <c r="G895" s="224" t="s">
        <v>176</v>
      </c>
      <c r="H895" s="225">
        <v>11.485</v>
      </c>
      <c r="I895" s="226"/>
      <c r="J895" s="227">
        <f>ROUND(I895*H895,2)</f>
        <v>0</v>
      </c>
      <c r="K895" s="223" t="s">
        <v>177</v>
      </c>
      <c r="L895" s="228"/>
      <c r="M895" s="229" t="s">
        <v>19</v>
      </c>
      <c r="N895" s="230" t="s">
        <v>47</v>
      </c>
      <c r="O895" s="66"/>
      <c r="P895" s="184">
        <f>O895*H895</f>
        <v>0</v>
      </c>
      <c r="Q895" s="184">
        <v>0.0034</v>
      </c>
      <c r="R895" s="184">
        <f>Q895*H895</f>
        <v>0.03904899999999999</v>
      </c>
      <c r="S895" s="184">
        <v>0</v>
      </c>
      <c r="T895" s="185">
        <f>S895*H895</f>
        <v>0</v>
      </c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R895" s="186" t="s">
        <v>353</v>
      </c>
      <c r="AT895" s="186" t="s">
        <v>248</v>
      </c>
      <c r="AU895" s="186" t="s">
        <v>179</v>
      </c>
      <c r="AY895" s="19" t="s">
        <v>171</v>
      </c>
      <c r="BE895" s="187">
        <f>IF(N895="základní",J895,0)</f>
        <v>0</v>
      </c>
      <c r="BF895" s="187">
        <f>IF(N895="snížená",J895,0)</f>
        <v>0</v>
      </c>
      <c r="BG895" s="187">
        <f>IF(N895="zákl. přenesená",J895,0)</f>
        <v>0</v>
      </c>
      <c r="BH895" s="187">
        <f>IF(N895="sníž. přenesená",J895,0)</f>
        <v>0</v>
      </c>
      <c r="BI895" s="187">
        <f>IF(N895="nulová",J895,0)</f>
        <v>0</v>
      </c>
      <c r="BJ895" s="19" t="s">
        <v>179</v>
      </c>
      <c r="BK895" s="187">
        <f>ROUND(I895*H895,2)</f>
        <v>0</v>
      </c>
      <c r="BL895" s="19" t="s">
        <v>261</v>
      </c>
      <c r="BM895" s="186" t="s">
        <v>1052</v>
      </c>
    </row>
    <row r="896" spans="2:51" s="14" customFormat="1" ht="11.25">
      <c r="B896" s="199"/>
      <c r="C896" s="200"/>
      <c r="D896" s="190" t="s">
        <v>181</v>
      </c>
      <c r="E896" s="200"/>
      <c r="F896" s="202" t="s">
        <v>1053</v>
      </c>
      <c r="G896" s="200"/>
      <c r="H896" s="203">
        <v>11.485</v>
      </c>
      <c r="I896" s="204"/>
      <c r="J896" s="200"/>
      <c r="K896" s="200"/>
      <c r="L896" s="205"/>
      <c r="M896" s="206"/>
      <c r="N896" s="207"/>
      <c r="O896" s="207"/>
      <c r="P896" s="207"/>
      <c r="Q896" s="207"/>
      <c r="R896" s="207"/>
      <c r="S896" s="207"/>
      <c r="T896" s="208"/>
      <c r="AT896" s="209" t="s">
        <v>181</v>
      </c>
      <c r="AU896" s="209" t="s">
        <v>179</v>
      </c>
      <c r="AV896" s="14" t="s">
        <v>179</v>
      </c>
      <c r="AW896" s="14" t="s">
        <v>4</v>
      </c>
      <c r="AX896" s="14" t="s">
        <v>83</v>
      </c>
      <c r="AY896" s="209" t="s">
        <v>171</v>
      </c>
    </row>
    <row r="897" spans="1:65" s="2" customFormat="1" ht="24">
      <c r="A897" s="36"/>
      <c r="B897" s="37"/>
      <c r="C897" s="175" t="s">
        <v>1054</v>
      </c>
      <c r="D897" s="175" t="s">
        <v>173</v>
      </c>
      <c r="E897" s="176" t="s">
        <v>1055</v>
      </c>
      <c r="F897" s="177" t="s">
        <v>1056</v>
      </c>
      <c r="G897" s="178" t="s">
        <v>176</v>
      </c>
      <c r="H897" s="179">
        <v>382.385</v>
      </c>
      <c r="I897" s="180"/>
      <c r="J897" s="181">
        <f>ROUND(I897*H897,2)</f>
        <v>0</v>
      </c>
      <c r="K897" s="177" t="s">
        <v>177</v>
      </c>
      <c r="L897" s="41"/>
      <c r="M897" s="182" t="s">
        <v>19</v>
      </c>
      <c r="N897" s="183" t="s">
        <v>47</v>
      </c>
      <c r="O897" s="66"/>
      <c r="P897" s="184">
        <f>O897*H897</f>
        <v>0</v>
      </c>
      <c r="Q897" s="184">
        <v>0</v>
      </c>
      <c r="R897" s="184">
        <f>Q897*H897</f>
        <v>0</v>
      </c>
      <c r="S897" s="184">
        <v>0</v>
      </c>
      <c r="T897" s="185">
        <f>S897*H897</f>
        <v>0</v>
      </c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R897" s="186" t="s">
        <v>261</v>
      </c>
      <c r="AT897" s="186" t="s">
        <v>173</v>
      </c>
      <c r="AU897" s="186" t="s">
        <v>179</v>
      </c>
      <c r="AY897" s="19" t="s">
        <v>171</v>
      </c>
      <c r="BE897" s="187">
        <f>IF(N897="základní",J897,0)</f>
        <v>0</v>
      </c>
      <c r="BF897" s="187">
        <f>IF(N897="snížená",J897,0)</f>
        <v>0</v>
      </c>
      <c r="BG897" s="187">
        <f>IF(N897="zákl. přenesená",J897,0)</f>
        <v>0</v>
      </c>
      <c r="BH897" s="187">
        <f>IF(N897="sníž. přenesená",J897,0)</f>
        <v>0</v>
      </c>
      <c r="BI897" s="187">
        <f>IF(N897="nulová",J897,0)</f>
        <v>0</v>
      </c>
      <c r="BJ897" s="19" t="s">
        <v>179</v>
      </c>
      <c r="BK897" s="187">
        <f>ROUND(I897*H897,2)</f>
        <v>0</v>
      </c>
      <c r="BL897" s="19" t="s">
        <v>261</v>
      </c>
      <c r="BM897" s="186" t="s">
        <v>1057</v>
      </c>
    </row>
    <row r="898" spans="2:51" s="14" customFormat="1" ht="11.25">
      <c r="B898" s="199"/>
      <c r="C898" s="200"/>
      <c r="D898" s="190" t="s">
        <v>181</v>
      </c>
      <c r="E898" s="201" t="s">
        <v>19</v>
      </c>
      <c r="F898" s="202" t="s">
        <v>607</v>
      </c>
      <c r="G898" s="200"/>
      <c r="H898" s="203">
        <v>187.172</v>
      </c>
      <c r="I898" s="204"/>
      <c r="J898" s="200"/>
      <c r="K898" s="200"/>
      <c r="L898" s="205"/>
      <c r="M898" s="206"/>
      <c r="N898" s="207"/>
      <c r="O898" s="207"/>
      <c r="P898" s="207"/>
      <c r="Q898" s="207"/>
      <c r="R898" s="207"/>
      <c r="S898" s="207"/>
      <c r="T898" s="208"/>
      <c r="AT898" s="209" t="s">
        <v>181</v>
      </c>
      <c r="AU898" s="209" t="s">
        <v>179</v>
      </c>
      <c r="AV898" s="14" t="s">
        <v>179</v>
      </c>
      <c r="AW898" s="14" t="s">
        <v>36</v>
      </c>
      <c r="AX898" s="14" t="s">
        <v>75</v>
      </c>
      <c r="AY898" s="209" t="s">
        <v>171</v>
      </c>
    </row>
    <row r="899" spans="2:51" s="14" customFormat="1" ht="11.25">
      <c r="B899" s="199"/>
      <c r="C899" s="200"/>
      <c r="D899" s="190" t="s">
        <v>181</v>
      </c>
      <c r="E899" s="201" t="s">
        <v>19</v>
      </c>
      <c r="F899" s="202" t="s">
        <v>607</v>
      </c>
      <c r="G899" s="200"/>
      <c r="H899" s="203">
        <v>187.172</v>
      </c>
      <c r="I899" s="204"/>
      <c r="J899" s="200"/>
      <c r="K899" s="200"/>
      <c r="L899" s="205"/>
      <c r="M899" s="206"/>
      <c r="N899" s="207"/>
      <c r="O899" s="207"/>
      <c r="P899" s="207"/>
      <c r="Q899" s="207"/>
      <c r="R899" s="207"/>
      <c r="S899" s="207"/>
      <c r="T899" s="208"/>
      <c r="AT899" s="209" t="s">
        <v>181</v>
      </c>
      <c r="AU899" s="209" t="s">
        <v>179</v>
      </c>
      <c r="AV899" s="14" t="s">
        <v>179</v>
      </c>
      <c r="AW899" s="14" t="s">
        <v>36</v>
      </c>
      <c r="AX899" s="14" t="s">
        <v>75</v>
      </c>
      <c r="AY899" s="209" t="s">
        <v>171</v>
      </c>
    </row>
    <row r="900" spans="2:51" s="14" customFormat="1" ht="11.25">
      <c r="B900" s="199"/>
      <c r="C900" s="200"/>
      <c r="D900" s="190" t="s">
        <v>181</v>
      </c>
      <c r="E900" s="201" t="s">
        <v>19</v>
      </c>
      <c r="F900" s="202" t="s">
        <v>608</v>
      </c>
      <c r="G900" s="200"/>
      <c r="H900" s="203">
        <v>-58.022</v>
      </c>
      <c r="I900" s="204"/>
      <c r="J900" s="200"/>
      <c r="K900" s="200"/>
      <c r="L900" s="205"/>
      <c r="M900" s="206"/>
      <c r="N900" s="207"/>
      <c r="O900" s="207"/>
      <c r="P900" s="207"/>
      <c r="Q900" s="207"/>
      <c r="R900" s="207"/>
      <c r="S900" s="207"/>
      <c r="T900" s="208"/>
      <c r="AT900" s="209" t="s">
        <v>181</v>
      </c>
      <c r="AU900" s="209" t="s">
        <v>179</v>
      </c>
      <c r="AV900" s="14" t="s">
        <v>179</v>
      </c>
      <c r="AW900" s="14" t="s">
        <v>36</v>
      </c>
      <c r="AX900" s="14" t="s">
        <v>75</v>
      </c>
      <c r="AY900" s="209" t="s">
        <v>171</v>
      </c>
    </row>
    <row r="901" spans="2:51" s="14" customFormat="1" ht="11.25">
      <c r="B901" s="199"/>
      <c r="C901" s="200"/>
      <c r="D901" s="190" t="s">
        <v>181</v>
      </c>
      <c r="E901" s="201" t="s">
        <v>19</v>
      </c>
      <c r="F901" s="202" t="s">
        <v>609</v>
      </c>
      <c r="G901" s="200"/>
      <c r="H901" s="203">
        <v>-83.75</v>
      </c>
      <c r="I901" s="204"/>
      <c r="J901" s="200"/>
      <c r="K901" s="200"/>
      <c r="L901" s="205"/>
      <c r="M901" s="206"/>
      <c r="N901" s="207"/>
      <c r="O901" s="207"/>
      <c r="P901" s="207"/>
      <c r="Q901" s="207"/>
      <c r="R901" s="207"/>
      <c r="S901" s="207"/>
      <c r="T901" s="208"/>
      <c r="AT901" s="209" t="s">
        <v>181</v>
      </c>
      <c r="AU901" s="209" t="s">
        <v>179</v>
      </c>
      <c r="AV901" s="14" t="s">
        <v>179</v>
      </c>
      <c r="AW901" s="14" t="s">
        <v>36</v>
      </c>
      <c r="AX901" s="14" t="s">
        <v>75</v>
      </c>
      <c r="AY901" s="209" t="s">
        <v>171</v>
      </c>
    </row>
    <row r="902" spans="2:51" s="14" customFormat="1" ht="11.25">
      <c r="B902" s="199"/>
      <c r="C902" s="200"/>
      <c r="D902" s="190" t="s">
        <v>181</v>
      </c>
      <c r="E902" s="201" t="s">
        <v>19</v>
      </c>
      <c r="F902" s="202" t="s">
        <v>610</v>
      </c>
      <c r="G902" s="200"/>
      <c r="H902" s="203">
        <v>88.5</v>
      </c>
      <c r="I902" s="204"/>
      <c r="J902" s="200"/>
      <c r="K902" s="200"/>
      <c r="L902" s="205"/>
      <c r="M902" s="206"/>
      <c r="N902" s="207"/>
      <c r="O902" s="207"/>
      <c r="P902" s="207"/>
      <c r="Q902" s="207"/>
      <c r="R902" s="207"/>
      <c r="S902" s="207"/>
      <c r="T902" s="208"/>
      <c r="AT902" s="209" t="s">
        <v>181</v>
      </c>
      <c r="AU902" s="209" t="s">
        <v>179</v>
      </c>
      <c r="AV902" s="14" t="s">
        <v>179</v>
      </c>
      <c r="AW902" s="14" t="s">
        <v>36</v>
      </c>
      <c r="AX902" s="14" t="s">
        <v>75</v>
      </c>
      <c r="AY902" s="209" t="s">
        <v>171</v>
      </c>
    </row>
    <row r="903" spans="2:51" s="14" customFormat="1" ht="11.25">
      <c r="B903" s="199"/>
      <c r="C903" s="200"/>
      <c r="D903" s="190" t="s">
        <v>181</v>
      </c>
      <c r="E903" s="201" t="s">
        <v>19</v>
      </c>
      <c r="F903" s="202" t="s">
        <v>611</v>
      </c>
      <c r="G903" s="200"/>
      <c r="H903" s="203">
        <v>61.313</v>
      </c>
      <c r="I903" s="204"/>
      <c r="J903" s="200"/>
      <c r="K903" s="200"/>
      <c r="L903" s="205"/>
      <c r="M903" s="206"/>
      <c r="N903" s="207"/>
      <c r="O903" s="207"/>
      <c r="P903" s="207"/>
      <c r="Q903" s="207"/>
      <c r="R903" s="207"/>
      <c r="S903" s="207"/>
      <c r="T903" s="208"/>
      <c r="AT903" s="209" t="s">
        <v>181</v>
      </c>
      <c r="AU903" s="209" t="s">
        <v>179</v>
      </c>
      <c r="AV903" s="14" t="s">
        <v>179</v>
      </c>
      <c r="AW903" s="14" t="s">
        <v>36</v>
      </c>
      <c r="AX903" s="14" t="s">
        <v>75</v>
      </c>
      <c r="AY903" s="209" t="s">
        <v>171</v>
      </c>
    </row>
    <row r="904" spans="2:51" s="15" customFormat="1" ht="11.25">
      <c r="B904" s="210"/>
      <c r="C904" s="211"/>
      <c r="D904" s="190" t="s">
        <v>181</v>
      </c>
      <c r="E904" s="212" t="s">
        <v>19</v>
      </c>
      <c r="F904" s="213" t="s">
        <v>184</v>
      </c>
      <c r="G904" s="211"/>
      <c r="H904" s="214">
        <v>382.385</v>
      </c>
      <c r="I904" s="215"/>
      <c r="J904" s="211"/>
      <c r="K904" s="211"/>
      <c r="L904" s="216"/>
      <c r="M904" s="217"/>
      <c r="N904" s="218"/>
      <c r="O904" s="218"/>
      <c r="P904" s="218"/>
      <c r="Q904" s="218"/>
      <c r="R904" s="218"/>
      <c r="S904" s="218"/>
      <c r="T904" s="219"/>
      <c r="AT904" s="220" t="s">
        <v>181</v>
      </c>
      <c r="AU904" s="220" t="s">
        <v>179</v>
      </c>
      <c r="AV904" s="15" t="s">
        <v>178</v>
      </c>
      <c r="AW904" s="15" t="s">
        <v>36</v>
      </c>
      <c r="AX904" s="15" t="s">
        <v>83</v>
      </c>
      <c r="AY904" s="220" t="s">
        <v>171</v>
      </c>
    </row>
    <row r="905" spans="1:65" s="2" customFormat="1" ht="16.5" customHeight="1">
      <c r="A905" s="36"/>
      <c r="B905" s="37"/>
      <c r="C905" s="221" t="s">
        <v>1058</v>
      </c>
      <c r="D905" s="221" t="s">
        <v>248</v>
      </c>
      <c r="E905" s="222" t="s">
        <v>1059</v>
      </c>
      <c r="F905" s="223" t="s">
        <v>1060</v>
      </c>
      <c r="G905" s="224" t="s">
        <v>176</v>
      </c>
      <c r="H905" s="225">
        <v>390.033</v>
      </c>
      <c r="I905" s="226"/>
      <c r="J905" s="227">
        <f>ROUND(I905*H905,2)</f>
        <v>0</v>
      </c>
      <c r="K905" s="223" t="s">
        <v>177</v>
      </c>
      <c r="L905" s="228"/>
      <c r="M905" s="229" t="s">
        <v>19</v>
      </c>
      <c r="N905" s="230" t="s">
        <v>47</v>
      </c>
      <c r="O905" s="66"/>
      <c r="P905" s="184">
        <f>O905*H905</f>
        <v>0</v>
      </c>
      <c r="Q905" s="184">
        <v>0.008</v>
      </c>
      <c r="R905" s="184">
        <f>Q905*H905</f>
        <v>3.120264</v>
      </c>
      <c r="S905" s="184">
        <v>0</v>
      </c>
      <c r="T905" s="185">
        <f>S905*H905</f>
        <v>0</v>
      </c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R905" s="186" t="s">
        <v>353</v>
      </c>
      <c r="AT905" s="186" t="s">
        <v>248</v>
      </c>
      <c r="AU905" s="186" t="s">
        <v>179</v>
      </c>
      <c r="AY905" s="19" t="s">
        <v>171</v>
      </c>
      <c r="BE905" s="187">
        <f>IF(N905="základní",J905,0)</f>
        <v>0</v>
      </c>
      <c r="BF905" s="187">
        <f>IF(N905="snížená",J905,0)</f>
        <v>0</v>
      </c>
      <c r="BG905" s="187">
        <f>IF(N905="zákl. přenesená",J905,0)</f>
        <v>0</v>
      </c>
      <c r="BH905" s="187">
        <f>IF(N905="sníž. přenesená",J905,0)</f>
        <v>0</v>
      </c>
      <c r="BI905" s="187">
        <f>IF(N905="nulová",J905,0)</f>
        <v>0</v>
      </c>
      <c r="BJ905" s="19" t="s">
        <v>179</v>
      </c>
      <c r="BK905" s="187">
        <f>ROUND(I905*H905,2)</f>
        <v>0</v>
      </c>
      <c r="BL905" s="19" t="s">
        <v>261</v>
      </c>
      <c r="BM905" s="186" t="s">
        <v>1061</v>
      </c>
    </row>
    <row r="906" spans="2:51" s="14" customFormat="1" ht="11.25">
      <c r="B906" s="199"/>
      <c r="C906" s="200"/>
      <c r="D906" s="190" t="s">
        <v>181</v>
      </c>
      <c r="E906" s="200"/>
      <c r="F906" s="202" t="s">
        <v>1062</v>
      </c>
      <c r="G906" s="200"/>
      <c r="H906" s="203">
        <v>390.033</v>
      </c>
      <c r="I906" s="204"/>
      <c r="J906" s="200"/>
      <c r="K906" s="200"/>
      <c r="L906" s="205"/>
      <c r="M906" s="206"/>
      <c r="N906" s="207"/>
      <c r="O906" s="207"/>
      <c r="P906" s="207"/>
      <c r="Q906" s="207"/>
      <c r="R906" s="207"/>
      <c r="S906" s="207"/>
      <c r="T906" s="208"/>
      <c r="AT906" s="209" t="s">
        <v>181</v>
      </c>
      <c r="AU906" s="209" t="s">
        <v>179</v>
      </c>
      <c r="AV906" s="14" t="s">
        <v>179</v>
      </c>
      <c r="AW906" s="14" t="s">
        <v>4</v>
      </c>
      <c r="AX906" s="14" t="s">
        <v>83</v>
      </c>
      <c r="AY906" s="209" t="s">
        <v>171</v>
      </c>
    </row>
    <row r="907" spans="1:65" s="2" customFormat="1" ht="24">
      <c r="A907" s="36"/>
      <c r="B907" s="37"/>
      <c r="C907" s="175" t="s">
        <v>1063</v>
      </c>
      <c r="D907" s="175" t="s">
        <v>173</v>
      </c>
      <c r="E907" s="176" t="s">
        <v>1064</v>
      </c>
      <c r="F907" s="177" t="s">
        <v>1065</v>
      </c>
      <c r="G907" s="178" t="s">
        <v>176</v>
      </c>
      <c r="H907" s="179">
        <v>382.385</v>
      </c>
      <c r="I907" s="180"/>
      <c r="J907" s="181">
        <f>ROUND(I907*H907,2)</f>
        <v>0</v>
      </c>
      <c r="K907" s="177" t="s">
        <v>177</v>
      </c>
      <c r="L907" s="41"/>
      <c r="M907" s="182" t="s">
        <v>19</v>
      </c>
      <c r="N907" s="183" t="s">
        <v>47</v>
      </c>
      <c r="O907" s="66"/>
      <c r="P907" s="184">
        <f>O907*H907</f>
        <v>0</v>
      </c>
      <c r="Q907" s="184">
        <v>0</v>
      </c>
      <c r="R907" s="184">
        <f>Q907*H907</f>
        <v>0</v>
      </c>
      <c r="S907" s="184">
        <v>0</v>
      </c>
      <c r="T907" s="185">
        <f>S907*H907</f>
        <v>0</v>
      </c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R907" s="186" t="s">
        <v>261</v>
      </c>
      <c r="AT907" s="186" t="s">
        <v>173</v>
      </c>
      <c r="AU907" s="186" t="s">
        <v>179</v>
      </c>
      <c r="AY907" s="19" t="s">
        <v>171</v>
      </c>
      <c r="BE907" s="187">
        <f>IF(N907="základní",J907,0)</f>
        <v>0</v>
      </c>
      <c r="BF907" s="187">
        <f>IF(N907="snížená",J907,0)</f>
        <v>0</v>
      </c>
      <c r="BG907" s="187">
        <f>IF(N907="zákl. přenesená",J907,0)</f>
        <v>0</v>
      </c>
      <c r="BH907" s="187">
        <f>IF(N907="sníž. přenesená",J907,0)</f>
        <v>0</v>
      </c>
      <c r="BI907" s="187">
        <f>IF(N907="nulová",J907,0)</f>
        <v>0</v>
      </c>
      <c r="BJ907" s="19" t="s">
        <v>179</v>
      </c>
      <c r="BK907" s="187">
        <f>ROUND(I907*H907,2)</f>
        <v>0</v>
      </c>
      <c r="BL907" s="19" t="s">
        <v>261</v>
      </c>
      <c r="BM907" s="186" t="s">
        <v>1066</v>
      </c>
    </row>
    <row r="908" spans="2:51" s="14" customFormat="1" ht="11.25">
      <c r="B908" s="199"/>
      <c r="C908" s="200"/>
      <c r="D908" s="190" t="s">
        <v>181</v>
      </c>
      <c r="E908" s="201" t="s">
        <v>19</v>
      </c>
      <c r="F908" s="202" t="s">
        <v>607</v>
      </c>
      <c r="G908" s="200"/>
      <c r="H908" s="203">
        <v>187.172</v>
      </c>
      <c r="I908" s="204"/>
      <c r="J908" s="200"/>
      <c r="K908" s="200"/>
      <c r="L908" s="205"/>
      <c r="M908" s="206"/>
      <c r="N908" s="207"/>
      <c r="O908" s="207"/>
      <c r="P908" s="207"/>
      <c r="Q908" s="207"/>
      <c r="R908" s="207"/>
      <c r="S908" s="207"/>
      <c r="T908" s="208"/>
      <c r="AT908" s="209" t="s">
        <v>181</v>
      </c>
      <c r="AU908" s="209" t="s">
        <v>179</v>
      </c>
      <c r="AV908" s="14" t="s">
        <v>179</v>
      </c>
      <c r="AW908" s="14" t="s">
        <v>36</v>
      </c>
      <c r="AX908" s="14" t="s">
        <v>75</v>
      </c>
      <c r="AY908" s="209" t="s">
        <v>171</v>
      </c>
    </row>
    <row r="909" spans="2:51" s="14" customFormat="1" ht="11.25">
      <c r="B909" s="199"/>
      <c r="C909" s="200"/>
      <c r="D909" s="190" t="s">
        <v>181</v>
      </c>
      <c r="E909" s="201" t="s">
        <v>19</v>
      </c>
      <c r="F909" s="202" t="s">
        <v>607</v>
      </c>
      <c r="G909" s="200"/>
      <c r="H909" s="203">
        <v>187.172</v>
      </c>
      <c r="I909" s="204"/>
      <c r="J909" s="200"/>
      <c r="K909" s="200"/>
      <c r="L909" s="205"/>
      <c r="M909" s="206"/>
      <c r="N909" s="207"/>
      <c r="O909" s="207"/>
      <c r="P909" s="207"/>
      <c r="Q909" s="207"/>
      <c r="R909" s="207"/>
      <c r="S909" s="207"/>
      <c r="T909" s="208"/>
      <c r="AT909" s="209" t="s">
        <v>181</v>
      </c>
      <c r="AU909" s="209" t="s">
        <v>179</v>
      </c>
      <c r="AV909" s="14" t="s">
        <v>179</v>
      </c>
      <c r="AW909" s="14" t="s">
        <v>36</v>
      </c>
      <c r="AX909" s="14" t="s">
        <v>75</v>
      </c>
      <c r="AY909" s="209" t="s">
        <v>171</v>
      </c>
    </row>
    <row r="910" spans="2:51" s="14" customFormat="1" ht="11.25">
      <c r="B910" s="199"/>
      <c r="C910" s="200"/>
      <c r="D910" s="190" t="s">
        <v>181</v>
      </c>
      <c r="E910" s="201" t="s">
        <v>19</v>
      </c>
      <c r="F910" s="202" t="s">
        <v>608</v>
      </c>
      <c r="G910" s="200"/>
      <c r="H910" s="203">
        <v>-58.022</v>
      </c>
      <c r="I910" s="204"/>
      <c r="J910" s="200"/>
      <c r="K910" s="200"/>
      <c r="L910" s="205"/>
      <c r="M910" s="206"/>
      <c r="N910" s="207"/>
      <c r="O910" s="207"/>
      <c r="P910" s="207"/>
      <c r="Q910" s="207"/>
      <c r="R910" s="207"/>
      <c r="S910" s="207"/>
      <c r="T910" s="208"/>
      <c r="AT910" s="209" t="s">
        <v>181</v>
      </c>
      <c r="AU910" s="209" t="s">
        <v>179</v>
      </c>
      <c r="AV910" s="14" t="s">
        <v>179</v>
      </c>
      <c r="AW910" s="14" t="s">
        <v>36</v>
      </c>
      <c r="AX910" s="14" t="s">
        <v>75</v>
      </c>
      <c r="AY910" s="209" t="s">
        <v>171</v>
      </c>
    </row>
    <row r="911" spans="2:51" s="14" customFormat="1" ht="11.25">
      <c r="B911" s="199"/>
      <c r="C911" s="200"/>
      <c r="D911" s="190" t="s">
        <v>181</v>
      </c>
      <c r="E911" s="201" t="s">
        <v>19</v>
      </c>
      <c r="F911" s="202" t="s">
        <v>609</v>
      </c>
      <c r="G911" s="200"/>
      <c r="H911" s="203">
        <v>-83.75</v>
      </c>
      <c r="I911" s="204"/>
      <c r="J911" s="200"/>
      <c r="K911" s="200"/>
      <c r="L911" s="205"/>
      <c r="M911" s="206"/>
      <c r="N911" s="207"/>
      <c r="O911" s="207"/>
      <c r="P911" s="207"/>
      <c r="Q911" s="207"/>
      <c r="R911" s="207"/>
      <c r="S911" s="207"/>
      <c r="T911" s="208"/>
      <c r="AT911" s="209" t="s">
        <v>181</v>
      </c>
      <c r="AU911" s="209" t="s">
        <v>179</v>
      </c>
      <c r="AV911" s="14" t="s">
        <v>179</v>
      </c>
      <c r="AW911" s="14" t="s">
        <v>36</v>
      </c>
      <c r="AX911" s="14" t="s">
        <v>75</v>
      </c>
      <c r="AY911" s="209" t="s">
        <v>171</v>
      </c>
    </row>
    <row r="912" spans="2:51" s="14" customFormat="1" ht="11.25">
      <c r="B912" s="199"/>
      <c r="C912" s="200"/>
      <c r="D912" s="190" t="s">
        <v>181</v>
      </c>
      <c r="E912" s="201" t="s">
        <v>19</v>
      </c>
      <c r="F912" s="202" t="s">
        <v>610</v>
      </c>
      <c r="G912" s="200"/>
      <c r="H912" s="203">
        <v>88.5</v>
      </c>
      <c r="I912" s="204"/>
      <c r="J912" s="200"/>
      <c r="K912" s="200"/>
      <c r="L912" s="205"/>
      <c r="M912" s="206"/>
      <c r="N912" s="207"/>
      <c r="O912" s="207"/>
      <c r="P912" s="207"/>
      <c r="Q912" s="207"/>
      <c r="R912" s="207"/>
      <c r="S912" s="207"/>
      <c r="T912" s="208"/>
      <c r="AT912" s="209" t="s">
        <v>181</v>
      </c>
      <c r="AU912" s="209" t="s">
        <v>179</v>
      </c>
      <c r="AV912" s="14" t="s">
        <v>179</v>
      </c>
      <c r="AW912" s="14" t="s">
        <v>36</v>
      </c>
      <c r="AX912" s="14" t="s">
        <v>75</v>
      </c>
      <c r="AY912" s="209" t="s">
        <v>171</v>
      </c>
    </row>
    <row r="913" spans="2:51" s="14" customFormat="1" ht="11.25">
      <c r="B913" s="199"/>
      <c r="C913" s="200"/>
      <c r="D913" s="190" t="s">
        <v>181</v>
      </c>
      <c r="E913" s="201" t="s">
        <v>19</v>
      </c>
      <c r="F913" s="202" t="s">
        <v>611</v>
      </c>
      <c r="G913" s="200"/>
      <c r="H913" s="203">
        <v>61.313</v>
      </c>
      <c r="I913" s="204"/>
      <c r="J913" s="200"/>
      <c r="K913" s="200"/>
      <c r="L913" s="205"/>
      <c r="M913" s="206"/>
      <c r="N913" s="207"/>
      <c r="O913" s="207"/>
      <c r="P913" s="207"/>
      <c r="Q913" s="207"/>
      <c r="R913" s="207"/>
      <c r="S913" s="207"/>
      <c r="T913" s="208"/>
      <c r="AT913" s="209" t="s">
        <v>181</v>
      </c>
      <c r="AU913" s="209" t="s">
        <v>179</v>
      </c>
      <c r="AV913" s="14" t="s">
        <v>179</v>
      </c>
      <c r="AW913" s="14" t="s">
        <v>36</v>
      </c>
      <c r="AX913" s="14" t="s">
        <v>75</v>
      </c>
      <c r="AY913" s="209" t="s">
        <v>171</v>
      </c>
    </row>
    <row r="914" spans="2:51" s="15" customFormat="1" ht="11.25">
      <c r="B914" s="210"/>
      <c r="C914" s="211"/>
      <c r="D914" s="190" t="s">
        <v>181</v>
      </c>
      <c r="E914" s="212" t="s">
        <v>19</v>
      </c>
      <c r="F914" s="213" t="s">
        <v>184</v>
      </c>
      <c r="G914" s="211"/>
      <c r="H914" s="214">
        <v>382.385</v>
      </c>
      <c r="I914" s="215"/>
      <c r="J914" s="211"/>
      <c r="K914" s="211"/>
      <c r="L914" s="216"/>
      <c r="M914" s="217"/>
      <c r="N914" s="218"/>
      <c r="O914" s="218"/>
      <c r="P914" s="218"/>
      <c r="Q914" s="218"/>
      <c r="R914" s="218"/>
      <c r="S914" s="218"/>
      <c r="T914" s="219"/>
      <c r="AT914" s="220" t="s">
        <v>181</v>
      </c>
      <c r="AU914" s="220" t="s">
        <v>179</v>
      </c>
      <c r="AV914" s="15" t="s">
        <v>178</v>
      </c>
      <c r="AW914" s="15" t="s">
        <v>36</v>
      </c>
      <c r="AX914" s="15" t="s">
        <v>83</v>
      </c>
      <c r="AY914" s="220" t="s">
        <v>171</v>
      </c>
    </row>
    <row r="915" spans="1:65" s="2" customFormat="1" ht="21.75" customHeight="1">
      <c r="A915" s="36"/>
      <c r="B915" s="37"/>
      <c r="C915" s="221" t="s">
        <v>1067</v>
      </c>
      <c r="D915" s="221" t="s">
        <v>248</v>
      </c>
      <c r="E915" s="222" t="s">
        <v>1068</v>
      </c>
      <c r="F915" s="223" t="s">
        <v>1069</v>
      </c>
      <c r="G915" s="224" t="s">
        <v>176</v>
      </c>
      <c r="H915" s="225">
        <v>390.033</v>
      </c>
      <c r="I915" s="226"/>
      <c r="J915" s="227">
        <f>ROUND(I915*H915,2)</f>
        <v>0</v>
      </c>
      <c r="K915" s="223" t="s">
        <v>177</v>
      </c>
      <c r="L915" s="228"/>
      <c r="M915" s="229" t="s">
        <v>19</v>
      </c>
      <c r="N915" s="230" t="s">
        <v>47</v>
      </c>
      <c r="O915" s="66"/>
      <c r="P915" s="184">
        <f>O915*H915</f>
        <v>0</v>
      </c>
      <c r="Q915" s="184">
        <v>0.00022</v>
      </c>
      <c r="R915" s="184">
        <f>Q915*H915</f>
        <v>0.08580726000000001</v>
      </c>
      <c r="S915" s="184">
        <v>0</v>
      </c>
      <c r="T915" s="185">
        <f>S915*H915</f>
        <v>0</v>
      </c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R915" s="186" t="s">
        <v>353</v>
      </c>
      <c r="AT915" s="186" t="s">
        <v>248</v>
      </c>
      <c r="AU915" s="186" t="s">
        <v>179</v>
      </c>
      <c r="AY915" s="19" t="s">
        <v>171</v>
      </c>
      <c r="BE915" s="187">
        <f>IF(N915="základní",J915,0)</f>
        <v>0</v>
      </c>
      <c r="BF915" s="187">
        <f>IF(N915="snížená",J915,0)</f>
        <v>0</v>
      </c>
      <c r="BG915" s="187">
        <f>IF(N915="zákl. přenesená",J915,0)</f>
        <v>0</v>
      </c>
      <c r="BH915" s="187">
        <f>IF(N915="sníž. přenesená",J915,0)</f>
        <v>0</v>
      </c>
      <c r="BI915" s="187">
        <f>IF(N915="nulová",J915,0)</f>
        <v>0</v>
      </c>
      <c r="BJ915" s="19" t="s">
        <v>179</v>
      </c>
      <c r="BK915" s="187">
        <f>ROUND(I915*H915,2)</f>
        <v>0</v>
      </c>
      <c r="BL915" s="19" t="s">
        <v>261</v>
      </c>
      <c r="BM915" s="186" t="s">
        <v>1070</v>
      </c>
    </row>
    <row r="916" spans="2:51" s="14" customFormat="1" ht="11.25">
      <c r="B916" s="199"/>
      <c r="C916" s="200"/>
      <c r="D916" s="190" t="s">
        <v>181</v>
      </c>
      <c r="E916" s="200"/>
      <c r="F916" s="202" t="s">
        <v>1062</v>
      </c>
      <c r="G916" s="200"/>
      <c r="H916" s="203">
        <v>390.033</v>
      </c>
      <c r="I916" s="204"/>
      <c r="J916" s="200"/>
      <c r="K916" s="200"/>
      <c r="L916" s="205"/>
      <c r="M916" s="206"/>
      <c r="N916" s="207"/>
      <c r="O916" s="207"/>
      <c r="P916" s="207"/>
      <c r="Q916" s="207"/>
      <c r="R916" s="207"/>
      <c r="S916" s="207"/>
      <c r="T916" s="208"/>
      <c r="AT916" s="209" t="s">
        <v>181</v>
      </c>
      <c r="AU916" s="209" t="s">
        <v>179</v>
      </c>
      <c r="AV916" s="14" t="s">
        <v>179</v>
      </c>
      <c r="AW916" s="14" t="s">
        <v>4</v>
      </c>
      <c r="AX916" s="14" t="s">
        <v>83</v>
      </c>
      <c r="AY916" s="209" t="s">
        <v>171</v>
      </c>
    </row>
    <row r="917" spans="1:65" s="2" customFormat="1" ht="24">
      <c r="A917" s="36"/>
      <c r="B917" s="37"/>
      <c r="C917" s="175" t="s">
        <v>1071</v>
      </c>
      <c r="D917" s="175" t="s">
        <v>173</v>
      </c>
      <c r="E917" s="176" t="s">
        <v>1072</v>
      </c>
      <c r="F917" s="177" t="s">
        <v>1073</v>
      </c>
      <c r="G917" s="178" t="s">
        <v>176</v>
      </c>
      <c r="H917" s="179">
        <v>382.385</v>
      </c>
      <c r="I917" s="180"/>
      <c r="J917" s="181">
        <f>ROUND(I917*H917,2)</f>
        <v>0</v>
      </c>
      <c r="K917" s="177" t="s">
        <v>177</v>
      </c>
      <c r="L917" s="41"/>
      <c r="M917" s="182" t="s">
        <v>19</v>
      </c>
      <c r="N917" s="183" t="s">
        <v>47</v>
      </c>
      <c r="O917" s="66"/>
      <c r="P917" s="184">
        <f>O917*H917</f>
        <v>0</v>
      </c>
      <c r="Q917" s="184">
        <v>1E-05</v>
      </c>
      <c r="R917" s="184">
        <f>Q917*H917</f>
        <v>0.00382385</v>
      </c>
      <c r="S917" s="184">
        <v>0</v>
      </c>
      <c r="T917" s="185">
        <f>S917*H917</f>
        <v>0</v>
      </c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R917" s="186" t="s">
        <v>261</v>
      </c>
      <c r="AT917" s="186" t="s">
        <v>173</v>
      </c>
      <c r="AU917" s="186" t="s">
        <v>179</v>
      </c>
      <c r="AY917" s="19" t="s">
        <v>171</v>
      </c>
      <c r="BE917" s="187">
        <f>IF(N917="základní",J917,0)</f>
        <v>0</v>
      </c>
      <c r="BF917" s="187">
        <f>IF(N917="snížená",J917,0)</f>
        <v>0</v>
      </c>
      <c r="BG917" s="187">
        <f>IF(N917="zákl. přenesená",J917,0)</f>
        <v>0</v>
      </c>
      <c r="BH917" s="187">
        <f>IF(N917="sníž. přenesená",J917,0)</f>
        <v>0</v>
      </c>
      <c r="BI917" s="187">
        <f>IF(N917="nulová",J917,0)</f>
        <v>0</v>
      </c>
      <c r="BJ917" s="19" t="s">
        <v>179</v>
      </c>
      <c r="BK917" s="187">
        <f>ROUND(I917*H917,2)</f>
        <v>0</v>
      </c>
      <c r="BL917" s="19" t="s">
        <v>261</v>
      </c>
      <c r="BM917" s="186" t="s">
        <v>1074</v>
      </c>
    </row>
    <row r="918" spans="1:65" s="2" customFormat="1" ht="16.5" customHeight="1">
      <c r="A918" s="36"/>
      <c r="B918" s="37"/>
      <c r="C918" s="221" t="s">
        <v>1075</v>
      </c>
      <c r="D918" s="221" t="s">
        <v>248</v>
      </c>
      <c r="E918" s="222" t="s">
        <v>1076</v>
      </c>
      <c r="F918" s="223" t="s">
        <v>1077</v>
      </c>
      <c r="G918" s="224" t="s">
        <v>176</v>
      </c>
      <c r="H918" s="225">
        <v>401.504</v>
      </c>
      <c r="I918" s="226"/>
      <c r="J918" s="227">
        <f>ROUND(I918*H918,2)</f>
        <v>0</v>
      </c>
      <c r="K918" s="223" t="s">
        <v>177</v>
      </c>
      <c r="L918" s="228"/>
      <c r="M918" s="229" t="s">
        <v>19</v>
      </c>
      <c r="N918" s="230" t="s">
        <v>47</v>
      </c>
      <c r="O918" s="66"/>
      <c r="P918" s="184">
        <f>O918*H918</f>
        <v>0</v>
      </c>
      <c r="Q918" s="184">
        <v>0.00017</v>
      </c>
      <c r="R918" s="184">
        <f>Q918*H918</f>
        <v>0.06825568000000001</v>
      </c>
      <c r="S918" s="184">
        <v>0</v>
      </c>
      <c r="T918" s="185">
        <f>S918*H918</f>
        <v>0</v>
      </c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R918" s="186" t="s">
        <v>353</v>
      </c>
      <c r="AT918" s="186" t="s">
        <v>248</v>
      </c>
      <c r="AU918" s="186" t="s">
        <v>179</v>
      </c>
      <c r="AY918" s="19" t="s">
        <v>171</v>
      </c>
      <c r="BE918" s="187">
        <f>IF(N918="základní",J918,0)</f>
        <v>0</v>
      </c>
      <c r="BF918" s="187">
        <f>IF(N918="snížená",J918,0)</f>
        <v>0</v>
      </c>
      <c r="BG918" s="187">
        <f>IF(N918="zákl. přenesená",J918,0)</f>
        <v>0</v>
      </c>
      <c r="BH918" s="187">
        <f>IF(N918="sníž. přenesená",J918,0)</f>
        <v>0</v>
      </c>
      <c r="BI918" s="187">
        <f>IF(N918="nulová",J918,0)</f>
        <v>0</v>
      </c>
      <c r="BJ918" s="19" t="s">
        <v>179</v>
      </c>
      <c r="BK918" s="187">
        <f>ROUND(I918*H918,2)</f>
        <v>0</v>
      </c>
      <c r="BL918" s="19" t="s">
        <v>261</v>
      </c>
      <c r="BM918" s="186" t="s">
        <v>1078</v>
      </c>
    </row>
    <row r="919" spans="2:51" s="14" customFormat="1" ht="11.25">
      <c r="B919" s="199"/>
      <c r="C919" s="200"/>
      <c r="D919" s="190" t="s">
        <v>181</v>
      </c>
      <c r="E919" s="200"/>
      <c r="F919" s="202" t="s">
        <v>1079</v>
      </c>
      <c r="G919" s="200"/>
      <c r="H919" s="203">
        <v>401.504</v>
      </c>
      <c r="I919" s="204"/>
      <c r="J919" s="200"/>
      <c r="K919" s="200"/>
      <c r="L919" s="205"/>
      <c r="M919" s="206"/>
      <c r="N919" s="207"/>
      <c r="O919" s="207"/>
      <c r="P919" s="207"/>
      <c r="Q919" s="207"/>
      <c r="R919" s="207"/>
      <c r="S919" s="207"/>
      <c r="T919" s="208"/>
      <c r="AT919" s="209" t="s">
        <v>181</v>
      </c>
      <c r="AU919" s="209" t="s">
        <v>179</v>
      </c>
      <c r="AV919" s="14" t="s">
        <v>179</v>
      </c>
      <c r="AW919" s="14" t="s">
        <v>4</v>
      </c>
      <c r="AX919" s="14" t="s">
        <v>83</v>
      </c>
      <c r="AY919" s="209" t="s">
        <v>171</v>
      </c>
    </row>
    <row r="920" spans="1:65" s="2" customFormat="1" ht="33" customHeight="1">
      <c r="A920" s="36"/>
      <c r="B920" s="37"/>
      <c r="C920" s="175" t="s">
        <v>1080</v>
      </c>
      <c r="D920" s="175" t="s">
        <v>173</v>
      </c>
      <c r="E920" s="176" t="s">
        <v>1081</v>
      </c>
      <c r="F920" s="177" t="s">
        <v>1082</v>
      </c>
      <c r="G920" s="178" t="s">
        <v>176</v>
      </c>
      <c r="H920" s="179">
        <v>382.385</v>
      </c>
      <c r="I920" s="180"/>
      <c r="J920" s="181">
        <f>ROUND(I920*H920,2)</f>
        <v>0</v>
      </c>
      <c r="K920" s="177" t="s">
        <v>177</v>
      </c>
      <c r="L920" s="41"/>
      <c r="M920" s="182" t="s">
        <v>19</v>
      </c>
      <c r="N920" s="183" t="s">
        <v>47</v>
      </c>
      <c r="O920" s="66"/>
      <c r="P920" s="184">
        <f>O920*H920</f>
        <v>0</v>
      </c>
      <c r="Q920" s="184">
        <v>0</v>
      </c>
      <c r="R920" s="184">
        <f>Q920*H920</f>
        <v>0</v>
      </c>
      <c r="S920" s="184">
        <v>0</v>
      </c>
      <c r="T920" s="185">
        <f>S920*H920</f>
        <v>0</v>
      </c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R920" s="186" t="s">
        <v>261</v>
      </c>
      <c r="AT920" s="186" t="s">
        <v>173</v>
      </c>
      <c r="AU920" s="186" t="s">
        <v>179</v>
      </c>
      <c r="AY920" s="19" t="s">
        <v>171</v>
      </c>
      <c r="BE920" s="187">
        <f>IF(N920="základní",J920,0)</f>
        <v>0</v>
      </c>
      <c r="BF920" s="187">
        <f>IF(N920="snížená",J920,0)</f>
        <v>0</v>
      </c>
      <c r="BG920" s="187">
        <f>IF(N920="zákl. přenesená",J920,0)</f>
        <v>0</v>
      </c>
      <c r="BH920" s="187">
        <f>IF(N920="sníž. přenesená",J920,0)</f>
        <v>0</v>
      </c>
      <c r="BI920" s="187">
        <f>IF(N920="nulová",J920,0)</f>
        <v>0</v>
      </c>
      <c r="BJ920" s="19" t="s">
        <v>179</v>
      </c>
      <c r="BK920" s="187">
        <f>ROUND(I920*H920,2)</f>
        <v>0</v>
      </c>
      <c r="BL920" s="19" t="s">
        <v>261</v>
      </c>
      <c r="BM920" s="186" t="s">
        <v>1083</v>
      </c>
    </row>
    <row r="921" spans="2:51" s="14" customFormat="1" ht="11.25">
      <c r="B921" s="199"/>
      <c r="C921" s="200"/>
      <c r="D921" s="190" t="s">
        <v>181</v>
      </c>
      <c r="E921" s="201" t="s">
        <v>19</v>
      </c>
      <c r="F921" s="202" t="s">
        <v>607</v>
      </c>
      <c r="G921" s="200"/>
      <c r="H921" s="203">
        <v>187.172</v>
      </c>
      <c r="I921" s="204"/>
      <c r="J921" s="200"/>
      <c r="K921" s="200"/>
      <c r="L921" s="205"/>
      <c r="M921" s="206"/>
      <c r="N921" s="207"/>
      <c r="O921" s="207"/>
      <c r="P921" s="207"/>
      <c r="Q921" s="207"/>
      <c r="R921" s="207"/>
      <c r="S921" s="207"/>
      <c r="T921" s="208"/>
      <c r="AT921" s="209" t="s">
        <v>181</v>
      </c>
      <c r="AU921" s="209" t="s">
        <v>179</v>
      </c>
      <c r="AV921" s="14" t="s">
        <v>179</v>
      </c>
      <c r="AW921" s="14" t="s">
        <v>36</v>
      </c>
      <c r="AX921" s="14" t="s">
        <v>75</v>
      </c>
      <c r="AY921" s="209" t="s">
        <v>171</v>
      </c>
    </row>
    <row r="922" spans="2:51" s="14" customFormat="1" ht="11.25">
      <c r="B922" s="199"/>
      <c r="C922" s="200"/>
      <c r="D922" s="190" t="s">
        <v>181</v>
      </c>
      <c r="E922" s="201" t="s">
        <v>19</v>
      </c>
      <c r="F922" s="202" t="s">
        <v>607</v>
      </c>
      <c r="G922" s="200"/>
      <c r="H922" s="203">
        <v>187.172</v>
      </c>
      <c r="I922" s="204"/>
      <c r="J922" s="200"/>
      <c r="K922" s="200"/>
      <c r="L922" s="205"/>
      <c r="M922" s="206"/>
      <c r="N922" s="207"/>
      <c r="O922" s="207"/>
      <c r="P922" s="207"/>
      <c r="Q922" s="207"/>
      <c r="R922" s="207"/>
      <c r="S922" s="207"/>
      <c r="T922" s="208"/>
      <c r="AT922" s="209" t="s">
        <v>181</v>
      </c>
      <c r="AU922" s="209" t="s">
        <v>179</v>
      </c>
      <c r="AV922" s="14" t="s">
        <v>179</v>
      </c>
      <c r="AW922" s="14" t="s">
        <v>36</v>
      </c>
      <c r="AX922" s="14" t="s">
        <v>75</v>
      </c>
      <c r="AY922" s="209" t="s">
        <v>171</v>
      </c>
    </row>
    <row r="923" spans="2:51" s="14" customFormat="1" ht="11.25">
      <c r="B923" s="199"/>
      <c r="C923" s="200"/>
      <c r="D923" s="190" t="s">
        <v>181</v>
      </c>
      <c r="E923" s="201" t="s">
        <v>19</v>
      </c>
      <c r="F923" s="202" t="s">
        <v>608</v>
      </c>
      <c r="G923" s="200"/>
      <c r="H923" s="203">
        <v>-58.022</v>
      </c>
      <c r="I923" s="204"/>
      <c r="J923" s="200"/>
      <c r="K923" s="200"/>
      <c r="L923" s="205"/>
      <c r="M923" s="206"/>
      <c r="N923" s="207"/>
      <c r="O923" s="207"/>
      <c r="P923" s="207"/>
      <c r="Q923" s="207"/>
      <c r="R923" s="207"/>
      <c r="S923" s="207"/>
      <c r="T923" s="208"/>
      <c r="AT923" s="209" t="s">
        <v>181</v>
      </c>
      <c r="AU923" s="209" t="s">
        <v>179</v>
      </c>
      <c r="AV923" s="14" t="s">
        <v>179</v>
      </c>
      <c r="AW923" s="14" t="s">
        <v>36</v>
      </c>
      <c r="AX923" s="14" t="s">
        <v>75</v>
      </c>
      <c r="AY923" s="209" t="s">
        <v>171</v>
      </c>
    </row>
    <row r="924" spans="2:51" s="14" customFormat="1" ht="11.25">
      <c r="B924" s="199"/>
      <c r="C924" s="200"/>
      <c r="D924" s="190" t="s">
        <v>181</v>
      </c>
      <c r="E924" s="201" t="s">
        <v>19</v>
      </c>
      <c r="F924" s="202" t="s">
        <v>609</v>
      </c>
      <c r="G924" s="200"/>
      <c r="H924" s="203">
        <v>-83.75</v>
      </c>
      <c r="I924" s="204"/>
      <c r="J924" s="200"/>
      <c r="K924" s="200"/>
      <c r="L924" s="205"/>
      <c r="M924" s="206"/>
      <c r="N924" s="207"/>
      <c r="O924" s="207"/>
      <c r="P924" s="207"/>
      <c r="Q924" s="207"/>
      <c r="R924" s="207"/>
      <c r="S924" s="207"/>
      <c r="T924" s="208"/>
      <c r="AT924" s="209" t="s">
        <v>181</v>
      </c>
      <c r="AU924" s="209" t="s">
        <v>179</v>
      </c>
      <c r="AV924" s="14" t="s">
        <v>179</v>
      </c>
      <c r="AW924" s="14" t="s">
        <v>36</v>
      </c>
      <c r="AX924" s="14" t="s">
        <v>75</v>
      </c>
      <c r="AY924" s="209" t="s">
        <v>171</v>
      </c>
    </row>
    <row r="925" spans="2:51" s="14" customFormat="1" ht="11.25">
      <c r="B925" s="199"/>
      <c r="C925" s="200"/>
      <c r="D925" s="190" t="s">
        <v>181</v>
      </c>
      <c r="E925" s="201" t="s">
        <v>19</v>
      </c>
      <c r="F925" s="202" t="s">
        <v>610</v>
      </c>
      <c r="G925" s="200"/>
      <c r="H925" s="203">
        <v>88.5</v>
      </c>
      <c r="I925" s="204"/>
      <c r="J925" s="200"/>
      <c r="K925" s="200"/>
      <c r="L925" s="205"/>
      <c r="M925" s="206"/>
      <c r="N925" s="207"/>
      <c r="O925" s="207"/>
      <c r="P925" s="207"/>
      <c r="Q925" s="207"/>
      <c r="R925" s="207"/>
      <c r="S925" s="207"/>
      <c r="T925" s="208"/>
      <c r="AT925" s="209" t="s">
        <v>181</v>
      </c>
      <c r="AU925" s="209" t="s">
        <v>179</v>
      </c>
      <c r="AV925" s="14" t="s">
        <v>179</v>
      </c>
      <c r="AW925" s="14" t="s">
        <v>36</v>
      </c>
      <c r="AX925" s="14" t="s">
        <v>75</v>
      </c>
      <c r="AY925" s="209" t="s">
        <v>171</v>
      </c>
    </row>
    <row r="926" spans="2:51" s="14" customFormat="1" ht="11.25">
      <c r="B926" s="199"/>
      <c r="C926" s="200"/>
      <c r="D926" s="190" t="s">
        <v>181</v>
      </c>
      <c r="E926" s="201" t="s">
        <v>19</v>
      </c>
      <c r="F926" s="202" t="s">
        <v>611</v>
      </c>
      <c r="G926" s="200"/>
      <c r="H926" s="203">
        <v>61.313</v>
      </c>
      <c r="I926" s="204"/>
      <c r="J926" s="200"/>
      <c r="K926" s="200"/>
      <c r="L926" s="205"/>
      <c r="M926" s="206"/>
      <c r="N926" s="207"/>
      <c r="O926" s="207"/>
      <c r="P926" s="207"/>
      <c r="Q926" s="207"/>
      <c r="R926" s="207"/>
      <c r="S926" s="207"/>
      <c r="T926" s="208"/>
      <c r="AT926" s="209" t="s">
        <v>181</v>
      </c>
      <c r="AU926" s="209" t="s">
        <v>179</v>
      </c>
      <c r="AV926" s="14" t="s">
        <v>179</v>
      </c>
      <c r="AW926" s="14" t="s">
        <v>36</v>
      </c>
      <c r="AX926" s="14" t="s">
        <v>75</v>
      </c>
      <c r="AY926" s="209" t="s">
        <v>171</v>
      </c>
    </row>
    <row r="927" spans="2:51" s="15" customFormat="1" ht="11.25">
      <c r="B927" s="210"/>
      <c r="C927" s="211"/>
      <c r="D927" s="190" t="s">
        <v>181</v>
      </c>
      <c r="E927" s="212" t="s">
        <v>19</v>
      </c>
      <c r="F927" s="213" t="s">
        <v>184</v>
      </c>
      <c r="G927" s="211"/>
      <c r="H927" s="214">
        <v>382.385</v>
      </c>
      <c r="I927" s="215"/>
      <c r="J927" s="211"/>
      <c r="K927" s="211"/>
      <c r="L927" s="216"/>
      <c r="M927" s="217"/>
      <c r="N927" s="218"/>
      <c r="O927" s="218"/>
      <c r="P927" s="218"/>
      <c r="Q927" s="218"/>
      <c r="R927" s="218"/>
      <c r="S927" s="218"/>
      <c r="T927" s="219"/>
      <c r="AT927" s="220" t="s">
        <v>181</v>
      </c>
      <c r="AU927" s="220" t="s">
        <v>179</v>
      </c>
      <c r="AV927" s="15" t="s">
        <v>178</v>
      </c>
      <c r="AW927" s="15" t="s">
        <v>36</v>
      </c>
      <c r="AX927" s="15" t="s">
        <v>83</v>
      </c>
      <c r="AY927" s="220" t="s">
        <v>171</v>
      </c>
    </row>
    <row r="928" spans="1:65" s="2" customFormat="1" ht="16.5" customHeight="1">
      <c r="A928" s="36"/>
      <c r="B928" s="37"/>
      <c r="C928" s="221" t="s">
        <v>1084</v>
      </c>
      <c r="D928" s="221" t="s">
        <v>248</v>
      </c>
      <c r="E928" s="222" t="s">
        <v>1085</v>
      </c>
      <c r="F928" s="223" t="s">
        <v>1086</v>
      </c>
      <c r="G928" s="224" t="s">
        <v>176</v>
      </c>
      <c r="H928" s="225">
        <v>401.504</v>
      </c>
      <c r="I928" s="226"/>
      <c r="J928" s="227">
        <f>ROUND(I928*H928,2)</f>
        <v>0</v>
      </c>
      <c r="K928" s="223" t="s">
        <v>177</v>
      </c>
      <c r="L928" s="228"/>
      <c r="M928" s="229" t="s">
        <v>19</v>
      </c>
      <c r="N928" s="230" t="s">
        <v>47</v>
      </c>
      <c r="O928" s="66"/>
      <c r="P928" s="184">
        <f>O928*H928</f>
        <v>0</v>
      </c>
      <c r="Q928" s="184">
        <v>0.0075</v>
      </c>
      <c r="R928" s="184">
        <f>Q928*H928</f>
        <v>3.01128</v>
      </c>
      <c r="S928" s="184">
        <v>0</v>
      </c>
      <c r="T928" s="185">
        <f>S928*H928</f>
        <v>0</v>
      </c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R928" s="186" t="s">
        <v>353</v>
      </c>
      <c r="AT928" s="186" t="s">
        <v>248</v>
      </c>
      <c r="AU928" s="186" t="s">
        <v>179</v>
      </c>
      <c r="AY928" s="19" t="s">
        <v>171</v>
      </c>
      <c r="BE928" s="187">
        <f>IF(N928="základní",J928,0)</f>
        <v>0</v>
      </c>
      <c r="BF928" s="187">
        <f>IF(N928="snížená",J928,0)</f>
        <v>0</v>
      </c>
      <c r="BG928" s="187">
        <f>IF(N928="zákl. přenesená",J928,0)</f>
        <v>0</v>
      </c>
      <c r="BH928" s="187">
        <f>IF(N928="sníž. přenesená",J928,0)</f>
        <v>0</v>
      </c>
      <c r="BI928" s="187">
        <f>IF(N928="nulová",J928,0)</f>
        <v>0</v>
      </c>
      <c r="BJ928" s="19" t="s">
        <v>179</v>
      </c>
      <c r="BK928" s="187">
        <f>ROUND(I928*H928,2)</f>
        <v>0</v>
      </c>
      <c r="BL928" s="19" t="s">
        <v>261</v>
      </c>
      <c r="BM928" s="186" t="s">
        <v>1087</v>
      </c>
    </row>
    <row r="929" spans="1:47" s="2" customFormat="1" ht="39">
      <c r="A929" s="36"/>
      <c r="B929" s="37"/>
      <c r="C929" s="38"/>
      <c r="D929" s="190" t="s">
        <v>856</v>
      </c>
      <c r="E929" s="38"/>
      <c r="F929" s="242" t="s">
        <v>1088</v>
      </c>
      <c r="G929" s="38"/>
      <c r="H929" s="38"/>
      <c r="I929" s="243"/>
      <c r="J929" s="38"/>
      <c r="K929" s="38"/>
      <c r="L929" s="41"/>
      <c r="M929" s="244"/>
      <c r="N929" s="245"/>
      <c r="O929" s="66"/>
      <c r="P929" s="66"/>
      <c r="Q929" s="66"/>
      <c r="R929" s="66"/>
      <c r="S929" s="66"/>
      <c r="T929" s="67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T929" s="19" t="s">
        <v>856</v>
      </c>
      <c r="AU929" s="19" t="s">
        <v>179</v>
      </c>
    </row>
    <row r="930" spans="2:51" s="14" customFormat="1" ht="11.25">
      <c r="B930" s="199"/>
      <c r="C930" s="200"/>
      <c r="D930" s="190" t="s">
        <v>181</v>
      </c>
      <c r="E930" s="200"/>
      <c r="F930" s="202" t="s">
        <v>1079</v>
      </c>
      <c r="G930" s="200"/>
      <c r="H930" s="203">
        <v>401.504</v>
      </c>
      <c r="I930" s="204"/>
      <c r="J930" s="200"/>
      <c r="K930" s="200"/>
      <c r="L930" s="205"/>
      <c r="M930" s="206"/>
      <c r="N930" s="207"/>
      <c r="O930" s="207"/>
      <c r="P930" s="207"/>
      <c r="Q930" s="207"/>
      <c r="R930" s="207"/>
      <c r="S930" s="207"/>
      <c r="T930" s="208"/>
      <c r="AT930" s="209" t="s">
        <v>181</v>
      </c>
      <c r="AU930" s="209" t="s">
        <v>179</v>
      </c>
      <c r="AV930" s="14" t="s">
        <v>179</v>
      </c>
      <c r="AW930" s="14" t="s">
        <v>4</v>
      </c>
      <c r="AX930" s="14" t="s">
        <v>83</v>
      </c>
      <c r="AY930" s="209" t="s">
        <v>171</v>
      </c>
    </row>
    <row r="931" spans="1:65" s="2" customFormat="1" ht="24">
      <c r="A931" s="36"/>
      <c r="B931" s="37"/>
      <c r="C931" s="175" t="s">
        <v>1089</v>
      </c>
      <c r="D931" s="175" t="s">
        <v>173</v>
      </c>
      <c r="E931" s="176" t="s">
        <v>1090</v>
      </c>
      <c r="F931" s="177" t="s">
        <v>1091</v>
      </c>
      <c r="G931" s="178" t="s">
        <v>176</v>
      </c>
      <c r="H931" s="179">
        <v>74.585</v>
      </c>
      <c r="I931" s="180"/>
      <c r="J931" s="181">
        <f>ROUND(I931*H931,2)</f>
        <v>0</v>
      </c>
      <c r="K931" s="177" t="s">
        <v>177</v>
      </c>
      <c r="L931" s="41"/>
      <c r="M931" s="182" t="s">
        <v>19</v>
      </c>
      <c r="N931" s="183" t="s">
        <v>47</v>
      </c>
      <c r="O931" s="66"/>
      <c r="P931" s="184">
        <f>O931*H931</f>
        <v>0</v>
      </c>
      <c r="Q931" s="184">
        <v>0</v>
      </c>
      <c r="R931" s="184">
        <f>Q931*H931</f>
        <v>0</v>
      </c>
      <c r="S931" s="184">
        <v>0</v>
      </c>
      <c r="T931" s="185">
        <f>S931*H931</f>
        <v>0</v>
      </c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R931" s="186" t="s">
        <v>261</v>
      </c>
      <c r="AT931" s="186" t="s">
        <v>173</v>
      </c>
      <c r="AU931" s="186" t="s">
        <v>179</v>
      </c>
      <c r="AY931" s="19" t="s">
        <v>171</v>
      </c>
      <c r="BE931" s="187">
        <f>IF(N931="základní",J931,0)</f>
        <v>0</v>
      </c>
      <c r="BF931" s="187">
        <f>IF(N931="snížená",J931,0)</f>
        <v>0</v>
      </c>
      <c r="BG931" s="187">
        <f>IF(N931="zákl. přenesená",J931,0)</f>
        <v>0</v>
      </c>
      <c r="BH931" s="187">
        <f>IF(N931="sníž. přenesená",J931,0)</f>
        <v>0</v>
      </c>
      <c r="BI931" s="187">
        <f>IF(N931="nulová",J931,0)</f>
        <v>0</v>
      </c>
      <c r="BJ931" s="19" t="s">
        <v>179</v>
      </c>
      <c r="BK931" s="187">
        <f>ROUND(I931*H931,2)</f>
        <v>0</v>
      </c>
      <c r="BL931" s="19" t="s">
        <v>261</v>
      </c>
      <c r="BM931" s="186" t="s">
        <v>1092</v>
      </c>
    </row>
    <row r="932" spans="2:51" s="13" customFormat="1" ht="11.25">
      <c r="B932" s="188"/>
      <c r="C932" s="189"/>
      <c r="D932" s="190" t="s">
        <v>181</v>
      </c>
      <c r="E932" s="191" t="s">
        <v>19</v>
      </c>
      <c r="F932" s="192" t="s">
        <v>481</v>
      </c>
      <c r="G932" s="189"/>
      <c r="H932" s="191" t="s">
        <v>19</v>
      </c>
      <c r="I932" s="193"/>
      <c r="J932" s="189"/>
      <c r="K932" s="189"/>
      <c r="L932" s="194"/>
      <c r="M932" s="195"/>
      <c r="N932" s="196"/>
      <c r="O932" s="196"/>
      <c r="P932" s="196"/>
      <c r="Q932" s="196"/>
      <c r="R932" s="196"/>
      <c r="S932" s="196"/>
      <c r="T932" s="197"/>
      <c r="AT932" s="198" t="s">
        <v>181</v>
      </c>
      <c r="AU932" s="198" t="s">
        <v>179</v>
      </c>
      <c r="AV932" s="13" t="s">
        <v>83</v>
      </c>
      <c r="AW932" s="13" t="s">
        <v>36</v>
      </c>
      <c r="AX932" s="13" t="s">
        <v>75</v>
      </c>
      <c r="AY932" s="198" t="s">
        <v>171</v>
      </c>
    </row>
    <row r="933" spans="2:51" s="14" customFormat="1" ht="11.25">
      <c r="B933" s="199"/>
      <c r="C933" s="200"/>
      <c r="D933" s="190" t="s">
        <v>181</v>
      </c>
      <c r="E933" s="201" t="s">
        <v>19</v>
      </c>
      <c r="F933" s="202" t="s">
        <v>1093</v>
      </c>
      <c r="G933" s="200"/>
      <c r="H933" s="203">
        <v>59.185</v>
      </c>
      <c r="I933" s="204"/>
      <c r="J933" s="200"/>
      <c r="K933" s="200"/>
      <c r="L933" s="205"/>
      <c r="M933" s="206"/>
      <c r="N933" s="207"/>
      <c r="O933" s="207"/>
      <c r="P933" s="207"/>
      <c r="Q933" s="207"/>
      <c r="R933" s="207"/>
      <c r="S933" s="207"/>
      <c r="T933" s="208"/>
      <c r="AT933" s="209" t="s">
        <v>181</v>
      </c>
      <c r="AU933" s="209" t="s">
        <v>179</v>
      </c>
      <c r="AV933" s="14" t="s">
        <v>179</v>
      </c>
      <c r="AW933" s="14" t="s">
        <v>36</v>
      </c>
      <c r="AX933" s="14" t="s">
        <v>75</v>
      </c>
      <c r="AY933" s="209" t="s">
        <v>171</v>
      </c>
    </row>
    <row r="934" spans="2:51" s="14" customFormat="1" ht="11.25">
      <c r="B934" s="199"/>
      <c r="C934" s="200"/>
      <c r="D934" s="190" t="s">
        <v>181</v>
      </c>
      <c r="E934" s="201" t="s">
        <v>19</v>
      </c>
      <c r="F934" s="202" t="s">
        <v>946</v>
      </c>
      <c r="G934" s="200"/>
      <c r="H934" s="203">
        <v>15.4</v>
      </c>
      <c r="I934" s="204"/>
      <c r="J934" s="200"/>
      <c r="K934" s="200"/>
      <c r="L934" s="205"/>
      <c r="M934" s="206"/>
      <c r="N934" s="207"/>
      <c r="O934" s="207"/>
      <c r="P934" s="207"/>
      <c r="Q934" s="207"/>
      <c r="R934" s="207"/>
      <c r="S934" s="207"/>
      <c r="T934" s="208"/>
      <c r="AT934" s="209" t="s">
        <v>181</v>
      </c>
      <c r="AU934" s="209" t="s">
        <v>179</v>
      </c>
      <c r="AV934" s="14" t="s">
        <v>179</v>
      </c>
      <c r="AW934" s="14" t="s">
        <v>36</v>
      </c>
      <c r="AX934" s="14" t="s">
        <v>75</v>
      </c>
      <c r="AY934" s="209" t="s">
        <v>171</v>
      </c>
    </row>
    <row r="935" spans="2:51" s="15" customFormat="1" ht="11.25">
      <c r="B935" s="210"/>
      <c r="C935" s="211"/>
      <c r="D935" s="190" t="s">
        <v>181</v>
      </c>
      <c r="E935" s="212" t="s">
        <v>19</v>
      </c>
      <c r="F935" s="213" t="s">
        <v>184</v>
      </c>
      <c r="G935" s="211"/>
      <c r="H935" s="214">
        <v>74.585</v>
      </c>
      <c r="I935" s="215"/>
      <c r="J935" s="211"/>
      <c r="K935" s="211"/>
      <c r="L935" s="216"/>
      <c r="M935" s="217"/>
      <c r="N935" s="218"/>
      <c r="O935" s="218"/>
      <c r="P935" s="218"/>
      <c r="Q935" s="218"/>
      <c r="R935" s="218"/>
      <c r="S935" s="218"/>
      <c r="T935" s="219"/>
      <c r="AT935" s="220" t="s">
        <v>181</v>
      </c>
      <c r="AU935" s="220" t="s">
        <v>179</v>
      </c>
      <c r="AV935" s="15" t="s">
        <v>178</v>
      </c>
      <c r="AW935" s="15" t="s">
        <v>36</v>
      </c>
      <c r="AX935" s="15" t="s">
        <v>83</v>
      </c>
      <c r="AY935" s="220" t="s">
        <v>171</v>
      </c>
    </row>
    <row r="936" spans="1:65" s="2" customFormat="1" ht="24">
      <c r="A936" s="36"/>
      <c r="B936" s="37"/>
      <c r="C936" s="221" t="s">
        <v>1094</v>
      </c>
      <c r="D936" s="221" t="s">
        <v>248</v>
      </c>
      <c r="E936" s="222" t="s">
        <v>1095</v>
      </c>
      <c r="F936" s="223" t="s">
        <v>1096</v>
      </c>
      <c r="G936" s="224" t="s">
        <v>176</v>
      </c>
      <c r="H936" s="225">
        <v>78.314</v>
      </c>
      <c r="I936" s="226"/>
      <c r="J936" s="227">
        <f>ROUND(I936*H936,2)</f>
        <v>0</v>
      </c>
      <c r="K936" s="223" t="s">
        <v>177</v>
      </c>
      <c r="L936" s="228"/>
      <c r="M936" s="229" t="s">
        <v>19</v>
      </c>
      <c r="N936" s="230" t="s">
        <v>47</v>
      </c>
      <c r="O936" s="66"/>
      <c r="P936" s="184">
        <f>O936*H936</f>
        <v>0</v>
      </c>
      <c r="Q936" s="184">
        <v>0.004</v>
      </c>
      <c r="R936" s="184">
        <f>Q936*H936</f>
        <v>0.313256</v>
      </c>
      <c r="S936" s="184">
        <v>0</v>
      </c>
      <c r="T936" s="185">
        <f>S936*H936</f>
        <v>0</v>
      </c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R936" s="186" t="s">
        <v>353</v>
      </c>
      <c r="AT936" s="186" t="s">
        <v>248</v>
      </c>
      <c r="AU936" s="186" t="s">
        <v>179</v>
      </c>
      <c r="AY936" s="19" t="s">
        <v>171</v>
      </c>
      <c r="BE936" s="187">
        <f>IF(N936="základní",J936,0)</f>
        <v>0</v>
      </c>
      <c r="BF936" s="187">
        <f>IF(N936="snížená",J936,0)</f>
        <v>0</v>
      </c>
      <c r="BG936" s="187">
        <f>IF(N936="zákl. přenesená",J936,0)</f>
        <v>0</v>
      </c>
      <c r="BH936" s="187">
        <f>IF(N936="sníž. přenesená",J936,0)</f>
        <v>0</v>
      </c>
      <c r="BI936" s="187">
        <f>IF(N936="nulová",J936,0)</f>
        <v>0</v>
      </c>
      <c r="BJ936" s="19" t="s">
        <v>179</v>
      </c>
      <c r="BK936" s="187">
        <f>ROUND(I936*H936,2)</f>
        <v>0</v>
      </c>
      <c r="BL936" s="19" t="s">
        <v>261</v>
      </c>
      <c r="BM936" s="186" t="s">
        <v>1097</v>
      </c>
    </row>
    <row r="937" spans="2:51" s="14" customFormat="1" ht="11.25">
      <c r="B937" s="199"/>
      <c r="C937" s="200"/>
      <c r="D937" s="190" t="s">
        <v>181</v>
      </c>
      <c r="E937" s="200"/>
      <c r="F937" s="202" t="s">
        <v>1098</v>
      </c>
      <c r="G937" s="200"/>
      <c r="H937" s="203">
        <v>78.314</v>
      </c>
      <c r="I937" s="204"/>
      <c r="J937" s="200"/>
      <c r="K937" s="200"/>
      <c r="L937" s="205"/>
      <c r="M937" s="206"/>
      <c r="N937" s="207"/>
      <c r="O937" s="207"/>
      <c r="P937" s="207"/>
      <c r="Q937" s="207"/>
      <c r="R937" s="207"/>
      <c r="S937" s="207"/>
      <c r="T937" s="208"/>
      <c r="AT937" s="209" t="s">
        <v>181</v>
      </c>
      <c r="AU937" s="209" t="s">
        <v>179</v>
      </c>
      <c r="AV937" s="14" t="s">
        <v>179</v>
      </c>
      <c r="AW937" s="14" t="s">
        <v>4</v>
      </c>
      <c r="AX937" s="14" t="s">
        <v>83</v>
      </c>
      <c r="AY937" s="209" t="s">
        <v>171</v>
      </c>
    </row>
    <row r="938" spans="1:65" s="2" customFormat="1" ht="24">
      <c r="A938" s="36"/>
      <c r="B938" s="37"/>
      <c r="C938" s="175" t="s">
        <v>1099</v>
      </c>
      <c r="D938" s="175" t="s">
        <v>173</v>
      </c>
      <c r="E938" s="176" t="s">
        <v>1100</v>
      </c>
      <c r="F938" s="177" t="s">
        <v>1101</v>
      </c>
      <c r="G938" s="178" t="s">
        <v>176</v>
      </c>
      <c r="H938" s="179">
        <v>529.52</v>
      </c>
      <c r="I938" s="180"/>
      <c r="J938" s="181">
        <f>ROUND(I938*H938,2)</f>
        <v>0</v>
      </c>
      <c r="K938" s="177" t="s">
        <v>177</v>
      </c>
      <c r="L938" s="41"/>
      <c r="M938" s="182" t="s">
        <v>19</v>
      </c>
      <c r="N938" s="183" t="s">
        <v>47</v>
      </c>
      <c r="O938" s="66"/>
      <c r="P938" s="184">
        <f>O938*H938</f>
        <v>0</v>
      </c>
      <c r="Q938" s="184">
        <v>0</v>
      </c>
      <c r="R938" s="184">
        <f>Q938*H938</f>
        <v>0</v>
      </c>
      <c r="S938" s="184">
        <v>0</v>
      </c>
      <c r="T938" s="185">
        <f>S938*H938</f>
        <v>0</v>
      </c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R938" s="186" t="s">
        <v>261</v>
      </c>
      <c r="AT938" s="186" t="s">
        <v>173</v>
      </c>
      <c r="AU938" s="186" t="s">
        <v>179</v>
      </c>
      <c r="AY938" s="19" t="s">
        <v>171</v>
      </c>
      <c r="BE938" s="187">
        <f>IF(N938="základní",J938,0)</f>
        <v>0</v>
      </c>
      <c r="BF938" s="187">
        <f>IF(N938="snížená",J938,0)</f>
        <v>0</v>
      </c>
      <c r="BG938" s="187">
        <f>IF(N938="zákl. přenesená",J938,0)</f>
        <v>0</v>
      </c>
      <c r="BH938" s="187">
        <f>IF(N938="sníž. přenesená",J938,0)</f>
        <v>0</v>
      </c>
      <c r="BI938" s="187">
        <f>IF(N938="nulová",J938,0)</f>
        <v>0</v>
      </c>
      <c r="BJ938" s="19" t="s">
        <v>179</v>
      </c>
      <c r="BK938" s="187">
        <f>ROUND(I938*H938,2)</f>
        <v>0</v>
      </c>
      <c r="BL938" s="19" t="s">
        <v>261</v>
      </c>
      <c r="BM938" s="186" t="s">
        <v>1102</v>
      </c>
    </row>
    <row r="939" spans="2:51" s="14" customFormat="1" ht="11.25">
      <c r="B939" s="199"/>
      <c r="C939" s="200"/>
      <c r="D939" s="190" t="s">
        <v>181</v>
      </c>
      <c r="E939" s="201" t="s">
        <v>19</v>
      </c>
      <c r="F939" s="202" t="s">
        <v>778</v>
      </c>
      <c r="G939" s="200"/>
      <c r="H939" s="203">
        <v>529.52</v>
      </c>
      <c r="I939" s="204"/>
      <c r="J939" s="200"/>
      <c r="K939" s="200"/>
      <c r="L939" s="205"/>
      <c r="M939" s="206"/>
      <c r="N939" s="207"/>
      <c r="O939" s="207"/>
      <c r="P939" s="207"/>
      <c r="Q939" s="207"/>
      <c r="R939" s="207"/>
      <c r="S939" s="207"/>
      <c r="T939" s="208"/>
      <c r="AT939" s="209" t="s">
        <v>181</v>
      </c>
      <c r="AU939" s="209" t="s">
        <v>179</v>
      </c>
      <c r="AV939" s="14" t="s">
        <v>179</v>
      </c>
      <c r="AW939" s="14" t="s">
        <v>36</v>
      </c>
      <c r="AX939" s="14" t="s">
        <v>75</v>
      </c>
      <c r="AY939" s="209" t="s">
        <v>171</v>
      </c>
    </row>
    <row r="940" spans="2:51" s="15" customFormat="1" ht="11.25">
      <c r="B940" s="210"/>
      <c r="C940" s="211"/>
      <c r="D940" s="190" t="s">
        <v>181</v>
      </c>
      <c r="E940" s="212" t="s">
        <v>19</v>
      </c>
      <c r="F940" s="213" t="s">
        <v>184</v>
      </c>
      <c r="G940" s="211"/>
      <c r="H940" s="214">
        <v>529.52</v>
      </c>
      <c r="I940" s="215"/>
      <c r="J940" s="211"/>
      <c r="K940" s="211"/>
      <c r="L940" s="216"/>
      <c r="M940" s="217"/>
      <c r="N940" s="218"/>
      <c r="O940" s="218"/>
      <c r="P940" s="218"/>
      <c r="Q940" s="218"/>
      <c r="R940" s="218"/>
      <c r="S940" s="218"/>
      <c r="T940" s="219"/>
      <c r="AT940" s="220" t="s">
        <v>181</v>
      </c>
      <c r="AU940" s="220" t="s">
        <v>179</v>
      </c>
      <c r="AV940" s="15" t="s">
        <v>178</v>
      </c>
      <c r="AW940" s="15" t="s">
        <v>36</v>
      </c>
      <c r="AX940" s="15" t="s">
        <v>83</v>
      </c>
      <c r="AY940" s="220" t="s">
        <v>171</v>
      </c>
    </row>
    <row r="941" spans="1:65" s="2" customFormat="1" ht="16.5" customHeight="1">
      <c r="A941" s="36"/>
      <c r="B941" s="37"/>
      <c r="C941" s="221" t="s">
        <v>1103</v>
      </c>
      <c r="D941" s="221" t="s">
        <v>248</v>
      </c>
      <c r="E941" s="222" t="s">
        <v>1104</v>
      </c>
      <c r="F941" s="223" t="s">
        <v>1105</v>
      </c>
      <c r="G941" s="224" t="s">
        <v>176</v>
      </c>
      <c r="H941" s="225">
        <v>529.52</v>
      </c>
      <c r="I941" s="226"/>
      <c r="J941" s="227">
        <f>ROUND(I941*H941,2)</f>
        <v>0</v>
      </c>
      <c r="K941" s="223" t="s">
        <v>177</v>
      </c>
      <c r="L941" s="228"/>
      <c r="M941" s="229" t="s">
        <v>19</v>
      </c>
      <c r="N941" s="230" t="s">
        <v>47</v>
      </c>
      <c r="O941" s="66"/>
      <c r="P941" s="184">
        <f>O941*H941</f>
        <v>0</v>
      </c>
      <c r="Q941" s="184">
        <v>0.0004</v>
      </c>
      <c r="R941" s="184">
        <f>Q941*H941</f>
        <v>0.211808</v>
      </c>
      <c r="S941" s="184">
        <v>0</v>
      </c>
      <c r="T941" s="185">
        <f>S941*H941</f>
        <v>0</v>
      </c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R941" s="186" t="s">
        <v>353</v>
      </c>
      <c r="AT941" s="186" t="s">
        <v>248</v>
      </c>
      <c r="AU941" s="186" t="s">
        <v>179</v>
      </c>
      <c r="AY941" s="19" t="s">
        <v>171</v>
      </c>
      <c r="BE941" s="187">
        <f>IF(N941="základní",J941,0)</f>
        <v>0</v>
      </c>
      <c r="BF941" s="187">
        <f>IF(N941="snížená",J941,0)</f>
        <v>0</v>
      </c>
      <c r="BG941" s="187">
        <f>IF(N941="zákl. přenesená",J941,0)</f>
        <v>0</v>
      </c>
      <c r="BH941" s="187">
        <f>IF(N941="sníž. přenesená",J941,0)</f>
        <v>0</v>
      </c>
      <c r="BI941" s="187">
        <f>IF(N941="nulová",J941,0)</f>
        <v>0</v>
      </c>
      <c r="BJ941" s="19" t="s">
        <v>179</v>
      </c>
      <c r="BK941" s="187">
        <f>ROUND(I941*H941,2)</f>
        <v>0</v>
      </c>
      <c r="BL941" s="19" t="s">
        <v>261</v>
      </c>
      <c r="BM941" s="186" t="s">
        <v>1106</v>
      </c>
    </row>
    <row r="942" spans="1:65" s="2" customFormat="1" ht="24">
      <c r="A942" s="36"/>
      <c r="B942" s="37"/>
      <c r="C942" s="175" t="s">
        <v>1107</v>
      </c>
      <c r="D942" s="175" t="s">
        <v>173</v>
      </c>
      <c r="E942" s="176" t="s">
        <v>1108</v>
      </c>
      <c r="F942" s="177" t="s">
        <v>1109</v>
      </c>
      <c r="G942" s="178" t="s">
        <v>222</v>
      </c>
      <c r="H942" s="179">
        <v>14.746</v>
      </c>
      <c r="I942" s="180"/>
      <c r="J942" s="181">
        <f>ROUND(I942*H942,2)</f>
        <v>0</v>
      </c>
      <c r="K942" s="177" t="s">
        <v>177</v>
      </c>
      <c r="L942" s="41"/>
      <c r="M942" s="182" t="s">
        <v>19</v>
      </c>
      <c r="N942" s="183" t="s">
        <v>47</v>
      </c>
      <c r="O942" s="66"/>
      <c r="P942" s="184">
        <f>O942*H942</f>
        <v>0</v>
      </c>
      <c r="Q942" s="184">
        <v>0</v>
      </c>
      <c r="R942" s="184">
        <f>Q942*H942</f>
        <v>0</v>
      </c>
      <c r="S942" s="184">
        <v>0</v>
      </c>
      <c r="T942" s="185">
        <f>S942*H942</f>
        <v>0</v>
      </c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R942" s="186" t="s">
        <v>261</v>
      </c>
      <c r="AT942" s="186" t="s">
        <v>173</v>
      </c>
      <c r="AU942" s="186" t="s">
        <v>179</v>
      </c>
      <c r="AY942" s="19" t="s">
        <v>171</v>
      </c>
      <c r="BE942" s="187">
        <f>IF(N942="základní",J942,0)</f>
        <v>0</v>
      </c>
      <c r="BF942" s="187">
        <f>IF(N942="snížená",J942,0)</f>
        <v>0</v>
      </c>
      <c r="BG942" s="187">
        <f>IF(N942="zákl. přenesená",J942,0)</f>
        <v>0</v>
      </c>
      <c r="BH942" s="187">
        <f>IF(N942="sníž. přenesená",J942,0)</f>
        <v>0</v>
      </c>
      <c r="BI942" s="187">
        <f>IF(N942="nulová",J942,0)</f>
        <v>0</v>
      </c>
      <c r="BJ942" s="19" t="s">
        <v>179</v>
      </c>
      <c r="BK942" s="187">
        <f>ROUND(I942*H942,2)</f>
        <v>0</v>
      </c>
      <c r="BL942" s="19" t="s">
        <v>261</v>
      </c>
      <c r="BM942" s="186" t="s">
        <v>1110</v>
      </c>
    </row>
    <row r="943" spans="2:63" s="12" customFormat="1" ht="22.9" customHeight="1">
      <c r="B943" s="159"/>
      <c r="C943" s="160"/>
      <c r="D943" s="161" t="s">
        <v>74</v>
      </c>
      <c r="E943" s="173" t="s">
        <v>1111</v>
      </c>
      <c r="F943" s="173" t="s">
        <v>1112</v>
      </c>
      <c r="G943" s="160"/>
      <c r="H943" s="160"/>
      <c r="I943" s="163"/>
      <c r="J943" s="174">
        <f>BK943</f>
        <v>0</v>
      </c>
      <c r="K943" s="160"/>
      <c r="L943" s="165"/>
      <c r="M943" s="166"/>
      <c r="N943" s="167"/>
      <c r="O943" s="167"/>
      <c r="P943" s="168">
        <f>SUM(P944:P1011)</f>
        <v>0</v>
      </c>
      <c r="Q943" s="167"/>
      <c r="R943" s="168">
        <f>SUM(R944:R1011)</f>
        <v>5.967562050000001</v>
      </c>
      <c r="S943" s="167"/>
      <c r="T943" s="169">
        <f>SUM(T944:T1011)</f>
        <v>0</v>
      </c>
      <c r="AR943" s="170" t="s">
        <v>179</v>
      </c>
      <c r="AT943" s="171" t="s">
        <v>74</v>
      </c>
      <c r="AU943" s="171" t="s">
        <v>83</v>
      </c>
      <c r="AY943" s="170" t="s">
        <v>171</v>
      </c>
      <c r="BK943" s="172">
        <f>SUM(BK944:BK1011)</f>
        <v>0</v>
      </c>
    </row>
    <row r="944" spans="1:65" s="2" customFormat="1" ht="24">
      <c r="A944" s="36"/>
      <c r="B944" s="37"/>
      <c r="C944" s="175" t="s">
        <v>1113</v>
      </c>
      <c r="D944" s="175" t="s">
        <v>173</v>
      </c>
      <c r="E944" s="176" t="s">
        <v>1114</v>
      </c>
      <c r="F944" s="177" t="s">
        <v>1115</v>
      </c>
      <c r="G944" s="178" t="s">
        <v>284</v>
      </c>
      <c r="H944" s="179">
        <v>34</v>
      </c>
      <c r="I944" s="180"/>
      <c r="J944" s="181">
        <f>ROUND(I944*H944,2)</f>
        <v>0</v>
      </c>
      <c r="K944" s="177" t="s">
        <v>177</v>
      </c>
      <c r="L944" s="41"/>
      <c r="M944" s="182" t="s">
        <v>19</v>
      </c>
      <c r="N944" s="183" t="s">
        <v>47</v>
      </c>
      <c r="O944" s="66"/>
      <c r="P944" s="184">
        <f>O944*H944</f>
        <v>0</v>
      </c>
      <c r="Q944" s="184">
        <v>0</v>
      </c>
      <c r="R944" s="184">
        <f>Q944*H944</f>
        <v>0</v>
      </c>
      <c r="S944" s="184">
        <v>0</v>
      </c>
      <c r="T944" s="185">
        <f>S944*H944</f>
        <v>0</v>
      </c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R944" s="186" t="s">
        <v>261</v>
      </c>
      <c r="AT944" s="186" t="s">
        <v>173</v>
      </c>
      <c r="AU944" s="186" t="s">
        <v>179</v>
      </c>
      <c r="AY944" s="19" t="s">
        <v>171</v>
      </c>
      <c r="BE944" s="187">
        <f>IF(N944="základní",J944,0)</f>
        <v>0</v>
      </c>
      <c r="BF944" s="187">
        <f>IF(N944="snížená",J944,0)</f>
        <v>0</v>
      </c>
      <c r="BG944" s="187">
        <f>IF(N944="zákl. přenesená",J944,0)</f>
        <v>0</v>
      </c>
      <c r="BH944" s="187">
        <f>IF(N944="sníž. přenesená",J944,0)</f>
        <v>0</v>
      </c>
      <c r="BI944" s="187">
        <f>IF(N944="nulová",J944,0)</f>
        <v>0</v>
      </c>
      <c r="BJ944" s="19" t="s">
        <v>179</v>
      </c>
      <c r="BK944" s="187">
        <f>ROUND(I944*H944,2)</f>
        <v>0</v>
      </c>
      <c r="BL944" s="19" t="s">
        <v>261</v>
      </c>
      <c r="BM944" s="186" t="s">
        <v>1116</v>
      </c>
    </row>
    <row r="945" spans="2:51" s="13" customFormat="1" ht="11.25">
      <c r="B945" s="188"/>
      <c r="C945" s="189"/>
      <c r="D945" s="190" t="s">
        <v>181</v>
      </c>
      <c r="E945" s="191" t="s">
        <v>19</v>
      </c>
      <c r="F945" s="192" t="s">
        <v>1117</v>
      </c>
      <c r="G945" s="189"/>
      <c r="H945" s="191" t="s">
        <v>19</v>
      </c>
      <c r="I945" s="193"/>
      <c r="J945" s="189"/>
      <c r="K945" s="189"/>
      <c r="L945" s="194"/>
      <c r="M945" s="195"/>
      <c r="N945" s="196"/>
      <c r="O945" s="196"/>
      <c r="P945" s="196"/>
      <c r="Q945" s="196"/>
      <c r="R945" s="196"/>
      <c r="S945" s="196"/>
      <c r="T945" s="197"/>
      <c r="AT945" s="198" t="s">
        <v>181</v>
      </c>
      <c r="AU945" s="198" t="s">
        <v>179</v>
      </c>
      <c r="AV945" s="13" t="s">
        <v>83</v>
      </c>
      <c r="AW945" s="13" t="s">
        <v>36</v>
      </c>
      <c r="AX945" s="13" t="s">
        <v>75</v>
      </c>
      <c r="AY945" s="198" t="s">
        <v>171</v>
      </c>
    </row>
    <row r="946" spans="2:51" s="14" customFormat="1" ht="11.25">
      <c r="B946" s="199"/>
      <c r="C946" s="200"/>
      <c r="D946" s="190" t="s">
        <v>181</v>
      </c>
      <c r="E946" s="201" t="s">
        <v>19</v>
      </c>
      <c r="F946" s="202" t="s">
        <v>1118</v>
      </c>
      <c r="G946" s="200"/>
      <c r="H946" s="203">
        <v>34</v>
      </c>
      <c r="I946" s="204"/>
      <c r="J946" s="200"/>
      <c r="K946" s="200"/>
      <c r="L946" s="205"/>
      <c r="M946" s="206"/>
      <c r="N946" s="207"/>
      <c r="O946" s="207"/>
      <c r="P946" s="207"/>
      <c r="Q946" s="207"/>
      <c r="R946" s="207"/>
      <c r="S946" s="207"/>
      <c r="T946" s="208"/>
      <c r="AT946" s="209" t="s">
        <v>181</v>
      </c>
      <c r="AU946" s="209" t="s">
        <v>179</v>
      </c>
      <c r="AV946" s="14" t="s">
        <v>179</v>
      </c>
      <c r="AW946" s="14" t="s">
        <v>36</v>
      </c>
      <c r="AX946" s="14" t="s">
        <v>75</v>
      </c>
      <c r="AY946" s="209" t="s">
        <v>171</v>
      </c>
    </row>
    <row r="947" spans="2:51" s="15" customFormat="1" ht="11.25">
      <c r="B947" s="210"/>
      <c r="C947" s="211"/>
      <c r="D947" s="190" t="s">
        <v>181</v>
      </c>
      <c r="E947" s="212" t="s">
        <v>19</v>
      </c>
      <c r="F947" s="213" t="s">
        <v>184</v>
      </c>
      <c r="G947" s="211"/>
      <c r="H947" s="214">
        <v>34</v>
      </c>
      <c r="I947" s="215"/>
      <c r="J947" s="211"/>
      <c r="K947" s="211"/>
      <c r="L947" s="216"/>
      <c r="M947" s="217"/>
      <c r="N947" s="218"/>
      <c r="O947" s="218"/>
      <c r="P947" s="218"/>
      <c r="Q947" s="218"/>
      <c r="R947" s="218"/>
      <c r="S947" s="218"/>
      <c r="T947" s="219"/>
      <c r="AT947" s="220" t="s">
        <v>181</v>
      </c>
      <c r="AU947" s="220" t="s">
        <v>179</v>
      </c>
      <c r="AV947" s="15" t="s">
        <v>178</v>
      </c>
      <c r="AW947" s="15" t="s">
        <v>36</v>
      </c>
      <c r="AX947" s="15" t="s">
        <v>83</v>
      </c>
      <c r="AY947" s="220" t="s">
        <v>171</v>
      </c>
    </row>
    <row r="948" spans="1:65" s="2" customFormat="1" ht="24">
      <c r="A948" s="36"/>
      <c r="B948" s="37"/>
      <c r="C948" s="175" t="s">
        <v>1119</v>
      </c>
      <c r="D948" s="175" t="s">
        <v>173</v>
      </c>
      <c r="E948" s="176" t="s">
        <v>1120</v>
      </c>
      <c r="F948" s="177" t="s">
        <v>1121</v>
      </c>
      <c r="G948" s="178" t="s">
        <v>284</v>
      </c>
      <c r="H948" s="179">
        <v>140</v>
      </c>
      <c r="I948" s="180"/>
      <c r="J948" s="181">
        <f>ROUND(I948*H948,2)</f>
        <v>0</v>
      </c>
      <c r="K948" s="177" t="s">
        <v>1122</v>
      </c>
      <c r="L948" s="41"/>
      <c r="M948" s="182" t="s">
        <v>19</v>
      </c>
      <c r="N948" s="183" t="s">
        <v>47</v>
      </c>
      <c r="O948" s="66"/>
      <c r="P948" s="184">
        <f>O948*H948</f>
        <v>0</v>
      </c>
      <c r="Q948" s="184">
        <v>0</v>
      </c>
      <c r="R948" s="184">
        <f>Q948*H948</f>
        <v>0</v>
      </c>
      <c r="S948" s="184">
        <v>0</v>
      </c>
      <c r="T948" s="185">
        <f>S948*H948</f>
        <v>0</v>
      </c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R948" s="186" t="s">
        <v>261</v>
      </c>
      <c r="AT948" s="186" t="s">
        <v>173</v>
      </c>
      <c r="AU948" s="186" t="s">
        <v>179</v>
      </c>
      <c r="AY948" s="19" t="s">
        <v>171</v>
      </c>
      <c r="BE948" s="187">
        <f>IF(N948="základní",J948,0)</f>
        <v>0</v>
      </c>
      <c r="BF948" s="187">
        <f>IF(N948="snížená",J948,0)</f>
        <v>0</v>
      </c>
      <c r="BG948" s="187">
        <f>IF(N948="zákl. přenesená",J948,0)</f>
        <v>0</v>
      </c>
      <c r="BH948" s="187">
        <f>IF(N948="sníž. přenesená",J948,0)</f>
        <v>0</v>
      </c>
      <c r="BI948" s="187">
        <f>IF(N948="nulová",J948,0)</f>
        <v>0</v>
      </c>
      <c r="BJ948" s="19" t="s">
        <v>179</v>
      </c>
      <c r="BK948" s="187">
        <f>ROUND(I948*H948,2)</f>
        <v>0</v>
      </c>
      <c r="BL948" s="19" t="s">
        <v>261</v>
      </c>
      <c r="BM948" s="186" t="s">
        <v>1123</v>
      </c>
    </row>
    <row r="949" spans="2:51" s="13" customFormat="1" ht="11.25">
      <c r="B949" s="188"/>
      <c r="C949" s="189"/>
      <c r="D949" s="190" t="s">
        <v>181</v>
      </c>
      <c r="E949" s="191" t="s">
        <v>19</v>
      </c>
      <c r="F949" s="192" t="s">
        <v>1124</v>
      </c>
      <c r="G949" s="189"/>
      <c r="H949" s="191" t="s">
        <v>19</v>
      </c>
      <c r="I949" s="193"/>
      <c r="J949" s="189"/>
      <c r="K949" s="189"/>
      <c r="L949" s="194"/>
      <c r="M949" s="195"/>
      <c r="N949" s="196"/>
      <c r="O949" s="196"/>
      <c r="P949" s="196"/>
      <c r="Q949" s="196"/>
      <c r="R949" s="196"/>
      <c r="S949" s="196"/>
      <c r="T949" s="197"/>
      <c r="AT949" s="198" t="s">
        <v>181</v>
      </c>
      <c r="AU949" s="198" t="s">
        <v>179</v>
      </c>
      <c r="AV949" s="13" t="s">
        <v>83</v>
      </c>
      <c r="AW949" s="13" t="s">
        <v>36</v>
      </c>
      <c r="AX949" s="13" t="s">
        <v>75</v>
      </c>
      <c r="AY949" s="198" t="s">
        <v>171</v>
      </c>
    </row>
    <row r="950" spans="2:51" s="14" customFormat="1" ht="11.25">
      <c r="B950" s="199"/>
      <c r="C950" s="200"/>
      <c r="D950" s="190" t="s">
        <v>181</v>
      </c>
      <c r="E950" s="201" t="s">
        <v>19</v>
      </c>
      <c r="F950" s="202" t="s">
        <v>1125</v>
      </c>
      <c r="G950" s="200"/>
      <c r="H950" s="203">
        <v>140</v>
      </c>
      <c r="I950" s="204"/>
      <c r="J950" s="200"/>
      <c r="K950" s="200"/>
      <c r="L950" s="205"/>
      <c r="M950" s="206"/>
      <c r="N950" s="207"/>
      <c r="O950" s="207"/>
      <c r="P950" s="207"/>
      <c r="Q950" s="207"/>
      <c r="R950" s="207"/>
      <c r="S950" s="207"/>
      <c r="T950" s="208"/>
      <c r="AT950" s="209" t="s">
        <v>181</v>
      </c>
      <c r="AU950" s="209" t="s">
        <v>179</v>
      </c>
      <c r="AV950" s="14" t="s">
        <v>179</v>
      </c>
      <c r="AW950" s="14" t="s">
        <v>36</v>
      </c>
      <c r="AX950" s="14" t="s">
        <v>75</v>
      </c>
      <c r="AY950" s="209" t="s">
        <v>171</v>
      </c>
    </row>
    <row r="951" spans="2:51" s="15" customFormat="1" ht="11.25">
      <c r="B951" s="210"/>
      <c r="C951" s="211"/>
      <c r="D951" s="190" t="s">
        <v>181</v>
      </c>
      <c r="E951" s="212" t="s">
        <v>19</v>
      </c>
      <c r="F951" s="213" t="s">
        <v>184</v>
      </c>
      <c r="G951" s="211"/>
      <c r="H951" s="214">
        <v>140</v>
      </c>
      <c r="I951" s="215"/>
      <c r="J951" s="211"/>
      <c r="K951" s="211"/>
      <c r="L951" s="216"/>
      <c r="M951" s="217"/>
      <c r="N951" s="218"/>
      <c r="O951" s="218"/>
      <c r="P951" s="218"/>
      <c r="Q951" s="218"/>
      <c r="R951" s="218"/>
      <c r="S951" s="218"/>
      <c r="T951" s="219"/>
      <c r="AT951" s="220" t="s">
        <v>181</v>
      </c>
      <c r="AU951" s="220" t="s">
        <v>179</v>
      </c>
      <c r="AV951" s="15" t="s">
        <v>178</v>
      </c>
      <c r="AW951" s="15" t="s">
        <v>36</v>
      </c>
      <c r="AX951" s="15" t="s">
        <v>83</v>
      </c>
      <c r="AY951" s="220" t="s">
        <v>171</v>
      </c>
    </row>
    <row r="952" spans="1:65" s="2" customFormat="1" ht="16.5" customHeight="1">
      <c r="A952" s="36"/>
      <c r="B952" s="37"/>
      <c r="C952" s="175" t="s">
        <v>1126</v>
      </c>
      <c r="D952" s="175" t="s">
        <v>173</v>
      </c>
      <c r="E952" s="176" t="s">
        <v>1127</v>
      </c>
      <c r="F952" s="177" t="s">
        <v>1128</v>
      </c>
      <c r="G952" s="178" t="s">
        <v>187</v>
      </c>
      <c r="H952" s="179">
        <v>10</v>
      </c>
      <c r="I952" s="180"/>
      <c r="J952" s="181">
        <f>ROUND(I952*H952,2)</f>
        <v>0</v>
      </c>
      <c r="K952" s="177" t="s">
        <v>1129</v>
      </c>
      <c r="L952" s="41"/>
      <c r="M952" s="182" t="s">
        <v>19</v>
      </c>
      <c r="N952" s="183" t="s">
        <v>47</v>
      </c>
      <c r="O952" s="66"/>
      <c r="P952" s="184">
        <f>O952*H952</f>
        <v>0</v>
      </c>
      <c r="Q952" s="184">
        <v>0.00189</v>
      </c>
      <c r="R952" s="184">
        <f>Q952*H952</f>
        <v>0.0189</v>
      </c>
      <c r="S952" s="184">
        <v>0</v>
      </c>
      <c r="T952" s="185">
        <f>S952*H952</f>
        <v>0</v>
      </c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R952" s="186" t="s">
        <v>261</v>
      </c>
      <c r="AT952" s="186" t="s">
        <v>173</v>
      </c>
      <c r="AU952" s="186" t="s">
        <v>179</v>
      </c>
      <c r="AY952" s="19" t="s">
        <v>171</v>
      </c>
      <c r="BE952" s="187">
        <f>IF(N952="základní",J952,0)</f>
        <v>0</v>
      </c>
      <c r="BF952" s="187">
        <f>IF(N952="snížená",J952,0)</f>
        <v>0</v>
      </c>
      <c r="BG952" s="187">
        <f>IF(N952="zákl. přenesená",J952,0)</f>
        <v>0</v>
      </c>
      <c r="BH952" s="187">
        <f>IF(N952="sníž. přenesená",J952,0)</f>
        <v>0</v>
      </c>
      <c r="BI952" s="187">
        <f>IF(N952="nulová",J952,0)</f>
        <v>0</v>
      </c>
      <c r="BJ952" s="19" t="s">
        <v>179</v>
      </c>
      <c r="BK952" s="187">
        <f>ROUND(I952*H952,2)</f>
        <v>0</v>
      </c>
      <c r="BL952" s="19" t="s">
        <v>261</v>
      </c>
      <c r="BM952" s="186" t="s">
        <v>1130</v>
      </c>
    </row>
    <row r="953" spans="2:51" s="14" customFormat="1" ht="11.25">
      <c r="B953" s="199"/>
      <c r="C953" s="200"/>
      <c r="D953" s="190" t="s">
        <v>181</v>
      </c>
      <c r="E953" s="201" t="s">
        <v>19</v>
      </c>
      <c r="F953" s="202" t="s">
        <v>1131</v>
      </c>
      <c r="G953" s="200"/>
      <c r="H953" s="203">
        <v>10</v>
      </c>
      <c r="I953" s="204"/>
      <c r="J953" s="200"/>
      <c r="K953" s="200"/>
      <c r="L953" s="205"/>
      <c r="M953" s="206"/>
      <c r="N953" s="207"/>
      <c r="O953" s="207"/>
      <c r="P953" s="207"/>
      <c r="Q953" s="207"/>
      <c r="R953" s="207"/>
      <c r="S953" s="207"/>
      <c r="T953" s="208"/>
      <c r="AT953" s="209" t="s">
        <v>181</v>
      </c>
      <c r="AU953" s="209" t="s">
        <v>179</v>
      </c>
      <c r="AV953" s="14" t="s">
        <v>179</v>
      </c>
      <c r="AW953" s="14" t="s">
        <v>36</v>
      </c>
      <c r="AX953" s="14" t="s">
        <v>75</v>
      </c>
      <c r="AY953" s="209" t="s">
        <v>171</v>
      </c>
    </row>
    <row r="954" spans="2:51" s="15" customFormat="1" ht="11.25">
      <c r="B954" s="210"/>
      <c r="C954" s="211"/>
      <c r="D954" s="190" t="s">
        <v>181</v>
      </c>
      <c r="E954" s="212" t="s">
        <v>19</v>
      </c>
      <c r="F954" s="213" t="s">
        <v>184</v>
      </c>
      <c r="G954" s="211"/>
      <c r="H954" s="214">
        <v>10</v>
      </c>
      <c r="I954" s="215"/>
      <c r="J954" s="211"/>
      <c r="K954" s="211"/>
      <c r="L954" s="216"/>
      <c r="M954" s="217"/>
      <c r="N954" s="218"/>
      <c r="O954" s="218"/>
      <c r="P954" s="218"/>
      <c r="Q954" s="218"/>
      <c r="R954" s="218"/>
      <c r="S954" s="218"/>
      <c r="T954" s="219"/>
      <c r="AT954" s="220" t="s">
        <v>181</v>
      </c>
      <c r="AU954" s="220" t="s">
        <v>179</v>
      </c>
      <c r="AV954" s="15" t="s">
        <v>178</v>
      </c>
      <c r="AW954" s="15" t="s">
        <v>36</v>
      </c>
      <c r="AX954" s="15" t="s">
        <v>83</v>
      </c>
      <c r="AY954" s="220" t="s">
        <v>171</v>
      </c>
    </row>
    <row r="955" spans="1:65" s="2" customFormat="1" ht="24">
      <c r="A955" s="36"/>
      <c r="B955" s="37"/>
      <c r="C955" s="175" t="s">
        <v>1132</v>
      </c>
      <c r="D955" s="175" t="s">
        <v>173</v>
      </c>
      <c r="E955" s="176" t="s">
        <v>1133</v>
      </c>
      <c r="F955" s="177" t="s">
        <v>1134</v>
      </c>
      <c r="G955" s="178" t="s">
        <v>256</v>
      </c>
      <c r="H955" s="179">
        <v>322</v>
      </c>
      <c r="I955" s="180"/>
      <c r="J955" s="181">
        <f>ROUND(I955*H955,2)</f>
        <v>0</v>
      </c>
      <c r="K955" s="177" t="s">
        <v>177</v>
      </c>
      <c r="L955" s="41"/>
      <c r="M955" s="182" t="s">
        <v>19</v>
      </c>
      <c r="N955" s="183" t="s">
        <v>47</v>
      </c>
      <c r="O955" s="66"/>
      <c r="P955" s="184">
        <f>O955*H955</f>
        <v>0</v>
      </c>
      <c r="Q955" s="184">
        <v>0</v>
      </c>
      <c r="R955" s="184">
        <f>Q955*H955</f>
        <v>0</v>
      </c>
      <c r="S955" s="184">
        <v>0</v>
      </c>
      <c r="T955" s="185">
        <f>S955*H955</f>
        <v>0</v>
      </c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R955" s="186" t="s">
        <v>261</v>
      </c>
      <c r="AT955" s="186" t="s">
        <v>173</v>
      </c>
      <c r="AU955" s="186" t="s">
        <v>179</v>
      </c>
      <c r="AY955" s="19" t="s">
        <v>171</v>
      </c>
      <c r="BE955" s="187">
        <f>IF(N955="základní",J955,0)</f>
        <v>0</v>
      </c>
      <c r="BF955" s="187">
        <f>IF(N955="snížená",J955,0)</f>
        <v>0</v>
      </c>
      <c r="BG955" s="187">
        <f>IF(N955="zákl. přenesená",J955,0)</f>
        <v>0</v>
      </c>
      <c r="BH955" s="187">
        <f>IF(N955="sníž. přenesená",J955,0)</f>
        <v>0</v>
      </c>
      <c r="BI955" s="187">
        <f>IF(N955="nulová",J955,0)</f>
        <v>0</v>
      </c>
      <c r="BJ955" s="19" t="s">
        <v>179</v>
      </c>
      <c r="BK955" s="187">
        <f>ROUND(I955*H955,2)</f>
        <v>0</v>
      </c>
      <c r="BL955" s="19" t="s">
        <v>261</v>
      </c>
      <c r="BM955" s="186" t="s">
        <v>1135</v>
      </c>
    </row>
    <row r="956" spans="2:51" s="13" customFormat="1" ht="11.25">
      <c r="B956" s="188"/>
      <c r="C956" s="189"/>
      <c r="D956" s="190" t="s">
        <v>181</v>
      </c>
      <c r="E956" s="191" t="s">
        <v>19</v>
      </c>
      <c r="F956" s="192" t="s">
        <v>1136</v>
      </c>
      <c r="G956" s="189"/>
      <c r="H956" s="191" t="s">
        <v>19</v>
      </c>
      <c r="I956" s="193"/>
      <c r="J956" s="189"/>
      <c r="K956" s="189"/>
      <c r="L956" s="194"/>
      <c r="M956" s="195"/>
      <c r="N956" s="196"/>
      <c r="O956" s="196"/>
      <c r="P956" s="196"/>
      <c r="Q956" s="196"/>
      <c r="R956" s="196"/>
      <c r="S956" s="196"/>
      <c r="T956" s="197"/>
      <c r="AT956" s="198" t="s">
        <v>181</v>
      </c>
      <c r="AU956" s="198" t="s">
        <v>179</v>
      </c>
      <c r="AV956" s="13" t="s">
        <v>83</v>
      </c>
      <c r="AW956" s="13" t="s">
        <v>36</v>
      </c>
      <c r="AX956" s="13" t="s">
        <v>75</v>
      </c>
      <c r="AY956" s="198" t="s">
        <v>171</v>
      </c>
    </row>
    <row r="957" spans="2:51" s="14" customFormat="1" ht="11.25">
      <c r="B957" s="199"/>
      <c r="C957" s="200"/>
      <c r="D957" s="190" t="s">
        <v>181</v>
      </c>
      <c r="E957" s="201" t="s">
        <v>19</v>
      </c>
      <c r="F957" s="202" t="s">
        <v>1137</v>
      </c>
      <c r="G957" s="200"/>
      <c r="H957" s="203">
        <v>69.3</v>
      </c>
      <c r="I957" s="204"/>
      <c r="J957" s="200"/>
      <c r="K957" s="200"/>
      <c r="L957" s="205"/>
      <c r="M957" s="206"/>
      <c r="N957" s="207"/>
      <c r="O957" s="207"/>
      <c r="P957" s="207"/>
      <c r="Q957" s="207"/>
      <c r="R957" s="207"/>
      <c r="S957" s="207"/>
      <c r="T957" s="208"/>
      <c r="AT957" s="209" t="s">
        <v>181</v>
      </c>
      <c r="AU957" s="209" t="s">
        <v>179</v>
      </c>
      <c r="AV957" s="14" t="s">
        <v>179</v>
      </c>
      <c r="AW957" s="14" t="s">
        <v>36</v>
      </c>
      <c r="AX957" s="14" t="s">
        <v>75</v>
      </c>
      <c r="AY957" s="209" t="s">
        <v>171</v>
      </c>
    </row>
    <row r="958" spans="2:51" s="13" customFormat="1" ht="11.25">
      <c r="B958" s="188"/>
      <c r="C958" s="189"/>
      <c r="D958" s="190" t="s">
        <v>181</v>
      </c>
      <c r="E958" s="191" t="s">
        <v>19</v>
      </c>
      <c r="F958" s="192" t="s">
        <v>1138</v>
      </c>
      <c r="G958" s="189"/>
      <c r="H958" s="191" t="s">
        <v>19</v>
      </c>
      <c r="I958" s="193"/>
      <c r="J958" s="189"/>
      <c r="K958" s="189"/>
      <c r="L958" s="194"/>
      <c r="M958" s="195"/>
      <c r="N958" s="196"/>
      <c r="O958" s="196"/>
      <c r="P958" s="196"/>
      <c r="Q958" s="196"/>
      <c r="R958" s="196"/>
      <c r="S958" s="196"/>
      <c r="T958" s="197"/>
      <c r="AT958" s="198" t="s">
        <v>181</v>
      </c>
      <c r="AU958" s="198" t="s">
        <v>179</v>
      </c>
      <c r="AV958" s="13" t="s">
        <v>83</v>
      </c>
      <c r="AW958" s="13" t="s">
        <v>36</v>
      </c>
      <c r="AX958" s="13" t="s">
        <v>75</v>
      </c>
      <c r="AY958" s="198" t="s">
        <v>171</v>
      </c>
    </row>
    <row r="959" spans="2:51" s="14" customFormat="1" ht="11.25">
      <c r="B959" s="199"/>
      <c r="C959" s="200"/>
      <c r="D959" s="190" t="s">
        <v>181</v>
      </c>
      <c r="E959" s="201" t="s">
        <v>19</v>
      </c>
      <c r="F959" s="202" t="s">
        <v>1139</v>
      </c>
      <c r="G959" s="200"/>
      <c r="H959" s="203">
        <v>98.8</v>
      </c>
      <c r="I959" s="204"/>
      <c r="J959" s="200"/>
      <c r="K959" s="200"/>
      <c r="L959" s="205"/>
      <c r="M959" s="206"/>
      <c r="N959" s="207"/>
      <c r="O959" s="207"/>
      <c r="P959" s="207"/>
      <c r="Q959" s="207"/>
      <c r="R959" s="207"/>
      <c r="S959" s="207"/>
      <c r="T959" s="208"/>
      <c r="AT959" s="209" t="s">
        <v>181</v>
      </c>
      <c r="AU959" s="209" t="s">
        <v>179</v>
      </c>
      <c r="AV959" s="14" t="s">
        <v>179</v>
      </c>
      <c r="AW959" s="14" t="s">
        <v>36</v>
      </c>
      <c r="AX959" s="14" t="s">
        <v>75</v>
      </c>
      <c r="AY959" s="209" t="s">
        <v>171</v>
      </c>
    </row>
    <row r="960" spans="2:51" s="13" customFormat="1" ht="11.25">
      <c r="B960" s="188"/>
      <c r="C960" s="189"/>
      <c r="D960" s="190" t="s">
        <v>181</v>
      </c>
      <c r="E960" s="191" t="s">
        <v>19</v>
      </c>
      <c r="F960" s="192" t="s">
        <v>1140</v>
      </c>
      <c r="G960" s="189"/>
      <c r="H960" s="191" t="s">
        <v>19</v>
      </c>
      <c r="I960" s="193"/>
      <c r="J960" s="189"/>
      <c r="K960" s="189"/>
      <c r="L960" s="194"/>
      <c r="M960" s="195"/>
      <c r="N960" s="196"/>
      <c r="O960" s="196"/>
      <c r="P960" s="196"/>
      <c r="Q960" s="196"/>
      <c r="R960" s="196"/>
      <c r="S960" s="196"/>
      <c r="T960" s="197"/>
      <c r="AT960" s="198" t="s">
        <v>181</v>
      </c>
      <c r="AU960" s="198" t="s">
        <v>179</v>
      </c>
      <c r="AV960" s="13" t="s">
        <v>83</v>
      </c>
      <c r="AW960" s="13" t="s">
        <v>36</v>
      </c>
      <c r="AX960" s="13" t="s">
        <v>75</v>
      </c>
      <c r="AY960" s="198" t="s">
        <v>171</v>
      </c>
    </row>
    <row r="961" spans="2:51" s="14" customFormat="1" ht="11.25">
      <c r="B961" s="199"/>
      <c r="C961" s="200"/>
      <c r="D961" s="190" t="s">
        <v>181</v>
      </c>
      <c r="E961" s="201" t="s">
        <v>19</v>
      </c>
      <c r="F961" s="202" t="s">
        <v>1141</v>
      </c>
      <c r="G961" s="200"/>
      <c r="H961" s="203">
        <v>73.6</v>
      </c>
      <c r="I961" s="204"/>
      <c r="J961" s="200"/>
      <c r="K961" s="200"/>
      <c r="L961" s="205"/>
      <c r="M961" s="206"/>
      <c r="N961" s="207"/>
      <c r="O961" s="207"/>
      <c r="P961" s="207"/>
      <c r="Q961" s="207"/>
      <c r="R961" s="207"/>
      <c r="S961" s="207"/>
      <c r="T961" s="208"/>
      <c r="AT961" s="209" t="s">
        <v>181</v>
      </c>
      <c r="AU961" s="209" t="s">
        <v>179</v>
      </c>
      <c r="AV961" s="14" t="s">
        <v>179</v>
      </c>
      <c r="AW961" s="14" t="s">
        <v>36</v>
      </c>
      <c r="AX961" s="14" t="s">
        <v>75</v>
      </c>
      <c r="AY961" s="209" t="s">
        <v>171</v>
      </c>
    </row>
    <row r="962" spans="2:51" s="13" customFormat="1" ht="11.25">
      <c r="B962" s="188"/>
      <c r="C962" s="189"/>
      <c r="D962" s="190" t="s">
        <v>181</v>
      </c>
      <c r="E962" s="191" t="s">
        <v>19</v>
      </c>
      <c r="F962" s="192" t="s">
        <v>1142</v>
      </c>
      <c r="G962" s="189"/>
      <c r="H962" s="191" t="s">
        <v>19</v>
      </c>
      <c r="I962" s="193"/>
      <c r="J962" s="189"/>
      <c r="K962" s="189"/>
      <c r="L962" s="194"/>
      <c r="M962" s="195"/>
      <c r="N962" s="196"/>
      <c r="O962" s="196"/>
      <c r="P962" s="196"/>
      <c r="Q962" s="196"/>
      <c r="R962" s="196"/>
      <c r="S962" s="196"/>
      <c r="T962" s="197"/>
      <c r="AT962" s="198" t="s">
        <v>181</v>
      </c>
      <c r="AU962" s="198" t="s">
        <v>179</v>
      </c>
      <c r="AV962" s="13" t="s">
        <v>83</v>
      </c>
      <c r="AW962" s="13" t="s">
        <v>36</v>
      </c>
      <c r="AX962" s="13" t="s">
        <v>75</v>
      </c>
      <c r="AY962" s="198" t="s">
        <v>171</v>
      </c>
    </row>
    <row r="963" spans="2:51" s="14" customFormat="1" ht="11.25">
      <c r="B963" s="199"/>
      <c r="C963" s="200"/>
      <c r="D963" s="190" t="s">
        <v>181</v>
      </c>
      <c r="E963" s="201" t="s">
        <v>19</v>
      </c>
      <c r="F963" s="202" t="s">
        <v>1143</v>
      </c>
      <c r="G963" s="200"/>
      <c r="H963" s="203">
        <v>1.5</v>
      </c>
      <c r="I963" s="204"/>
      <c r="J963" s="200"/>
      <c r="K963" s="200"/>
      <c r="L963" s="205"/>
      <c r="M963" s="206"/>
      <c r="N963" s="207"/>
      <c r="O963" s="207"/>
      <c r="P963" s="207"/>
      <c r="Q963" s="207"/>
      <c r="R963" s="207"/>
      <c r="S963" s="207"/>
      <c r="T963" s="208"/>
      <c r="AT963" s="209" t="s">
        <v>181</v>
      </c>
      <c r="AU963" s="209" t="s">
        <v>179</v>
      </c>
      <c r="AV963" s="14" t="s">
        <v>179</v>
      </c>
      <c r="AW963" s="14" t="s">
        <v>36</v>
      </c>
      <c r="AX963" s="14" t="s">
        <v>75</v>
      </c>
      <c r="AY963" s="209" t="s">
        <v>171</v>
      </c>
    </row>
    <row r="964" spans="2:51" s="13" customFormat="1" ht="11.25">
      <c r="B964" s="188"/>
      <c r="C964" s="189"/>
      <c r="D964" s="190" t="s">
        <v>181</v>
      </c>
      <c r="E964" s="191" t="s">
        <v>19</v>
      </c>
      <c r="F964" s="192" t="s">
        <v>1144</v>
      </c>
      <c r="G964" s="189"/>
      <c r="H964" s="191" t="s">
        <v>19</v>
      </c>
      <c r="I964" s="193"/>
      <c r="J964" s="189"/>
      <c r="K964" s="189"/>
      <c r="L964" s="194"/>
      <c r="M964" s="195"/>
      <c r="N964" s="196"/>
      <c r="O964" s="196"/>
      <c r="P964" s="196"/>
      <c r="Q964" s="196"/>
      <c r="R964" s="196"/>
      <c r="S964" s="196"/>
      <c r="T964" s="197"/>
      <c r="AT964" s="198" t="s">
        <v>181</v>
      </c>
      <c r="AU964" s="198" t="s">
        <v>179</v>
      </c>
      <c r="AV964" s="13" t="s">
        <v>83</v>
      </c>
      <c r="AW964" s="13" t="s">
        <v>36</v>
      </c>
      <c r="AX964" s="13" t="s">
        <v>75</v>
      </c>
      <c r="AY964" s="198" t="s">
        <v>171</v>
      </c>
    </row>
    <row r="965" spans="2:51" s="14" customFormat="1" ht="11.25">
      <c r="B965" s="199"/>
      <c r="C965" s="200"/>
      <c r="D965" s="190" t="s">
        <v>181</v>
      </c>
      <c r="E965" s="201" t="s">
        <v>19</v>
      </c>
      <c r="F965" s="202" t="s">
        <v>1145</v>
      </c>
      <c r="G965" s="200"/>
      <c r="H965" s="203">
        <v>4</v>
      </c>
      <c r="I965" s="204"/>
      <c r="J965" s="200"/>
      <c r="K965" s="200"/>
      <c r="L965" s="205"/>
      <c r="M965" s="206"/>
      <c r="N965" s="207"/>
      <c r="O965" s="207"/>
      <c r="P965" s="207"/>
      <c r="Q965" s="207"/>
      <c r="R965" s="207"/>
      <c r="S965" s="207"/>
      <c r="T965" s="208"/>
      <c r="AT965" s="209" t="s">
        <v>181</v>
      </c>
      <c r="AU965" s="209" t="s">
        <v>179</v>
      </c>
      <c r="AV965" s="14" t="s">
        <v>179</v>
      </c>
      <c r="AW965" s="14" t="s">
        <v>36</v>
      </c>
      <c r="AX965" s="14" t="s">
        <v>75</v>
      </c>
      <c r="AY965" s="209" t="s">
        <v>171</v>
      </c>
    </row>
    <row r="966" spans="2:51" s="13" customFormat="1" ht="11.25">
      <c r="B966" s="188"/>
      <c r="C966" s="189"/>
      <c r="D966" s="190" t="s">
        <v>181</v>
      </c>
      <c r="E966" s="191" t="s">
        <v>19</v>
      </c>
      <c r="F966" s="192" t="s">
        <v>1117</v>
      </c>
      <c r="G966" s="189"/>
      <c r="H966" s="191" t="s">
        <v>19</v>
      </c>
      <c r="I966" s="193"/>
      <c r="J966" s="189"/>
      <c r="K966" s="189"/>
      <c r="L966" s="194"/>
      <c r="M966" s="195"/>
      <c r="N966" s="196"/>
      <c r="O966" s="196"/>
      <c r="P966" s="196"/>
      <c r="Q966" s="196"/>
      <c r="R966" s="196"/>
      <c r="S966" s="196"/>
      <c r="T966" s="197"/>
      <c r="AT966" s="198" t="s">
        <v>181</v>
      </c>
      <c r="AU966" s="198" t="s">
        <v>179</v>
      </c>
      <c r="AV966" s="13" t="s">
        <v>83</v>
      </c>
      <c r="AW966" s="13" t="s">
        <v>36</v>
      </c>
      <c r="AX966" s="13" t="s">
        <v>75</v>
      </c>
      <c r="AY966" s="198" t="s">
        <v>171</v>
      </c>
    </row>
    <row r="967" spans="2:51" s="14" customFormat="1" ht="11.25">
      <c r="B967" s="199"/>
      <c r="C967" s="200"/>
      <c r="D967" s="190" t="s">
        <v>181</v>
      </c>
      <c r="E967" s="201" t="s">
        <v>19</v>
      </c>
      <c r="F967" s="202" t="s">
        <v>1146</v>
      </c>
      <c r="G967" s="200"/>
      <c r="H967" s="203">
        <v>74.8</v>
      </c>
      <c r="I967" s="204"/>
      <c r="J967" s="200"/>
      <c r="K967" s="200"/>
      <c r="L967" s="205"/>
      <c r="M967" s="206"/>
      <c r="N967" s="207"/>
      <c r="O967" s="207"/>
      <c r="P967" s="207"/>
      <c r="Q967" s="207"/>
      <c r="R967" s="207"/>
      <c r="S967" s="207"/>
      <c r="T967" s="208"/>
      <c r="AT967" s="209" t="s">
        <v>181</v>
      </c>
      <c r="AU967" s="209" t="s">
        <v>179</v>
      </c>
      <c r="AV967" s="14" t="s">
        <v>179</v>
      </c>
      <c r="AW967" s="14" t="s">
        <v>36</v>
      </c>
      <c r="AX967" s="14" t="s">
        <v>75</v>
      </c>
      <c r="AY967" s="209" t="s">
        <v>171</v>
      </c>
    </row>
    <row r="968" spans="2:51" s="15" customFormat="1" ht="11.25">
      <c r="B968" s="210"/>
      <c r="C968" s="211"/>
      <c r="D968" s="190" t="s">
        <v>181</v>
      </c>
      <c r="E968" s="212" t="s">
        <v>19</v>
      </c>
      <c r="F968" s="213" t="s">
        <v>184</v>
      </c>
      <c r="G968" s="211"/>
      <c r="H968" s="214">
        <v>322</v>
      </c>
      <c r="I968" s="215"/>
      <c r="J968" s="211"/>
      <c r="K968" s="211"/>
      <c r="L968" s="216"/>
      <c r="M968" s="217"/>
      <c r="N968" s="218"/>
      <c r="O968" s="218"/>
      <c r="P968" s="218"/>
      <c r="Q968" s="218"/>
      <c r="R968" s="218"/>
      <c r="S968" s="218"/>
      <c r="T968" s="219"/>
      <c r="AT968" s="220" t="s">
        <v>181</v>
      </c>
      <c r="AU968" s="220" t="s">
        <v>179</v>
      </c>
      <c r="AV968" s="15" t="s">
        <v>178</v>
      </c>
      <c r="AW968" s="15" t="s">
        <v>36</v>
      </c>
      <c r="AX968" s="15" t="s">
        <v>83</v>
      </c>
      <c r="AY968" s="220" t="s">
        <v>171</v>
      </c>
    </row>
    <row r="969" spans="1:65" s="2" customFormat="1" ht="16.5" customHeight="1">
      <c r="A969" s="36"/>
      <c r="B969" s="37"/>
      <c r="C969" s="221" t="s">
        <v>1147</v>
      </c>
      <c r="D969" s="221" t="s">
        <v>248</v>
      </c>
      <c r="E969" s="222" t="s">
        <v>1148</v>
      </c>
      <c r="F969" s="223" t="s">
        <v>1149</v>
      </c>
      <c r="G969" s="224" t="s">
        <v>187</v>
      </c>
      <c r="H969" s="225">
        <v>5.65</v>
      </c>
      <c r="I969" s="226"/>
      <c r="J969" s="227">
        <f>ROUND(I969*H969,2)</f>
        <v>0</v>
      </c>
      <c r="K969" s="223" t="s">
        <v>177</v>
      </c>
      <c r="L969" s="228"/>
      <c r="M969" s="229" t="s">
        <v>19</v>
      </c>
      <c r="N969" s="230" t="s">
        <v>47</v>
      </c>
      <c r="O969" s="66"/>
      <c r="P969" s="184">
        <f>O969*H969</f>
        <v>0</v>
      </c>
      <c r="Q969" s="184">
        <v>0.55</v>
      </c>
      <c r="R969" s="184">
        <f>Q969*H969</f>
        <v>3.1075000000000004</v>
      </c>
      <c r="S969" s="184">
        <v>0</v>
      </c>
      <c r="T969" s="185">
        <f>S969*H969</f>
        <v>0</v>
      </c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R969" s="186" t="s">
        <v>353</v>
      </c>
      <c r="AT969" s="186" t="s">
        <v>248</v>
      </c>
      <c r="AU969" s="186" t="s">
        <v>179</v>
      </c>
      <c r="AY969" s="19" t="s">
        <v>171</v>
      </c>
      <c r="BE969" s="187">
        <f>IF(N969="základní",J969,0)</f>
        <v>0</v>
      </c>
      <c r="BF969" s="187">
        <f>IF(N969="snížená",J969,0)</f>
        <v>0</v>
      </c>
      <c r="BG969" s="187">
        <f>IF(N969="zákl. přenesená",J969,0)</f>
        <v>0</v>
      </c>
      <c r="BH969" s="187">
        <f>IF(N969="sníž. přenesená",J969,0)</f>
        <v>0</v>
      </c>
      <c r="BI969" s="187">
        <f>IF(N969="nulová",J969,0)</f>
        <v>0</v>
      </c>
      <c r="BJ969" s="19" t="s">
        <v>179</v>
      </c>
      <c r="BK969" s="187">
        <f>ROUND(I969*H969,2)</f>
        <v>0</v>
      </c>
      <c r="BL969" s="19" t="s">
        <v>261</v>
      </c>
      <c r="BM969" s="186" t="s">
        <v>1150</v>
      </c>
    </row>
    <row r="970" spans="2:51" s="14" customFormat="1" ht="11.25">
      <c r="B970" s="199"/>
      <c r="C970" s="200"/>
      <c r="D970" s="190" t="s">
        <v>181</v>
      </c>
      <c r="E970" s="201" t="s">
        <v>19</v>
      </c>
      <c r="F970" s="202" t="s">
        <v>1151</v>
      </c>
      <c r="G970" s="200"/>
      <c r="H970" s="203">
        <v>5.65</v>
      </c>
      <c r="I970" s="204"/>
      <c r="J970" s="200"/>
      <c r="K970" s="200"/>
      <c r="L970" s="205"/>
      <c r="M970" s="206"/>
      <c r="N970" s="207"/>
      <c r="O970" s="207"/>
      <c r="P970" s="207"/>
      <c r="Q970" s="207"/>
      <c r="R970" s="207"/>
      <c r="S970" s="207"/>
      <c r="T970" s="208"/>
      <c r="AT970" s="209" t="s">
        <v>181</v>
      </c>
      <c r="AU970" s="209" t="s">
        <v>179</v>
      </c>
      <c r="AV970" s="14" t="s">
        <v>179</v>
      </c>
      <c r="AW970" s="14" t="s">
        <v>36</v>
      </c>
      <c r="AX970" s="14" t="s">
        <v>83</v>
      </c>
      <c r="AY970" s="209" t="s">
        <v>171</v>
      </c>
    </row>
    <row r="971" spans="1:65" s="2" customFormat="1" ht="24">
      <c r="A971" s="36"/>
      <c r="B971" s="37"/>
      <c r="C971" s="175" t="s">
        <v>1152</v>
      </c>
      <c r="D971" s="175" t="s">
        <v>173</v>
      </c>
      <c r="E971" s="176" t="s">
        <v>1153</v>
      </c>
      <c r="F971" s="177" t="s">
        <v>1154</v>
      </c>
      <c r="G971" s="178" t="s">
        <v>256</v>
      </c>
      <c r="H971" s="179">
        <v>28.6</v>
      </c>
      <c r="I971" s="180"/>
      <c r="J971" s="181">
        <f>ROUND(I971*H971,2)</f>
        <v>0</v>
      </c>
      <c r="K971" s="177" t="s">
        <v>177</v>
      </c>
      <c r="L971" s="41"/>
      <c r="M971" s="182" t="s">
        <v>19</v>
      </c>
      <c r="N971" s="183" t="s">
        <v>47</v>
      </c>
      <c r="O971" s="66"/>
      <c r="P971" s="184">
        <f>O971*H971</f>
        <v>0</v>
      </c>
      <c r="Q971" s="184">
        <v>0</v>
      </c>
      <c r="R971" s="184">
        <f>Q971*H971</f>
        <v>0</v>
      </c>
      <c r="S971" s="184">
        <v>0</v>
      </c>
      <c r="T971" s="185">
        <f>S971*H971</f>
        <v>0</v>
      </c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R971" s="186" t="s">
        <v>261</v>
      </c>
      <c r="AT971" s="186" t="s">
        <v>173</v>
      </c>
      <c r="AU971" s="186" t="s">
        <v>179</v>
      </c>
      <c r="AY971" s="19" t="s">
        <v>171</v>
      </c>
      <c r="BE971" s="187">
        <f>IF(N971="základní",J971,0)</f>
        <v>0</v>
      </c>
      <c r="BF971" s="187">
        <f>IF(N971="snížená",J971,0)</f>
        <v>0</v>
      </c>
      <c r="BG971" s="187">
        <f>IF(N971="zákl. přenesená",J971,0)</f>
        <v>0</v>
      </c>
      <c r="BH971" s="187">
        <f>IF(N971="sníž. přenesená",J971,0)</f>
        <v>0</v>
      </c>
      <c r="BI971" s="187">
        <f>IF(N971="nulová",J971,0)</f>
        <v>0</v>
      </c>
      <c r="BJ971" s="19" t="s">
        <v>179</v>
      </c>
      <c r="BK971" s="187">
        <f>ROUND(I971*H971,2)</f>
        <v>0</v>
      </c>
      <c r="BL971" s="19" t="s">
        <v>261</v>
      </c>
      <c r="BM971" s="186" t="s">
        <v>1155</v>
      </c>
    </row>
    <row r="972" spans="2:51" s="13" customFormat="1" ht="11.25">
      <c r="B972" s="188"/>
      <c r="C972" s="189"/>
      <c r="D972" s="190" t="s">
        <v>181</v>
      </c>
      <c r="E972" s="191" t="s">
        <v>19</v>
      </c>
      <c r="F972" s="192" t="s">
        <v>1156</v>
      </c>
      <c r="G972" s="189"/>
      <c r="H972" s="191" t="s">
        <v>19</v>
      </c>
      <c r="I972" s="193"/>
      <c r="J972" s="189"/>
      <c r="K972" s="189"/>
      <c r="L972" s="194"/>
      <c r="M972" s="195"/>
      <c r="N972" s="196"/>
      <c r="O972" s="196"/>
      <c r="P972" s="196"/>
      <c r="Q972" s="196"/>
      <c r="R972" s="196"/>
      <c r="S972" s="196"/>
      <c r="T972" s="197"/>
      <c r="AT972" s="198" t="s">
        <v>181</v>
      </c>
      <c r="AU972" s="198" t="s">
        <v>179</v>
      </c>
      <c r="AV972" s="13" t="s">
        <v>83</v>
      </c>
      <c r="AW972" s="13" t="s">
        <v>36</v>
      </c>
      <c r="AX972" s="13" t="s">
        <v>75</v>
      </c>
      <c r="AY972" s="198" t="s">
        <v>171</v>
      </c>
    </row>
    <row r="973" spans="2:51" s="14" customFormat="1" ht="11.25">
      <c r="B973" s="199"/>
      <c r="C973" s="200"/>
      <c r="D973" s="190" t="s">
        <v>181</v>
      </c>
      <c r="E973" s="201" t="s">
        <v>19</v>
      </c>
      <c r="F973" s="202" t="s">
        <v>1157</v>
      </c>
      <c r="G973" s="200"/>
      <c r="H973" s="203">
        <v>6.5</v>
      </c>
      <c r="I973" s="204"/>
      <c r="J973" s="200"/>
      <c r="K973" s="200"/>
      <c r="L973" s="205"/>
      <c r="M973" s="206"/>
      <c r="N973" s="207"/>
      <c r="O973" s="207"/>
      <c r="P973" s="207"/>
      <c r="Q973" s="207"/>
      <c r="R973" s="207"/>
      <c r="S973" s="207"/>
      <c r="T973" s="208"/>
      <c r="AT973" s="209" t="s">
        <v>181</v>
      </c>
      <c r="AU973" s="209" t="s">
        <v>179</v>
      </c>
      <c r="AV973" s="14" t="s">
        <v>179</v>
      </c>
      <c r="AW973" s="14" t="s">
        <v>36</v>
      </c>
      <c r="AX973" s="14" t="s">
        <v>75</v>
      </c>
      <c r="AY973" s="209" t="s">
        <v>171</v>
      </c>
    </row>
    <row r="974" spans="2:51" s="13" customFormat="1" ht="11.25">
      <c r="B974" s="188"/>
      <c r="C974" s="189"/>
      <c r="D974" s="190" t="s">
        <v>181</v>
      </c>
      <c r="E974" s="191" t="s">
        <v>19</v>
      </c>
      <c r="F974" s="192" t="s">
        <v>1158</v>
      </c>
      <c r="G974" s="189"/>
      <c r="H974" s="191" t="s">
        <v>19</v>
      </c>
      <c r="I974" s="193"/>
      <c r="J974" s="189"/>
      <c r="K974" s="189"/>
      <c r="L974" s="194"/>
      <c r="M974" s="195"/>
      <c r="N974" s="196"/>
      <c r="O974" s="196"/>
      <c r="P974" s="196"/>
      <c r="Q974" s="196"/>
      <c r="R974" s="196"/>
      <c r="S974" s="196"/>
      <c r="T974" s="197"/>
      <c r="AT974" s="198" t="s">
        <v>181</v>
      </c>
      <c r="AU974" s="198" t="s">
        <v>179</v>
      </c>
      <c r="AV974" s="13" t="s">
        <v>83</v>
      </c>
      <c r="AW974" s="13" t="s">
        <v>36</v>
      </c>
      <c r="AX974" s="13" t="s">
        <v>75</v>
      </c>
      <c r="AY974" s="198" t="s">
        <v>171</v>
      </c>
    </row>
    <row r="975" spans="2:51" s="14" customFormat="1" ht="11.25">
      <c r="B975" s="199"/>
      <c r="C975" s="200"/>
      <c r="D975" s="190" t="s">
        <v>181</v>
      </c>
      <c r="E975" s="201" t="s">
        <v>19</v>
      </c>
      <c r="F975" s="202" t="s">
        <v>1159</v>
      </c>
      <c r="G975" s="200"/>
      <c r="H975" s="203">
        <v>5.5</v>
      </c>
      <c r="I975" s="204"/>
      <c r="J975" s="200"/>
      <c r="K975" s="200"/>
      <c r="L975" s="205"/>
      <c r="M975" s="206"/>
      <c r="N975" s="207"/>
      <c r="O975" s="207"/>
      <c r="P975" s="207"/>
      <c r="Q975" s="207"/>
      <c r="R975" s="207"/>
      <c r="S975" s="207"/>
      <c r="T975" s="208"/>
      <c r="AT975" s="209" t="s">
        <v>181</v>
      </c>
      <c r="AU975" s="209" t="s">
        <v>179</v>
      </c>
      <c r="AV975" s="14" t="s">
        <v>179</v>
      </c>
      <c r="AW975" s="14" t="s">
        <v>36</v>
      </c>
      <c r="AX975" s="14" t="s">
        <v>75</v>
      </c>
      <c r="AY975" s="209" t="s">
        <v>171</v>
      </c>
    </row>
    <row r="976" spans="2:51" s="13" customFormat="1" ht="11.25">
      <c r="B976" s="188"/>
      <c r="C976" s="189"/>
      <c r="D976" s="190" t="s">
        <v>181</v>
      </c>
      <c r="E976" s="191" t="s">
        <v>19</v>
      </c>
      <c r="F976" s="192" t="s">
        <v>1160</v>
      </c>
      <c r="G976" s="189"/>
      <c r="H976" s="191" t="s">
        <v>19</v>
      </c>
      <c r="I976" s="193"/>
      <c r="J976" s="189"/>
      <c r="K976" s="189"/>
      <c r="L976" s="194"/>
      <c r="M976" s="195"/>
      <c r="N976" s="196"/>
      <c r="O976" s="196"/>
      <c r="P976" s="196"/>
      <c r="Q976" s="196"/>
      <c r="R976" s="196"/>
      <c r="S976" s="196"/>
      <c r="T976" s="197"/>
      <c r="AT976" s="198" t="s">
        <v>181</v>
      </c>
      <c r="AU976" s="198" t="s">
        <v>179</v>
      </c>
      <c r="AV976" s="13" t="s">
        <v>83</v>
      </c>
      <c r="AW976" s="13" t="s">
        <v>36</v>
      </c>
      <c r="AX976" s="13" t="s">
        <v>75</v>
      </c>
      <c r="AY976" s="198" t="s">
        <v>171</v>
      </c>
    </row>
    <row r="977" spans="2:51" s="14" customFormat="1" ht="11.25">
      <c r="B977" s="199"/>
      <c r="C977" s="200"/>
      <c r="D977" s="190" t="s">
        <v>181</v>
      </c>
      <c r="E977" s="201" t="s">
        <v>19</v>
      </c>
      <c r="F977" s="202" t="s">
        <v>1161</v>
      </c>
      <c r="G977" s="200"/>
      <c r="H977" s="203">
        <v>8.5</v>
      </c>
      <c r="I977" s="204"/>
      <c r="J977" s="200"/>
      <c r="K977" s="200"/>
      <c r="L977" s="205"/>
      <c r="M977" s="206"/>
      <c r="N977" s="207"/>
      <c r="O977" s="207"/>
      <c r="P977" s="207"/>
      <c r="Q977" s="207"/>
      <c r="R977" s="207"/>
      <c r="S977" s="207"/>
      <c r="T977" s="208"/>
      <c r="AT977" s="209" t="s">
        <v>181</v>
      </c>
      <c r="AU977" s="209" t="s">
        <v>179</v>
      </c>
      <c r="AV977" s="14" t="s">
        <v>179</v>
      </c>
      <c r="AW977" s="14" t="s">
        <v>36</v>
      </c>
      <c r="AX977" s="14" t="s">
        <v>75</v>
      </c>
      <c r="AY977" s="209" t="s">
        <v>171</v>
      </c>
    </row>
    <row r="978" spans="2:51" s="13" customFormat="1" ht="11.25">
      <c r="B978" s="188"/>
      <c r="C978" s="189"/>
      <c r="D978" s="190" t="s">
        <v>181</v>
      </c>
      <c r="E978" s="191" t="s">
        <v>19</v>
      </c>
      <c r="F978" s="192" t="s">
        <v>1162</v>
      </c>
      <c r="G978" s="189"/>
      <c r="H978" s="191" t="s">
        <v>19</v>
      </c>
      <c r="I978" s="193"/>
      <c r="J978" s="189"/>
      <c r="K978" s="189"/>
      <c r="L978" s="194"/>
      <c r="M978" s="195"/>
      <c r="N978" s="196"/>
      <c r="O978" s="196"/>
      <c r="P978" s="196"/>
      <c r="Q978" s="196"/>
      <c r="R978" s="196"/>
      <c r="S978" s="196"/>
      <c r="T978" s="197"/>
      <c r="AT978" s="198" t="s">
        <v>181</v>
      </c>
      <c r="AU978" s="198" t="s">
        <v>179</v>
      </c>
      <c r="AV978" s="13" t="s">
        <v>83</v>
      </c>
      <c r="AW978" s="13" t="s">
        <v>36</v>
      </c>
      <c r="AX978" s="13" t="s">
        <v>75</v>
      </c>
      <c r="AY978" s="198" t="s">
        <v>171</v>
      </c>
    </row>
    <row r="979" spans="2:51" s="14" customFormat="1" ht="11.25">
      <c r="B979" s="199"/>
      <c r="C979" s="200"/>
      <c r="D979" s="190" t="s">
        <v>181</v>
      </c>
      <c r="E979" s="201" t="s">
        <v>19</v>
      </c>
      <c r="F979" s="202" t="s">
        <v>1163</v>
      </c>
      <c r="G979" s="200"/>
      <c r="H979" s="203">
        <v>3.3</v>
      </c>
      <c r="I979" s="204"/>
      <c r="J979" s="200"/>
      <c r="K979" s="200"/>
      <c r="L979" s="205"/>
      <c r="M979" s="206"/>
      <c r="N979" s="207"/>
      <c r="O979" s="207"/>
      <c r="P979" s="207"/>
      <c r="Q979" s="207"/>
      <c r="R979" s="207"/>
      <c r="S979" s="207"/>
      <c r="T979" s="208"/>
      <c r="AT979" s="209" t="s">
        <v>181</v>
      </c>
      <c r="AU979" s="209" t="s">
        <v>179</v>
      </c>
      <c r="AV979" s="14" t="s">
        <v>179</v>
      </c>
      <c r="AW979" s="14" t="s">
        <v>36</v>
      </c>
      <c r="AX979" s="14" t="s">
        <v>75</v>
      </c>
      <c r="AY979" s="209" t="s">
        <v>171</v>
      </c>
    </row>
    <row r="980" spans="2:51" s="13" customFormat="1" ht="11.25">
      <c r="B980" s="188"/>
      <c r="C980" s="189"/>
      <c r="D980" s="190" t="s">
        <v>181</v>
      </c>
      <c r="E980" s="191" t="s">
        <v>19</v>
      </c>
      <c r="F980" s="192" t="s">
        <v>1164</v>
      </c>
      <c r="G980" s="189"/>
      <c r="H980" s="191" t="s">
        <v>19</v>
      </c>
      <c r="I980" s="193"/>
      <c r="J980" s="189"/>
      <c r="K980" s="189"/>
      <c r="L980" s="194"/>
      <c r="M980" s="195"/>
      <c r="N980" s="196"/>
      <c r="O980" s="196"/>
      <c r="P980" s="196"/>
      <c r="Q980" s="196"/>
      <c r="R980" s="196"/>
      <c r="S980" s="196"/>
      <c r="T980" s="197"/>
      <c r="AT980" s="198" t="s">
        <v>181</v>
      </c>
      <c r="AU980" s="198" t="s">
        <v>179</v>
      </c>
      <c r="AV980" s="13" t="s">
        <v>83</v>
      </c>
      <c r="AW980" s="13" t="s">
        <v>36</v>
      </c>
      <c r="AX980" s="13" t="s">
        <v>75</v>
      </c>
      <c r="AY980" s="198" t="s">
        <v>171</v>
      </c>
    </row>
    <row r="981" spans="2:51" s="14" customFormat="1" ht="11.25">
      <c r="B981" s="199"/>
      <c r="C981" s="200"/>
      <c r="D981" s="190" t="s">
        <v>181</v>
      </c>
      <c r="E981" s="201" t="s">
        <v>19</v>
      </c>
      <c r="F981" s="202" t="s">
        <v>1165</v>
      </c>
      <c r="G981" s="200"/>
      <c r="H981" s="203">
        <v>4.8</v>
      </c>
      <c r="I981" s="204"/>
      <c r="J981" s="200"/>
      <c r="K981" s="200"/>
      <c r="L981" s="205"/>
      <c r="M981" s="206"/>
      <c r="N981" s="207"/>
      <c r="O981" s="207"/>
      <c r="P981" s="207"/>
      <c r="Q981" s="207"/>
      <c r="R981" s="207"/>
      <c r="S981" s="207"/>
      <c r="T981" s="208"/>
      <c r="AT981" s="209" t="s">
        <v>181</v>
      </c>
      <c r="AU981" s="209" t="s">
        <v>179</v>
      </c>
      <c r="AV981" s="14" t="s">
        <v>179</v>
      </c>
      <c r="AW981" s="14" t="s">
        <v>36</v>
      </c>
      <c r="AX981" s="14" t="s">
        <v>75</v>
      </c>
      <c r="AY981" s="209" t="s">
        <v>171</v>
      </c>
    </row>
    <row r="982" spans="2:51" s="15" customFormat="1" ht="11.25">
      <c r="B982" s="210"/>
      <c r="C982" s="211"/>
      <c r="D982" s="190" t="s">
        <v>181</v>
      </c>
      <c r="E982" s="212" t="s">
        <v>19</v>
      </c>
      <c r="F982" s="213" t="s">
        <v>184</v>
      </c>
      <c r="G982" s="211"/>
      <c r="H982" s="214">
        <v>28.6</v>
      </c>
      <c r="I982" s="215"/>
      <c r="J982" s="211"/>
      <c r="K982" s="211"/>
      <c r="L982" s="216"/>
      <c r="M982" s="217"/>
      <c r="N982" s="218"/>
      <c r="O982" s="218"/>
      <c r="P982" s="218"/>
      <c r="Q982" s="218"/>
      <c r="R982" s="218"/>
      <c r="S982" s="218"/>
      <c r="T982" s="219"/>
      <c r="AT982" s="220" t="s">
        <v>181</v>
      </c>
      <c r="AU982" s="220" t="s">
        <v>179</v>
      </c>
      <c r="AV982" s="15" t="s">
        <v>178</v>
      </c>
      <c r="AW982" s="15" t="s">
        <v>36</v>
      </c>
      <c r="AX982" s="15" t="s">
        <v>83</v>
      </c>
      <c r="AY982" s="220" t="s">
        <v>171</v>
      </c>
    </row>
    <row r="983" spans="1:65" s="2" customFormat="1" ht="16.5" customHeight="1">
      <c r="A983" s="36"/>
      <c r="B983" s="37"/>
      <c r="C983" s="221" t="s">
        <v>1166</v>
      </c>
      <c r="D983" s="221" t="s">
        <v>248</v>
      </c>
      <c r="E983" s="222" t="s">
        <v>1167</v>
      </c>
      <c r="F983" s="223" t="s">
        <v>1168</v>
      </c>
      <c r="G983" s="224" t="s">
        <v>187</v>
      </c>
      <c r="H983" s="225">
        <v>0.71</v>
      </c>
      <c r="I983" s="226"/>
      <c r="J983" s="227">
        <f>ROUND(I983*H983,2)</f>
        <v>0</v>
      </c>
      <c r="K983" s="223" t="s">
        <v>177</v>
      </c>
      <c r="L983" s="228"/>
      <c r="M983" s="229" t="s">
        <v>19</v>
      </c>
      <c r="N983" s="230" t="s">
        <v>47</v>
      </c>
      <c r="O983" s="66"/>
      <c r="P983" s="184">
        <f>O983*H983</f>
        <v>0</v>
      </c>
      <c r="Q983" s="184">
        <v>0.55</v>
      </c>
      <c r="R983" s="184">
        <f>Q983*H983</f>
        <v>0.3905</v>
      </c>
      <c r="S983" s="184">
        <v>0</v>
      </c>
      <c r="T983" s="185">
        <f>S983*H983</f>
        <v>0</v>
      </c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R983" s="186" t="s">
        <v>353</v>
      </c>
      <c r="AT983" s="186" t="s">
        <v>248</v>
      </c>
      <c r="AU983" s="186" t="s">
        <v>179</v>
      </c>
      <c r="AY983" s="19" t="s">
        <v>171</v>
      </c>
      <c r="BE983" s="187">
        <f>IF(N983="základní",J983,0)</f>
        <v>0</v>
      </c>
      <c r="BF983" s="187">
        <f>IF(N983="snížená",J983,0)</f>
        <v>0</v>
      </c>
      <c r="BG983" s="187">
        <f>IF(N983="zákl. přenesená",J983,0)</f>
        <v>0</v>
      </c>
      <c r="BH983" s="187">
        <f>IF(N983="sníž. přenesená",J983,0)</f>
        <v>0</v>
      </c>
      <c r="BI983" s="187">
        <f>IF(N983="nulová",J983,0)</f>
        <v>0</v>
      </c>
      <c r="BJ983" s="19" t="s">
        <v>179</v>
      </c>
      <c r="BK983" s="187">
        <f>ROUND(I983*H983,2)</f>
        <v>0</v>
      </c>
      <c r="BL983" s="19" t="s">
        <v>261</v>
      </c>
      <c r="BM983" s="186" t="s">
        <v>1169</v>
      </c>
    </row>
    <row r="984" spans="2:51" s="14" customFormat="1" ht="11.25">
      <c r="B984" s="199"/>
      <c r="C984" s="200"/>
      <c r="D984" s="190" t="s">
        <v>181</v>
      </c>
      <c r="E984" s="201" t="s">
        <v>19</v>
      </c>
      <c r="F984" s="202" t="s">
        <v>1170</v>
      </c>
      <c r="G984" s="200"/>
      <c r="H984" s="203">
        <v>0.71</v>
      </c>
      <c r="I984" s="204"/>
      <c r="J984" s="200"/>
      <c r="K984" s="200"/>
      <c r="L984" s="205"/>
      <c r="M984" s="206"/>
      <c r="N984" s="207"/>
      <c r="O984" s="207"/>
      <c r="P984" s="207"/>
      <c r="Q984" s="207"/>
      <c r="R984" s="207"/>
      <c r="S984" s="207"/>
      <c r="T984" s="208"/>
      <c r="AT984" s="209" t="s">
        <v>181</v>
      </c>
      <c r="AU984" s="209" t="s">
        <v>179</v>
      </c>
      <c r="AV984" s="14" t="s">
        <v>179</v>
      </c>
      <c r="AW984" s="14" t="s">
        <v>36</v>
      </c>
      <c r="AX984" s="14" t="s">
        <v>83</v>
      </c>
      <c r="AY984" s="209" t="s">
        <v>171</v>
      </c>
    </row>
    <row r="985" spans="1:65" s="2" customFormat="1" ht="24">
      <c r="A985" s="36"/>
      <c r="B985" s="37"/>
      <c r="C985" s="175" t="s">
        <v>1171</v>
      </c>
      <c r="D985" s="175" t="s">
        <v>173</v>
      </c>
      <c r="E985" s="176" t="s">
        <v>1172</v>
      </c>
      <c r="F985" s="177" t="s">
        <v>1173</v>
      </c>
      <c r="G985" s="178" t="s">
        <v>176</v>
      </c>
      <c r="H985" s="179">
        <v>382.385</v>
      </c>
      <c r="I985" s="180"/>
      <c r="J985" s="181">
        <f>ROUND(I985*H985,2)</f>
        <v>0</v>
      </c>
      <c r="K985" s="177" t="s">
        <v>177</v>
      </c>
      <c r="L985" s="41"/>
      <c r="M985" s="182" t="s">
        <v>19</v>
      </c>
      <c r="N985" s="183" t="s">
        <v>47</v>
      </c>
      <c r="O985" s="66"/>
      <c r="P985" s="184">
        <f>O985*H985</f>
        <v>0</v>
      </c>
      <c r="Q985" s="184">
        <v>0</v>
      </c>
      <c r="R985" s="184">
        <f>Q985*H985</f>
        <v>0</v>
      </c>
      <c r="S985" s="184">
        <v>0</v>
      </c>
      <c r="T985" s="185">
        <f>S985*H985</f>
        <v>0</v>
      </c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R985" s="186" t="s">
        <v>261</v>
      </c>
      <c r="AT985" s="186" t="s">
        <v>173</v>
      </c>
      <c r="AU985" s="186" t="s">
        <v>179</v>
      </c>
      <c r="AY985" s="19" t="s">
        <v>171</v>
      </c>
      <c r="BE985" s="187">
        <f>IF(N985="základní",J985,0)</f>
        <v>0</v>
      </c>
      <c r="BF985" s="187">
        <f>IF(N985="snížená",J985,0)</f>
        <v>0</v>
      </c>
      <c r="BG985" s="187">
        <f>IF(N985="zákl. přenesená",J985,0)</f>
        <v>0</v>
      </c>
      <c r="BH985" s="187">
        <f>IF(N985="sníž. přenesená",J985,0)</f>
        <v>0</v>
      </c>
      <c r="BI985" s="187">
        <f>IF(N985="nulová",J985,0)</f>
        <v>0</v>
      </c>
      <c r="BJ985" s="19" t="s">
        <v>179</v>
      </c>
      <c r="BK985" s="187">
        <f>ROUND(I985*H985,2)</f>
        <v>0</v>
      </c>
      <c r="BL985" s="19" t="s">
        <v>261</v>
      </c>
      <c r="BM985" s="186" t="s">
        <v>1174</v>
      </c>
    </row>
    <row r="986" spans="2:51" s="14" customFormat="1" ht="11.25">
      <c r="B986" s="199"/>
      <c r="C986" s="200"/>
      <c r="D986" s="190" t="s">
        <v>181</v>
      </c>
      <c r="E986" s="201" t="s">
        <v>19</v>
      </c>
      <c r="F986" s="202" t="s">
        <v>607</v>
      </c>
      <c r="G986" s="200"/>
      <c r="H986" s="203">
        <v>187.172</v>
      </c>
      <c r="I986" s="204"/>
      <c r="J986" s="200"/>
      <c r="K986" s="200"/>
      <c r="L986" s="205"/>
      <c r="M986" s="206"/>
      <c r="N986" s="207"/>
      <c r="O986" s="207"/>
      <c r="P986" s="207"/>
      <c r="Q986" s="207"/>
      <c r="R986" s="207"/>
      <c r="S986" s="207"/>
      <c r="T986" s="208"/>
      <c r="AT986" s="209" t="s">
        <v>181</v>
      </c>
      <c r="AU986" s="209" t="s">
        <v>179</v>
      </c>
      <c r="AV986" s="14" t="s">
        <v>179</v>
      </c>
      <c r="AW986" s="14" t="s">
        <v>36</v>
      </c>
      <c r="AX986" s="14" t="s">
        <v>75</v>
      </c>
      <c r="AY986" s="209" t="s">
        <v>171</v>
      </c>
    </row>
    <row r="987" spans="2:51" s="14" customFormat="1" ht="11.25">
      <c r="B987" s="199"/>
      <c r="C987" s="200"/>
      <c r="D987" s="190" t="s">
        <v>181</v>
      </c>
      <c r="E987" s="201" t="s">
        <v>19</v>
      </c>
      <c r="F987" s="202" t="s">
        <v>607</v>
      </c>
      <c r="G987" s="200"/>
      <c r="H987" s="203">
        <v>187.172</v>
      </c>
      <c r="I987" s="204"/>
      <c r="J987" s="200"/>
      <c r="K987" s="200"/>
      <c r="L987" s="205"/>
      <c r="M987" s="206"/>
      <c r="N987" s="207"/>
      <c r="O987" s="207"/>
      <c r="P987" s="207"/>
      <c r="Q987" s="207"/>
      <c r="R987" s="207"/>
      <c r="S987" s="207"/>
      <c r="T987" s="208"/>
      <c r="AT987" s="209" t="s">
        <v>181</v>
      </c>
      <c r="AU987" s="209" t="s">
        <v>179</v>
      </c>
      <c r="AV987" s="14" t="s">
        <v>179</v>
      </c>
      <c r="AW987" s="14" t="s">
        <v>36</v>
      </c>
      <c r="AX987" s="14" t="s">
        <v>75</v>
      </c>
      <c r="AY987" s="209" t="s">
        <v>171</v>
      </c>
    </row>
    <row r="988" spans="2:51" s="14" customFormat="1" ht="11.25">
      <c r="B988" s="199"/>
      <c r="C988" s="200"/>
      <c r="D988" s="190" t="s">
        <v>181</v>
      </c>
      <c r="E988" s="201" t="s">
        <v>19</v>
      </c>
      <c r="F988" s="202" t="s">
        <v>608</v>
      </c>
      <c r="G988" s="200"/>
      <c r="H988" s="203">
        <v>-58.022</v>
      </c>
      <c r="I988" s="204"/>
      <c r="J988" s="200"/>
      <c r="K988" s="200"/>
      <c r="L988" s="205"/>
      <c r="M988" s="206"/>
      <c r="N988" s="207"/>
      <c r="O988" s="207"/>
      <c r="P988" s="207"/>
      <c r="Q988" s="207"/>
      <c r="R988" s="207"/>
      <c r="S988" s="207"/>
      <c r="T988" s="208"/>
      <c r="AT988" s="209" t="s">
        <v>181</v>
      </c>
      <c r="AU988" s="209" t="s">
        <v>179</v>
      </c>
      <c r="AV988" s="14" t="s">
        <v>179</v>
      </c>
      <c r="AW988" s="14" t="s">
        <v>36</v>
      </c>
      <c r="AX988" s="14" t="s">
        <v>75</v>
      </c>
      <c r="AY988" s="209" t="s">
        <v>171</v>
      </c>
    </row>
    <row r="989" spans="2:51" s="14" customFormat="1" ht="11.25">
      <c r="B989" s="199"/>
      <c r="C989" s="200"/>
      <c r="D989" s="190" t="s">
        <v>181</v>
      </c>
      <c r="E989" s="201" t="s">
        <v>19</v>
      </c>
      <c r="F989" s="202" t="s">
        <v>609</v>
      </c>
      <c r="G989" s="200"/>
      <c r="H989" s="203">
        <v>-83.75</v>
      </c>
      <c r="I989" s="204"/>
      <c r="J989" s="200"/>
      <c r="K989" s="200"/>
      <c r="L989" s="205"/>
      <c r="M989" s="206"/>
      <c r="N989" s="207"/>
      <c r="O989" s="207"/>
      <c r="P989" s="207"/>
      <c r="Q989" s="207"/>
      <c r="R989" s="207"/>
      <c r="S989" s="207"/>
      <c r="T989" s="208"/>
      <c r="AT989" s="209" t="s">
        <v>181</v>
      </c>
      <c r="AU989" s="209" t="s">
        <v>179</v>
      </c>
      <c r="AV989" s="14" t="s">
        <v>179</v>
      </c>
      <c r="AW989" s="14" t="s">
        <v>36</v>
      </c>
      <c r="AX989" s="14" t="s">
        <v>75</v>
      </c>
      <c r="AY989" s="209" t="s">
        <v>171</v>
      </c>
    </row>
    <row r="990" spans="2:51" s="14" customFormat="1" ht="11.25">
      <c r="B990" s="199"/>
      <c r="C990" s="200"/>
      <c r="D990" s="190" t="s">
        <v>181</v>
      </c>
      <c r="E990" s="201" t="s">
        <v>19</v>
      </c>
      <c r="F990" s="202" t="s">
        <v>610</v>
      </c>
      <c r="G990" s="200"/>
      <c r="H990" s="203">
        <v>88.5</v>
      </c>
      <c r="I990" s="204"/>
      <c r="J990" s="200"/>
      <c r="K990" s="200"/>
      <c r="L990" s="205"/>
      <c r="M990" s="206"/>
      <c r="N990" s="207"/>
      <c r="O990" s="207"/>
      <c r="P990" s="207"/>
      <c r="Q990" s="207"/>
      <c r="R990" s="207"/>
      <c r="S990" s="207"/>
      <c r="T990" s="208"/>
      <c r="AT990" s="209" t="s">
        <v>181</v>
      </c>
      <c r="AU990" s="209" t="s">
        <v>179</v>
      </c>
      <c r="AV990" s="14" t="s">
        <v>179</v>
      </c>
      <c r="AW990" s="14" t="s">
        <v>36</v>
      </c>
      <c r="AX990" s="14" t="s">
        <v>75</v>
      </c>
      <c r="AY990" s="209" t="s">
        <v>171</v>
      </c>
    </row>
    <row r="991" spans="2:51" s="14" customFormat="1" ht="11.25">
      <c r="B991" s="199"/>
      <c r="C991" s="200"/>
      <c r="D991" s="190" t="s">
        <v>181</v>
      </c>
      <c r="E991" s="201" t="s">
        <v>19</v>
      </c>
      <c r="F991" s="202" t="s">
        <v>611</v>
      </c>
      <c r="G991" s="200"/>
      <c r="H991" s="203">
        <v>61.313</v>
      </c>
      <c r="I991" s="204"/>
      <c r="J991" s="200"/>
      <c r="K991" s="200"/>
      <c r="L991" s="205"/>
      <c r="M991" s="206"/>
      <c r="N991" s="207"/>
      <c r="O991" s="207"/>
      <c r="P991" s="207"/>
      <c r="Q991" s="207"/>
      <c r="R991" s="207"/>
      <c r="S991" s="207"/>
      <c r="T991" s="208"/>
      <c r="AT991" s="209" t="s">
        <v>181</v>
      </c>
      <c r="AU991" s="209" t="s">
        <v>179</v>
      </c>
      <c r="AV991" s="14" t="s">
        <v>179</v>
      </c>
      <c r="AW991" s="14" t="s">
        <v>36</v>
      </c>
      <c r="AX991" s="14" t="s">
        <v>75</v>
      </c>
      <c r="AY991" s="209" t="s">
        <v>171</v>
      </c>
    </row>
    <row r="992" spans="2:51" s="15" customFormat="1" ht="11.25">
      <c r="B992" s="210"/>
      <c r="C992" s="211"/>
      <c r="D992" s="190" t="s">
        <v>181</v>
      </c>
      <c r="E992" s="212" t="s">
        <v>19</v>
      </c>
      <c r="F992" s="213" t="s">
        <v>184</v>
      </c>
      <c r="G992" s="211"/>
      <c r="H992" s="214">
        <v>382.385</v>
      </c>
      <c r="I992" s="215"/>
      <c r="J992" s="211"/>
      <c r="K992" s="211"/>
      <c r="L992" s="216"/>
      <c r="M992" s="217"/>
      <c r="N992" s="218"/>
      <c r="O992" s="218"/>
      <c r="P992" s="218"/>
      <c r="Q992" s="218"/>
      <c r="R992" s="218"/>
      <c r="S992" s="218"/>
      <c r="T992" s="219"/>
      <c r="AT992" s="220" t="s">
        <v>181</v>
      </c>
      <c r="AU992" s="220" t="s">
        <v>179</v>
      </c>
      <c r="AV992" s="15" t="s">
        <v>178</v>
      </c>
      <c r="AW992" s="15" t="s">
        <v>36</v>
      </c>
      <c r="AX992" s="15" t="s">
        <v>83</v>
      </c>
      <c r="AY992" s="220" t="s">
        <v>171</v>
      </c>
    </row>
    <row r="993" spans="1:65" s="2" customFormat="1" ht="16.5" customHeight="1">
      <c r="A993" s="36"/>
      <c r="B993" s="37"/>
      <c r="C993" s="221" t="s">
        <v>1175</v>
      </c>
      <c r="D993" s="221" t="s">
        <v>248</v>
      </c>
      <c r="E993" s="222" t="s">
        <v>1176</v>
      </c>
      <c r="F993" s="223" t="s">
        <v>1177</v>
      </c>
      <c r="G993" s="224" t="s">
        <v>187</v>
      </c>
      <c r="H993" s="225">
        <v>3.056</v>
      </c>
      <c r="I993" s="226"/>
      <c r="J993" s="227">
        <f>ROUND(I993*H993,2)</f>
        <v>0</v>
      </c>
      <c r="K993" s="223" t="s">
        <v>177</v>
      </c>
      <c r="L993" s="228"/>
      <c r="M993" s="229" t="s">
        <v>19</v>
      </c>
      <c r="N993" s="230" t="s">
        <v>47</v>
      </c>
      <c r="O993" s="66"/>
      <c r="P993" s="184">
        <f>O993*H993</f>
        <v>0</v>
      </c>
      <c r="Q993" s="184">
        <v>0.55</v>
      </c>
      <c r="R993" s="184">
        <f>Q993*H993</f>
        <v>1.6808</v>
      </c>
      <c r="S993" s="184">
        <v>0</v>
      </c>
      <c r="T993" s="185">
        <f>S993*H993</f>
        <v>0</v>
      </c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R993" s="186" t="s">
        <v>353</v>
      </c>
      <c r="AT993" s="186" t="s">
        <v>248</v>
      </c>
      <c r="AU993" s="186" t="s">
        <v>179</v>
      </c>
      <c r="AY993" s="19" t="s">
        <v>171</v>
      </c>
      <c r="BE993" s="187">
        <f>IF(N993="základní",J993,0)</f>
        <v>0</v>
      </c>
      <c r="BF993" s="187">
        <f>IF(N993="snížená",J993,0)</f>
        <v>0</v>
      </c>
      <c r="BG993" s="187">
        <f>IF(N993="zákl. přenesená",J993,0)</f>
        <v>0</v>
      </c>
      <c r="BH993" s="187">
        <f>IF(N993="sníž. přenesená",J993,0)</f>
        <v>0</v>
      </c>
      <c r="BI993" s="187">
        <f>IF(N993="nulová",J993,0)</f>
        <v>0</v>
      </c>
      <c r="BJ993" s="19" t="s">
        <v>179</v>
      </c>
      <c r="BK993" s="187">
        <f>ROUND(I993*H993,2)</f>
        <v>0</v>
      </c>
      <c r="BL993" s="19" t="s">
        <v>261</v>
      </c>
      <c r="BM993" s="186" t="s">
        <v>1178</v>
      </c>
    </row>
    <row r="994" spans="2:51" s="14" customFormat="1" ht="11.25">
      <c r="B994" s="199"/>
      <c r="C994" s="200"/>
      <c r="D994" s="190" t="s">
        <v>181</v>
      </c>
      <c r="E994" s="201" t="s">
        <v>19</v>
      </c>
      <c r="F994" s="202" t="s">
        <v>1179</v>
      </c>
      <c r="G994" s="200"/>
      <c r="H994" s="203">
        <v>3.056</v>
      </c>
      <c r="I994" s="204"/>
      <c r="J994" s="200"/>
      <c r="K994" s="200"/>
      <c r="L994" s="205"/>
      <c r="M994" s="206"/>
      <c r="N994" s="207"/>
      <c r="O994" s="207"/>
      <c r="P994" s="207"/>
      <c r="Q994" s="207"/>
      <c r="R994" s="207"/>
      <c r="S994" s="207"/>
      <c r="T994" s="208"/>
      <c r="AT994" s="209" t="s">
        <v>181</v>
      </c>
      <c r="AU994" s="209" t="s">
        <v>179</v>
      </c>
      <c r="AV994" s="14" t="s">
        <v>179</v>
      </c>
      <c r="AW994" s="14" t="s">
        <v>36</v>
      </c>
      <c r="AX994" s="14" t="s">
        <v>75</v>
      </c>
      <c r="AY994" s="209" t="s">
        <v>171</v>
      </c>
    </row>
    <row r="995" spans="2:51" s="15" customFormat="1" ht="11.25">
      <c r="B995" s="210"/>
      <c r="C995" s="211"/>
      <c r="D995" s="190" t="s">
        <v>181</v>
      </c>
      <c r="E995" s="212" t="s">
        <v>19</v>
      </c>
      <c r="F995" s="213" t="s">
        <v>184</v>
      </c>
      <c r="G995" s="211"/>
      <c r="H995" s="214">
        <v>3.056</v>
      </c>
      <c r="I995" s="215"/>
      <c r="J995" s="211"/>
      <c r="K995" s="211"/>
      <c r="L995" s="216"/>
      <c r="M995" s="217"/>
      <c r="N995" s="218"/>
      <c r="O995" s="218"/>
      <c r="P995" s="218"/>
      <c r="Q995" s="218"/>
      <c r="R995" s="218"/>
      <c r="S995" s="218"/>
      <c r="T995" s="219"/>
      <c r="AT995" s="220" t="s">
        <v>181</v>
      </c>
      <c r="AU995" s="220" t="s">
        <v>179</v>
      </c>
      <c r="AV995" s="15" t="s">
        <v>178</v>
      </c>
      <c r="AW995" s="15" t="s">
        <v>36</v>
      </c>
      <c r="AX995" s="15" t="s">
        <v>83</v>
      </c>
      <c r="AY995" s="220" t="s">
        <v>171</v>
      </c>
    </row>
    <row r="996" spans="1:65" s="2" customFormat="1" ht="16.5" customHeight="1">
      <c r="A996" s="36"/>
      <c r="B996" s="37"/>
      <c r="C996" s="175" t="s">
        <v>1180</v>
      </c>
      <c r="D996" s="175" t="s">
        <v>173</v>
      </c>
      <c r="E996" s="176" t="s">
        <v>1181</v>
      </c>
      <c r="F996" s="177" t="s">
        <v>1182</v>
      </c>
      <c r="G996" s="178" t="s">
        <v>256</v>
      </c>
      <c r="H996" s="179">
        <v>243.2</v>
      </c>
      <c r="I996" s="180"/>
      <c r="J996" s="181">
        <f>ROUND(I996*H996,2)</f>
        <v>0</v>
      </c>
      <c r="K996" s="177" t="s">
        <v>177</v>
      </c>
      <c r="L996" s="41"/>
      <c r="M996" s="182" t="s">
        <v>19</v>
      </c>
      <c r="N996" s="183" t="s">
        <v>47</v>
      </c>
      <c r="O996" s="66"/>
      <c r="P996" s="184">
        <f>O996*H996</f>
        <v>0</v>
      </c>
      <c r="Q996" s="184">
        <v>0</v>
      </c>
      <c r="R996" s="184">
        <f>Q996*H996</f>
        <v>0</v>
      </c>
      <c r="S996" s="184">
        <v>0</v>
      </c>
      <c r="T996" s="185">
        <f>S996*H996</f>
        <v>0</v>
      </c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R996" s="186" t="s">
        <v>261</v>
      </c>
      <c r="AT996" s="186" t="s">
        <v>173</v>
      </c>
      <c r="AU996" s="186" t="s">
        <v>179</v>
      </c>
      <c r="AY996" s="19" t="s">
        <v>171</v>
      </c>
      <c r="BE996" s="187">
        <f>IF(N996="základní",J996,0)</f>
        <v>0</v>
      </c>
      <c r="BF996" s="187">
        <f>IF(N996="snížená",J996,0)</f>
        <v>0</v>
      </c>
      <c r="BG996" s="187">
        <f>IF(N996="zákl. přenesená",J996,0)</f>
        <v>0</v>
      </c>
      <c r="BH996" s="187">
        <f>IF(N996="sníž. přenesená",J996,0)</f>
        <v>0</v>
      </c>
      <c r="BI996" s="187">
        <f>IF(N996="nulová",J996,0)</f>
        <v>0</v>
      </c>
      <c r="BJ996" s="19" t="s">
        <v>179</v>
      </c>
      <c r="BK996" s="187">
        <f>ROUND(I996*H996,2)</f>
        <v>0</v>
      </c>
      <c r="BL996" s="19" t="s">
        <v>261</v>
      </c>
      <c r="BM996" s="186" t="s">
        <v>1183</v>
      </c>
    </row>
    <row r="997" spans="2:51" s="14" customFormat="1" ht="11.25">
      <c r="B997" s="199"/>
      <c r="C997" s="200"/>
      <c r="D997" s="190" t="s">
        <v>181</v>
      </c>
      <c r="E997" s="201" t="s">
        <v>19</v>
      </c>
      <c r="F997" s="202" t="s">
        <v>1184</v>
      </c>
      <c r="G997" s="200"/>
      <c r="H997" s="203">
        <v>69.3</v>
      </c>
      <c r="I997" s="204"/>
      <c r="J997" s="200"/>
      <c r="K997" s="200"/>
      <c r="L997" s="205"/>
      <c r="M997" s="206"/>
      <c r="N997" s="207"/>
      <c r="O997" s="207"/>
      <c r="P997" s="207"/>
      <c r="Q997" s="207"/>
      <c r="R997" s="207"/>
      <c r="S997" s="207"/>
      <c r="T997" s="208"/>
      <c r="AT997" s="209" t="s">
        <v>181</v>
      </c>
      <c r="AU997" s="209" t="s">
        <v>179</v>
      </c>
      <c r="AV997" s="14" t="s">
        <v>179</v>
      </c>
      <c r="AW997" s="14" t="s">
        <v>36</v>
      </c>
      <c r="AX997" s="14" t="s">
        <v>75</v>
      </c>
      <c r="AY997" s="209" t="s">
        <v>171</v>
      </c>
    </row>
    <row r="998" spans="2:51" s="14" customFormat="1" ht="11.25">
      <c r="B998" s="199"/>
      <c r="C998" s="200"/>
      <c r="D998" s="190" t="s">
        <v>181</v>
      </c>
      <c r="E998" s="201" t="s">
        <v>19</v>
      </c>
      <c r="F998" s="202" t="s">
        <v>1185</v>
      </c>
      <c r="G998" s="200"/>
      <c r="H998" s="203">
        <v>98.8</v>
      </c>
      <c r="I998" s="204"/>
      <c r="J998" s="200"/>
      <c r="K998" s="200"/>
      <c r="L998" s="205"/>
      <c r="M998" s="206"/>
      <c r="N998" s="207"/>
      <c r="O998" s="207"/>
      <c r="P998" s="207"/>
      <c r="Q998" s="207"/>
      <c r="R998" s="207"/>
      <c r="S998" s="207"/>
      <c r="T998" s="208"/>
      <c r="AT998" s="209" t="s">
        <v>181</v>
      </c>
      <c r="AU998" s="209" t="s">
        <v>179</v>
      </c>
      <c r="AV998" s="14" t="s">
        <v>179</v>
      </c>
      <c r="AW998" s="14" t="s">
        <v>36</v>
      </c>
      <c r="AX998" s="14" t="s">
        <v>75</v>
      </c>
      <c r="AY998" s="209" t="s">
        <v>171</v>
      </c>
    </row>
    <row r="999" spans="2:51" s="14" customFormat="1" ht="11.25">
      <c r="B999" s="199"/>
      <c r="C999" s="200"/>
      <c r="D999" s="190" t="s">
        <v>181</v>
      </c>
      <c r="E999" s="201" t="s">
        <v>19</v>
      </c>
      <c r="F999" s="202" t="s">
        <v>1186</v>
      </c>
      <c r="G999" s="200"/>
      <c r="H999" s="203">
        <v>73.6</v>
      </c>
      <c r="I999" s="204"/>
      <c r="J999" s="200"/>
      <c r="K999" s="200"/>
      <c r="L999" s="205"/>
      <c r="M999" s="206"/>
      <c r="N999" s="207"/>
      <c r="O999" s="207"/>
      <c r="P999" s="207"/>
      <c r="Q999" s="207"/>
      <c r="R999" s="207"/>
      <c r="S999" s="207"/>
      <c r="T999" s="208"/>
      <c r="AT999" s="209" t="s">
        <v>181</v>
      </c>
      <c r="AU999" s="209" t="s">
        <v>179</v>
      </c>
      <c r="AV999" s="14" t="s">
        <v>179</v>
      </c>
      <c r="AW999" s="14" t="s">
        <v>36</v>
      </c>
      <c r="AX999" s="14" t="s">
        <v>75</v>
      </c>
      <c r="AY999" s="209" t="s">
        <v>171</v>
      </c>
    </row>
    <row r="1000" spans="2:51" s="14" customFormat="1" ht="11.25">
      <c r="B1000" s="199"/>
      <c r="C1000" s="200"/>
      <c r="D1000" s="190" t="s">
        <v>181</v>
      </c>
      <c r="E1000" s="201" t="s">
        <v>19</v>
      </c>
      <c r="F1000" s="202" t="s">
        <v>1187</v>
      </c>
      <c r="G1000" s="200"/>
      <c r="H1000" s="203">
        <v>1.5</v>
      </c>
      <c r="I1000" s="204"/>
      <c r="J1000" s="200"/>
      <c r="K1000" s="200"/>
      <c r="L1000" s="205"/>
      <c r="M1000" s="206"/>
      <c r="N1000" s="207"/>
      <c r="O1000" s="207"/>
      <c r="P1000" s="207"/>
      <c r="Q1000" s="207"/>
      <c r="R1000" s="207"/>
      <c r="S1000" s="207"/>
      <c r="T1000" s="208"/>
      <c r="AT1000" s="209" t="s">
        <v>181</v>
      </c>
      <c r="AU1000" s="209" t="s">
        <v>179</v>
      </c>
      <c r="AV1000" s="14" t="s">
        <v>179</v>
      </c>
      <c r="AW1000" s="14" t="s">
        <v>36</v>
      </c>
      <c r="AX1000" s="14" t="s">
        <v>75</v>
      </c>
      <c r="AY1000" s="209" t="s">
        <v>171</v>
      </c>
    </row>
    <row r="1001" spans="2:51" s="15" customFormat="1" ht="11.25">
      <c r="B1001" s="210"/>
      <c r="C1001" s="211"/>
      <c r="D1001" s="190" t="s">
        <v>181</v>
      </c>
      <c r="E1001" s="212" t="s">
        <v>19</v>
      </c>
      <c r="F1001" s="213" t="s">
        <v>184</v>
      </c>
      <c r="G1001" s="211"/>
      <c r="H1001" s="214">
        <v>243.2</v>
      </c>
      <c r="I1001" s="215"/>
      <c r="J1001" s="211"/>
      <c r="K1001" s="211"/>
      <c r="L1001" s="216"/>
      <c r="M1001" s="217"/>
      <c r="N1001" s="218"/>
      <c r="O1001" s="218"/>
      <c r="P1001" s="218"/>
      <c r="Q1001" s="218"/>
      <c r="R1001" s="218"/>
      <c r="S1001" s="218"/>
      <c r="T1001" s="219"/>
      <c r="AT1001" s="220" t="s">
        <v>181</v>
      </c>
      <c r="AU1001" s="220" t="s">
        <v>179</v>
      </c>
      <c r="AV1001" s="15" t="s">
        <v>178</v>
      </c>
      <c r="AW1001" s="15" t="s">
        <v>36</v>
      </c>
      <c r="AX1001" s="15" t="s">
        <v>83</v>
      </c>
      <c r="AY1001" s="220" t="s">
        <v>171</v>
      </c>
    </row>
    <row r="1002" spans="1:65" s="2" customFormat="1" ht="16.5" customHeight="1">
      <c r="A1002" s="36"/>
      <c r="B1002" s="37"/>
      <c r="C1002" s="221" t="s">
        <v>1188</v>
      </c>
      <c r="D1002" s="221" t="s">
        <v>248</v>
      </c>
      <c r="E1002" s="222" t="s">
        <v>1176</v>
      </c>
      <c r="F1002" s="223" t="s">
        <v>1177</v>
      </c>
      <c r="G1002" s="224" t="s">
        <v>187</v>
      </c>
      <c r="H1002" s="225">
        <v>0.584</v>
      </c>
      <c r="I1002" s="226"/>
      <c r="J1002" s="227">
        <f>ROUND(I1002*H1002,2)</f>
        <v>0</v>
      </c>
      <c r="K1002" s="223" t="s">
        <v>177</v>
      </c>
      <c r="L1002" s="228"/>
      <c r="M1002" s="229" t="s">
        <v>19</v>
      </c>
      <c r="N1002" s="230" t="s">
        <v>47</v>
      </c>
      <c r="O1002" s="66"/>
      <c r="P1002" s="184">
        <f>O1002*H1002</f>
        <v>0</v>
      </c>
      <c r="Q1002" s="184">
        <v>0.55</v>
      </c>
      <c r="R1002" s="184">
        <f>Q1002*H1002</f>
        <v>0.3212</v>
      </c>
      <c r="S1002" s="184">
        <v>0</v>
      </c>
      <c r="T1002" s="185">
        <f>S1002*H1002</f>
        <v>0</v>
      </c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R1002" s="186" t="s">
        <v>353</v>
      </c>
      <c r="AT1002" s="186" t="s">
        <v>248</v>
      </c>
      <c r="AU1002" s="186" t="s">
        <v>179</v>
      </c>
      <c r="AY1002" s="19" t="s">
        <v>171</v>
      </c>
      <c r="BE1002" s="187">
        <f>IF(N1002="základní",J1002,0)</f>
        <v>0</v>
      </c>
      <c r="BF1002" s="187">
        <f>IF(N1002="snížená",J1002,0)</f>
        <v>0</v>
      </c>
      <c r="BG1002" s="187">
        <f>IF(N1002="zákl. přenesená",J1002,0)</f>
        <v>0</v>
      </c>
      <c r="BH1002" s="187">
        <f>IF(N1002="sníž. přenesená",J1002,0)</f>
        <v>0</v>
      </c>
      <c r="BI1002" s="187">
        <f>IF(N1002="nulová",J1002,0)</f>
        <v>0</v>
      </c>
      <c r="BJ1002" s="19" t="s">
        <v>179</v>
      </c>
      <c r="BK1002" s="187">
        <f>ROUND(I1002*H1002,2)</f>
        <v>0</v>
      </c>
      <c r="BL1002" s="19" t="s">
        <v>261</v>
      </c>
      <c r="BM1002" s="186" t="s">
        <v>1189</v>
      </c>
    </row>
    <row r="1003" spans="2:51" s="14" customFormat="1" ht="11.25">
      <c r="B1003" s="199"/>
      <c r="C1003" s="200"/>
      <c r="D1003" s="190" t="s">
        <v>181</v>
      </c>
      <c r="E1003" s="201" t="s">
        <v>19</v>
      </c>
      <c r="F1003" s="202" t="s">
        <v>1190</v>
      </c>
      <c r="G1003" s="200"/>
      <c r="H1003" s="203">
        <v>0.584</v>
      </c>
      <c r="I1003" s="204"/>
      <c r="J1003" s="200"/>
      <c r="K1003" s="200"/>
      <c r="L1003" s="205"/>
      <c r="M1003" s="206"/>
      <c r="N1003" s="207"/>
      <c r="O1003" s="207"/>
      <c r="P1003" s="207"/>
      <c r="Q1003" s="207"/>
      <c r="R1003" s="207"/>
      <c r="S1003" s="207"/>
      <c r="T1003" s="208"/>
      <c r="AT1003" s="209" t="s">
        <v>181</v>
      </c>
      <c r="AU1003" s="209" t="s">
        <v>179</v>
      </c>
      <c r="AV1003" s="14" t="s">
        <v>179</v>
      </c>
      <c r="AW1003" s="14" t="s">
        <v>36</v>
      </c>
      <c r="AX1003" s="14" t="s">
        <v>75</v>
      </c>
      <c r="AY1003" s="209" t="s">
        <v>171</v>
      </c>
    </row>
    <row r="1004" spans="2:51" s="15" customFormat="1" ht="11.25">
      <c r="B1004" s="210"/>
      <c r="C1004" s="211"/>
      <c r="D1004" s="190" t="s">
        <v>181</v>
      </c>
      <c r="E1004" s="212" t="s">
        <v>19</v>
      </c>
      <c r="F1004" s="213" t="s">
        <v>184</v>
      </c>
      <c r="G1004" s="211"/>
      <c r="H1004" s="214">
        <v>0.584</v>
      </c>
      <c r="I1004" s="215"/>
      <c r="J1004" s="211"/>
      <c r="K1004" s="211"/>
      <c r="L1004" s="216"/>
      <c r="M1004" s="217"/>
      <c r="N1004" s="218"/>
      <c r="O1004" s="218"/>
      <c r="P1004" s="218"/>
      <c r="Q1004" s="218"/>
      <c r="R1004" s="218"/>
      <c r="S1004" s="218"/>
      <c r="T1004" s="219"/>
      <c r="AT1004" s="220" t="s">
        <v>181</v>
      </c>
      <c r="AU1004" s="220" t="s">
        <v>179</v>
      </c>
      <c r="AV1004" s="15" t="s">
        <v>178</v>
      </c>
      <c r="AW1004" s="15" t="s">
        <v>36</v>
      </c>
      <c r="AX1004" s="15" t="s">
        <v>83</v>
      </c>
      <c r="AY1004" s="220" t="s">
        <v>171</v>
      </c>
    </row>
    <row r="1005" spans="1:65" s="2" customFormat="1" ht="24">
      <c r="A1005" s="36"/>
      <c r="B1005" s="37"/>
      <c r="C1005" s="175" t="s">
        <v>1191</v>
      </c>
      <c r="D1005" s="175" t="s">
        <v>173</v>
      </c>
      <c r="E1005" s="176" t="s">
        <v>1192</v>
      </c>
      <c r="F1005" s="177" t="s">
        <v>1193</v>
      </c>
      <c r="G1005" s="178" t="s">
        <v>176</v>
      </c>
      <c r="H1005" s="179">
        <v>15.4</v>
      </c>
      <c r="I1005" s="180"/>
      <c r="J1005" s="181">
        <f>ROUND(I1005*H1005,2)</f>
        <v>0</v>
      </c>
      <c r="K1005" s="177" t="s">
        <v>19</v>
      </c>
      <c r="L1005" s="41"/>
      <c r="M1005" s="182" t="s">
        <v>19</v>
      </c>
      <c r="N1005" s="183" t="s">
        <v>47</v>
      </c>
      <c r="O1005" s="66"/>
      <c r="P1005" s="184">
        <f>O1005*H1005</f>
        <v>0</v>
      </c>
      <c r="Q1005" s="184">
        <v>0.01396</v>
      </c>
      <c r="R1005" s="184">
        <f>Q1005*H1005</f>
        <v>0.214984</v>
      </c>
      <c r="S1005" s="184">
        <v>0</v>
      </c>
      <c r="T1005" s="185">
        <f>S1005*H1005</f>
        <v>0</v>
      </c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R1005" s="186" t="s">
        <v>261</v>
      </c>
      <c r="AT1005" s="186" t="s">
        <v>173</v>
      </c>
      <c r="AU1005" s="186" t="s">
        <v>179</v>
      </c>
      <c r="AY1005" s="19" t="s">
        <v>171</v>
      </c>
      <c r="BE1005" s="187">
        <f>IF(N1005="základní",J1005,0)</f>
        <v>0</v>
      </c>
      <c r="BF1005" s="187">
        <f>IF(N1005="snížená",J1005,0)</f>
        <v>0</v>
      </c>
      <c r="BG1005" s="187">
        <f>IF(N1005="zákl. přenesená",J1005,0)</f>
        <v>0</v>
      </c>
      <c r="BH1005" s="187">
        <f>IF(N1005="sníž. přenesená",J1005,0)</f>
        <v>0</v>
      </c>
      <c r="BI1005" s="187">
        <f>IF(N1005="nulová",J1005,0)</f>
        <v>0</v>
      </c>
      <c r="BJ1005" s="19" t="s">
        <v>179</v>
      </c>
      <c r="BK1005" s="187">
        <f>ROUND(I1005*H1005,2)</f>
        <v>0</v>
      </c>
      <c r="BL1005" s="19" t="s">
        <v>261</v>
      </c>
      <c r="BM1005" s="186" t="s">
        <v>1194</v>
      </c>
    </row>
    <row r="1006" spans="1:47" s="2" customFormat="1" ht="19.5">
      <c r="A1006" s="36"/>
      <c r="B1006" s="37"/>
      <c r="C1006" s="38"/>
      <c r="D1006" s="190" t="s">
        <v>856</v>
      </c>
      <c r="E1006" s="38"/>
      <c r="F1006" s="242" t="s">
        <v>1195</v>
      </c>
      <c r="G1006" s="38"/>
      <c r="H1006" s="38"/>
      <c r="I1006" s="243"/>
      <c r="J1006" s="38"/>
      <c r="K1006" s="38"/>
      <c r="L1006" s="41"/>
      <c r="M1006" s="244"/>
      <c r="N1006" s="245"/>
      <c r="O1006" s="66"/>
      <c r="P1006" s="66"/>
      <c r="Q1006" s="66"/>
      <c r="R1006" s="66"/>
      <c r="S1006" s="66"/>
      <c r="T1006" s="67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T1006" s="19" t="s">
        <v>856</v>
      </c>
      <c r="AU1006" s="19" t="s">
        <v>179</v>
      </c>
    </row>
    <row r="1007" spans="2:51" s="13" customFormat="1" ht="11.25">
      <c r="B1007" s="188"/>
      <c r="C1007" s="189"/>
      <c r="D1007" s="190" t="s">
        <v>181</v>
      </c>
      <c r="E1007" s="191" t="s">
        <v>19</v>
      </c>
      <c r="F1007" s="192" t="s">
        <v>954</v>
      </c>
      <c r="G1007" s="189"/>
      <c r="H1007" s="191" t="s">
        <v>19</v>
      </c>
      <c r="I1007" s="193"/>
      <c r="J1007" s="189"/>
      <c r="K1007" s="189"/>
      <c r="L1007" s="194"/>
      <c r="M1007" s="195"/>
      <c r="N1007" s="196"/>
      <c r="O1007" s="196"/>
      <c r="P1007" s="196"/>
      <c r="Q1007" s="196"/>
      <c r="R1007" s="196"/>
      <c r="S1007" s="196"/>
      <c r="T1007" s="197"/>
      <c r="AT1007" s="198" t="s">
        <v>181</v>
      </c>
      <c r="AU1007" s="198" t="s">
        <v>179</v>
      </c>
      <c r="AV1007" s="13" t="s">
        <v>83</v>
      </c>
      <c r="AW1007" s="13" t="s">
        <v>36</v>
      </c>
      <c r="AX1007" s="13" t="s">
        <v>75</v>
      </c>
      <c r="AY1007" s="198" t="s">
        <v>171</v>
      </c>
    </row>
    <row r="1008" spans="2:51" s="14" customFormat="1" ht="11.25">
      <c r="B1008" s="199"/>
      <c r="C1008" s="200"/>
      <c r="D1008" s="190" t="s">
        <v>181</v>
      </c>
      <c r="E1008" s="201" t="s">
        <v>19</v>
      </c>
      <c r="F1008" s="202" t="s">
        <v>955</v>
      </c>
      <c r="G1008" s="200"/>
      <c r="H1008" s="203">
        <v>15.4</v>
      </c>
      <c r="I1008" s="204"/>
      <c r="J1008" s="200"/>
      <c r="K1008" s="200"/>
      <c r="L1008" s="205"/>
      <c r="M1008" s="206"/>
      <c r="N1008" s="207"/>
      <c r="O1008" s="207"/>
      <c r="P1008" s="207"/>
      <c r="Q1008" s="207"/>
      <c r="R1008" s="207"/>
      <c r="S1008" s="207"/>
      <c r="T1008" s="208"/>
      <c r="AT1008" s="209" t="s">
        <v>181</v>
      </c>
      <c r="AU1008" s="209" t="s">
        <v>179</v>
      </c>
      <c r="AV1008" s="14" t="s">
        <v>179</v>
      </c>
      <c r="AW1008" s="14" t="s">
        <v>36</v>
      </c>
      <c r="AX1008" s="14" t="s">
        <v>75</v>
      </c>
      <c r="AY1008" s="209" t="s">
        <v>171</v>
      </c>
    </row>
    <row r="1009" spans="2:51" s="15" customFormat="1" ht="11.25">
      <c r="B1009" s="210"/>
      <c r="C1009" s="211"/>
      <c r="D1009" s="190" t="s">
        <v>181</v>
      </c>
      <c r="E1009" s="212" t="s">
        <v>19</v>
      </c>
      <c r="F1009" s="213" t="s">
        <v>184</v>
      </c>
      <c r="G1009" s="211"/>
      <c r="H1009" s="214">
        <v>15.4</v>
      </c>
      <c r="I1009" s="215"/>
      <c r="J1009" s="211"/>
      <c r="K1009" s="211"/>
      <c r="L1009" s="216"/>
      <c r="M1009" s="217"/>
      <c r="N1009" s="218"/>
      <c r="O1009" s="218"/>
      <c r="P1009" s="218"/>
      <c r="Q1009" s="218"/>
      <c r="R1009" s="218"/>
      <c r="S1009" s="218"/>
      <c r="T1009" s="219"/>
      <c r="AT1009" s="220" t="s">
        <v>181</v>
      </c>
      <c r="AU1009" s="220" t="s">
        <v>179</v>
      </c>
      <c r="AV1009" s="15" t="s">
        <v>178</v>
      </c>
      <c r="AW1009" s="15" t="s">
        <v>36</v>
      </c>
      <c r="AX1009" s="15" t="s">
        <v>83</v>
      </c>
      <c r="AY1009" s="220" t="s">
        <v>171</v>
      </c>
    </row>
    <row r="1010" spans="1:65" s="2" customFormat="1" ht="16.5" customHeight="1">
      <c r="A1010" s="36"/>
      <c r="B1010" s="37"/>
      <c r="C1010" s="175" t="s">
        <v>1196</v>
      </c>
      <c r="D1010" s="175" t="s">
        <v>173</v>
      </c>
      <c r="E1010" s="176" t="s">
        <v>1197</v>
      </c>
      <c r="F1010" s="177" t="s">
        <v>1198</v>
      </c>
      <c r="G1010" s="178" t="s">
        <v>187</v>
      </c>
      <c r="H1010" s="179">
        <v>10</v>
      </c>
      <c r="I1010" s="180"/>
      <c r="J1010" s="181">
        <f>ROUND(I1010*H1010,2)</f>
        <v>0</v>
      </c>
      <c r="K1010" s="177" t="s">
        <v>1129</v>
      </c>
      <c r="L1010" s="41"/>
      <c r="M1010" s="182" t="s">
        <v>19</v>
      </c>
      <c r="N1010" s="183" t="s">
        <v>47</v>
      </c>
      <c r="O1010" s="66"/>
      <c r="P1010" s="184">
        <f>O1010*H1010</f>
        <v>0</v>
      </c>
      <c r="Q1010" s="184">
        <v>0.023367805</v>
      </c>
      <c r="R1010" s="184">
        <f>Q1010*H1010</f>
        <v>0.23367804999999997</v>
      </c>
      <c r="S1010" s="184">
        <v>0</v>
      </c>
      <c r="T1010" s="185">
        <f>S1010*H1010</f>
        <v>0</v>
      </c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R1010" s="186" t="s">
        <v>261</v>
      </c>
      <c r="AT1010" s="186" t="s">
        <v>173</v>
      </c>
      <c r="AU1010" s="186" t="s">
        <v>179</v>
      </c>
      <c r="AY1010" s="19" t="s">
        <v>171</v>
      </c>
      <c r="BE1010" s="187">
        <f>IF(N1010="základní",J1010,0)</f>
        <v>0</v>
      </c>
      <c r="BF1010" s="187">
        <f>IF(N1010="snížená",J1010,0)</f>
        <v>0</v>
      </c>
      <c r="BG1010" s="187">
        <f>IF(N1010="zákl. přenesená",J1010,0)</f>
        <v>0</v>
      </c>
      <c r="BH1010" s="187">
        <f>IF(N1010="sníž. přenesená",J1010,0)</f>
        <v>0</v>
      </c>
      <c r="BI1010" s="187">
        <f>IF(N1010="nulová",J1010,0)</f>
        <v>0</v>
      </c>
      <c r="BJ1010" s="19" t="s">
        <v>179</v>
      </c>
      <c r="BK1010" s="187">
        <f>ROUND(I1010*H1010,2)</f>
        <v>0</v>
      </c>
      <c r="BL1010" s="19" t="s">
        <v>261</v>
      </c>
      <c r="BM1010" s="186" t="s">
        <v>1199</v>
      </c>
    </row>
    <row r="1011" spans="1:65" s="2" customFormat="1" ht="24">
      <c r="A1011" s="36"/>
      <c r="B1011" s="37"/>
      <c r="C1011" s="175" t="s">
        <v>1200</v>
      </c>
      <c r="D1011" s="175" t="s">
        <v>173</v>
      </c>
      <c r="E1011" s="176" t="s">
        <v>1201</v>
      </c>
      <c r="F1011" s="177" t="s">
        <v>1202</v>
      </c>
      <c r="G1011" s="178" t="s">
        <v>222</v>
      </c>
      <c r="H1011" s="179">
        <v>5.968</v>
      </c>
      <c r="I1011" s="180"/>
      <c r="J1011" s="181">
        <f>ROUND(I1011*H1011,2)</f>
        <v>0</v>
      </c>
      <c r="K1011" s="177" t="s">
        <v>1122</v>
      </c>
      <c r="L1011" s="41"/>
      <c r="M1011" s="182" t="s">
        <v>19</v>
      </c>
      <c r="N1011" s="183" t="s">
        <v>47</v>
      </c>
      <c r="O1011" s="66"/>
      <c r="P1011" s="184">
        <f>O1011*H1011</f>
        <v>0</v>
      </c>
      <c r="Q1011" s="184">
        <v>0</v>
      </c>
      <c r="R1011" s="184">
        <f>Q1011*H1011</f>
        <v>0</v>
      </c>
      <c r="S1011" s="184">
        <v>0</v>
      </c>
      <c r="T1011" s="185">
        <f>S1011*H1011</f>
        <v>0</v>
      </c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R1011" s="186" t="s">
        <v>261</v>
      </c>
      <c r="AT1011" s="186" t="s">
        <v>173</v>
      </c>
      <c r="AU1011" s="186" t="s">
        <v>179</v>
      </c>
      <c r="AY1011" s="19" t="s">
        <v>171</v>
      </c>
      <c r="BE1011" s="187">
        <f>IF(N1011="základní",J1011,0)</f>
        <v>0</v>
      </c>
      <c r="BF1011" s="187">
        <f>IF(N1011="snížená",J1011,0)</f>
        <v>0</v>
      </c>
      <c r="BG1011" s="187">
        <f>IF(N1011="zákl. přenesená",J1011,0)</f>
        <v>0</v>
      </c>
      <c r="BH1011" s="187">
        <f>IF(N1011="sníž. přenesená",J1011,0)</f>
        <v>0</v>
      </c>
      <c r="BI1011" s="187">
        <f>IF(N1011="nulová",J1011,0)</f>
        <v>0</v>
      </c>
      <c r="BJ1011" s="19" t="s">
        <v>179</v>
      </c>
      <c r="BK1011" s="187">
        <f>ROUND(I1011*H1011,2)</f>
        <v>0</v>
      </c>
      <c r="BL1011" s="19" t="s">
        <v>261</v>
      </c>
      <c r="BM1011" s="186" t="s">
        <v>1203</v>
      </c>
    </row>
    <row r="1012" spans="2:63" s="12" customFormat="1" ht="22.9" customHeight="1">
      <c r="B1012" s="159"/>
      <c r="C1012" s="160"/>
      <c r="D1012" s="161" t="s">
        <v>74</v>
      </c>
      <c r="E1012" s="173" t="s">
        <v>1204</v>
      </c>
      <c r="F1012" s="173" t="s">
        <v>1205</v>
      </c>
      <c r="G1012" s="160"/>
      <c r="H1012" s="160"/>
      <c r="I1012" s="163"/>
      <c r="J1012" s="174">
        <f>BK1012</f>
        <v>0</v>
      </c>
      <c r="K1012" s="160"/>
      <c r="L1012" s="165"/>
      <c r="M1012" s="166"/>
      <c r="N1012" s="167"/>
      <c r="O1012" s="167"/>
      <c r="P1012" s="168">
        <f>SUM(P1013:P1022)</f>
        <v>0</v>
      </c>
      <c r="Q1012" s="167"/>
      <c r="R1012" s="168">
        <f>SUM(R1013:R1022)</f>
        <v>3.60742725</v>
      </c>
      <c r="S1012" s="167"/>
      <c r="T1012" s="169">
        <f>SUM(T1013:T1022)</f>
        <v>0</v>
      </c>
      <c r="AR1012" s="170" t="s">
        <v>179</v>
      </c>
      <c r="AT1012" s="171" t="s">
        <v>74</v>
      </c>
      <c r="AU1012" s="171" t="s">
        <v>83</v>
      </c>
      <c r="AY1012" s="170" t="s">
        <v>171</v>
      </c>
      <c r="BK1012" s="172">
        <f>SUM(BK1013:BK1022)</f>
        <v>0</v>
      </c>
    </row>
    <row r="1013" spans="1:65" s="2" customFormat="1" ht="33" customHeight="1">
      <c r="A1013" s="36"/>
      <c r="B1013" s="37"/>
      <c r="C1013" s="175" t="s">
        <v>1206</v>
      </c>
      <c r="D1013" s="175" t="s">
        <v>173</v>
      </c>
      <c r="E1013" s="176" t="s">
        <v>1207</v>
      </c>
      <c r="F1013" s="177" t="s">
        <v>1208</v>
      </c>
      <c r="G1013" s="178" t="s">
        <v>176</v>
      </c>
      <c r="H1013" s="179">
        <v>217.58</v>
      </c>
      <c r="I1013" s="180"/>
      <c r="J1013" s="181">
        <f>ROUND(I1013*H1013,2)</f>
        <v>0</v>
      </c>
      <c r="K1013" s="177" t="s">
        <v>177</v>
      </c>
      <c r="L1013" s="41"/>
      <c r="M1013" s="182" t="s">
        <v>19</v>
      </c>
      <c r="N1013" s="183" t="s">
        <v>47</v>
      </c>
      <c r="O1013" s="66"/>
      <c r="P1013" s="184">
        <f>O1013*H1013</f>
        <v>0</v>
      </c>
      <c r="Q1013" s="184">
        <v>0.01385</v>
      </c>
      <c r="R1013" s="184">
        <f>Q1013*H1013</f>
        <v>3.013483</v>
      </c>
      <c r="S1013" s="184">
        <v>0</v>
      </c>
      <c r="T1013" s="185">
        <f>S1013*H1013</f>
        <v>0</v>
      </c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R1013" s="186" t="s">
        <v>261</v>
      </c>
      <c r="AT1013" s="186" t="s">
        <v>173</v>
      </c>
      <c r="AU1013" s="186" t="s">
        <v>179</v>
      </c>
      <c r="AY1013" s="19" t="s">
        <v>171</v>
      </c>
      <c r="BE1013" s="187">
        <f>IF(N1013="základní",J1013,0)</f>
        <v>0</v>
      </c>
      <c r="BF1013" s="187">
        <f>IF(N1013="snížená",J1013,0)</f>
        <v>0</v>
      </c>
      <c r="BG1013" s="187">
        <f>IF(N1013="zákl. přenesená",J1013,0)</f>
        <v>0</v>
      </c>
      <c r="BH1013" s="187">
        <f>IF(N1013="sníž. přenesená",J1013,0)</f>
        <v>0</v>
      </c>
      <c r="BI1013" s="187">
        <f>IF(N1013="nulová",J1013,0)</f>
        <v>0</v>
      </c>
      <c r="BJ1013" s="19" t="s">
        <v>179</v>
      </c>
      <c r="BK1013" s="187">
        <f>ROUND(I1013*H1013,2)</f>
        <v>0</v>
      </c>
      <c r="BL1013" s="19" t="s">
        <v>261</v>
      </c>
      <c r="BM1013" s="186" t="s">
        <v>1209</v>
      </c>
    </row>
    <row r="1014" spans="2:51" s="14" customFormat="1" ht="11.25">
      <c r="B1014" s="199"/>
      <c r="C1014" s="200"/>
      <c r="D1014" s="190" t="s">
        <v>181</v>
      </c>
      <c r="E1014" s="201" t="s">
        <v>19</v>
      </c>
      <c r="F1014" s="202" t="s">
        <v>1210</v>
      </c>
      <c r="G1014" s="200"/>
      <c r="H1014" s="203">
        <v>217.58</v>
      </c>
      <c r="I1014" s="204"/>
      <c r="J1014" s="200"/>
      <c r="K1014" s="200"/>
      <c r="L1014" s="205"/>
      <c r="M1014" s="206"/>
      <c r="N1014" s="207"/>
      <c r="O1014" s="207"/>
      <c r="P1014" s="207"/>
      <c r="Q1014" s="207"/>
      <c r="R1014" s="207"/>
      <c r="S1014" s="207"/>
      <c r="T1014" s="208"/>
      <c r="AT1014" s="209" t="s">
        <v>181</v>
      </c>
      <c r="AU1014" s="209" t="s">
        <v>179</v>
      </c>
      <c r="AV1014" s="14" t="s">
        <v>179</v>
      </c>
      <c r="AW1014" s="14" t="s">
        <v>36</v>
      </c>
      <c r="AX1014" s="14" t="s">
        <v>75</v>
      </c>
      <c r="AY1014" s="209" t="s">
        <v>171</v>
      </c>
    </row>
    <row r="1015" spans="2:51" s="15" customFormat="1" ht="11.25">
      <c r="B1015" s="210"/>
      <c r="C1015" s="211"/>
      <c r="D1015" s="190" t="s">
        <v>181</v>
      </c>
      <c r="E1015" s="212" t="s">
        <v>19</v>
      </c>
      <c r="F1015" s="213" t="s">
        <v>184</v>
      </c>
      <c r="G1015" s="211"/>
      <c r="H1015" s="214">
        <v>217.58</v>
      </c>
      <c r="I1015" s="215"/>
      <c r="J1015" s="211"/>
      <c r="K1015" s="211"/>
      <c r="L1015" s="216"/>
      <c r="M1015" s="217"/>
      <c r="N1015" s="218"/>
      <c r="O1015" s="218"/>
      <c r="P1015" s="218"/>
      <c r="Q1015" s="218"/>
      <c r="R1015" s="218"/>
      <c r="S1015" s="218"/>
      <c r="T1015" s="219"/>
      <c r="AT1015" s="220" t="s">
        <v>181</v>
      </c>
      <c r="AU1015" s="220" t="s">
        <v>179</v>
      </c>
      <c r="AV1015" s="15" t="s">
        <v>178</v>
      </c>
      <c r="AW1015" s="15" t="s">
        <v>36</v>
      </c>
      <c r="AX1015" s="15" t="s">
        <v>83</v>
      </c>
      <c r="AY1015" s="220" t="s">
        <v>171</v>
      </c>
    </row>
    <row r="1016" spans="1:65" s="2" customFormat="1" ht="24">
      <c r="A1016" s="36"/>
      <c r="B1016" s="37"/>
      <c r="C1016" s="175" t="s">
        <v>1211</v>
      </c>
      <c r="D1016" s="175" t="s">
        <v>173</v>
      </c>
      <c r="E1016" s="176" t="s">
        <v>1212</v>
      </c>
      <c r="F1016" s="177" t="s">
        <v>1213</v>
      </c>
      <c r="G1016" s="178" t="s">
        <v>176</v>
      </c>
      <c r="H1016" s="179">
        <v>61.549</v>
      </c>
      <c r="I1016" s="180"/>
      <c r="J1016" s="181">
        <f>ROUND(I1016*H1016,2)</f>
        <v>0</v>
      </c>
      <c r="K1016" s="177" t="s">
        <v>177</v>
      </c>
      <c r="L1016" s="41"/>
      <c r="M1016" s="182" t="s">
        <v>19</v>
      </c>
      <c r="N1016" s="183" t="s">
        <v>47</v>
      </c>
      <c r="O1016" s="66"/>
      <c r="P1016" s="184">
        <f>O1016*H1016</f>
        <v>0</v>
      </c>
      <c r="Q1016" s="184">
        <v>0.00125</v>
      </c>
      <c r="R1016" s="184">
        <f>Q1016*H1016</f>
        <v>0.07693625</v>
      </c>
      <c r="S1016" s="184">
        <v>0</v>
      </c>
      <c r="T1016" s="185">
        <f>S1016*H1016</f>
        <v>0</v>
      </c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R1016" s="186" t="s">
        <v>261</v>
      </c>
      <c r="AT1016" s="186" t="s">
        <v>173</v>
      </c>
      <c r="AU1016" s="186" t="s">
        <v>179</v>
      </c>
      <c r="AY1016" s="19" t="s">
        <v>171</v>
      </c>
      <c r="BE1016" s="187">
        <f>IF(N1016="základní",J1016,0)</f>
        <v>0</v>
      </c>
      <c r="BF1016" s="187">
        <f>IF(N1016="snížená",J1016,0)</f>
        <v>0</v>
      </c>
      <c r="BG1016" s="187">
        <f>IF(N1016="zákl. přenesená",J1016,0)</f>
        <v>0</v>
      </c>
      <c r="BH1016" s="187">
        <f>IF(N1016="sníž. přenesená",J1016,0)</f>
        <v>0</v>
      </c>
      <c r="BI1016" s="187">
        <f>IF(N1016="nulová",J1016,0)</f>
        <v>0</v>
      </c>
      <c r="BJ1016" s="19" t="s">
        <v>179</v>
      </c>
      <c r="BK1016" s="187">
        <f>ROUND(I1016*H1016,2)</f>
        <v>0</v>
      </c>
      <c r="BL1016" s="19" t="s">
        <v>261</v>
      </c>
      <c r="BM1016" s="186" t="s">
        <v>1214</v>
      </c>
    </row>
    <row r="1017" spans="2:51" s="13" customFormat="1" ht="11.25">
      <c r="B1017" s="188"/>
      <c r="C1017" s="189"/>
      <c r="D1017" s="190" t="s">
        <v>181</v>
      </c>
      <c r="E1017" s="191" t="s">
        <v>19</v>
      </c>
      <c r="F1017" s="192" t="s">
        <v>1215</v>
      </c>
      <c r="G1017" s="189"/>
      <c r="H1017" s="191" t="s">
        <v>19</v>
      </c>
      <c r="I1017" s="193"/>
      <c r="J1017" s="189"/>
      <c r="K1017" s="189"/>
      <c r="L1017" s="194"/>
      <c r="M1017" s="195"/>
      <c r="N1017" s="196"/>
      <c r="O1017" s="196"/>
      <c r="P1017" s="196"/>
      <c r="Q1017" s="196"/>
      <c r="R1017" s="196"/>
      <c r="S1017" s="196"/>
      <c r="T1017" s="197"/>
      <c r="AT1017" s="198" t="s">
        <v>181</v>
      </c>
      <c r="AU1017" s="198" t="s">
        <v>179</v>
      </c>
      <c r="AV1017" s="13" t="s">
        <v>83</v>
      </c>
      <c r="AW1017" s="13" t="s">
        <v>36</v>
      </c>
      <c r="AX1017" s="13" t="s">
        <v>75</v>
      </c>
      <c r="AY1017" s="198" t="s">
        <v>171</v>
      </c>
    </row>
    <row r="1018" spans="2:51" s="14" customFormat="1" ht="11.25">
      <c r="B1018" s="199"/>
      <c r="C1018" s="200"/>
      <c r="D1018" s="190" t="s">
        <v>181</v>
      </c>
      <c r="E1018" s="201" t="s">
        <v>19</v>
      </c>
      <c r="F1018" s="202" t="s">
        <v>1216</v>
      </c>
      <c r="G1018" s="200"/>
      <c r="H1018" s="203">
        <v>61.549</v>
      </c>
      <c r="I1018" s="204"/>
      <c r="J1018" s="200"/>
      <c r="K1018" s="200"/>
      <c r="L1018" s="205"/>
      <c r="M1018" s="206"/>
      <c r="N1018" s="207"/>
      <c r="O1018" s="207"/>
      <c r="P1018" s="207"/>
      <c r="Q1018" s="207"/>
      <c r="R1018" s="207"/>
      <c r="S1018" s="207"/>
      <c r="T1018" s="208"/>
      <c r="AT1018" s="209" t="s">
        <v>181</v>
      </c>
      <c r="AU1018" s="209" t="s">
        <v>179</v>
      </c>
      <c r="AV1018" s="14" t="s">
        <v>179</v>
      </c>
      <c r="AW1018" s="14" t="s">
        <v>36</v>
      </c>
      <c r="AX1018" s="14" t="s">
        <v>75</v>
      </c>
      <c r="AY1018" s="209" t="s">
        <v>171</v>
      </c>
    </row>
    <row r="1019" spans="2:51" s="15" customFormat="1" ht="11.25">
      <c r="B1019" s="210"/>
      <c r="C1019" s="211"/>
      <c r="D1019" s="190" t="s">
        <v>181</v>
      </c>
      <c r="E1019" s="212" t="s">
        <v>19</v>
      </c>
      <c r="F1019" s="213" t="s">
        <v>184</v>
      </c>
      <c r="G1019" s="211"/>
      <c r="H1019" s="214">
        <v>61.549</v>
      </c>
      <c r="I1019" s="215"/>
      <c r="J1019" s="211"/>
      <c r="K1019" s="211"/>
      <c r="L1019" s="216"/>
      <c r="M1019" s="217"/>
      <c r="N1019" s="218"/>
      <c r="O1019" s="218"/>
      <c r="P1019" s="218"/>
      <c r="Q1019" s="218"/>
      <c r="R1019" s="218"/>
      <c r="S1019" s="218"/>
      <c r="T1019" s="219"/>
      <c r="AT1019" s="220" t="s">
        <v>181</v>
      </c>
      <c r="AU1019" s="220" t="s">
        <v>179</v>
      </c>
      <c r="AV1019" s="15" t="s">
        <v>178</v>
      </c>
      <c r="AW1019" s="15" t="s">
        <v>36</v>
      </c>
      <c r="AX1019" s="15" t="s">
        <v>83</v>
      </c>
      <c r="AY1019" s="220" t="s">
        <v>171</v>
      </c>
    </row>
    <row r="1020" spans="1:65" s="2" customFormat="1" ht="16.5" customHeight="1">
      <c r="A1020" s="36"/>
      <c r="B1020" s="37"/>
      <c r="C1020" s="221" t="s">
        <v>1217</v>
      </c>
      <c r="D1020" s="221" t="s">
        <v>248</v>
      </c>
      <c r="E1020" s="222" t="s">
        <v>1218</v>
      </c>
      <c r="F1020" s="223" t="s">
        <v>1219</v>
      </c>
      <c r="G1020" s="224" t="s">
        <v>176</v>
      </c>
      <c r="H1020" s="225">
        <v>64.626</v>
      </c>
      <c r="I1020" s="226"/>
      <c r="J1020" s="227">
        <f>ROUND(I1020*H1020,2)</f>
        <v>0</v>
      </c>
      <c r="K1020" s="223" t="s">
        <v>177</v>
      </c>
      <c r="L1020" s="228"/>
      <c r="M1020" s="229" t="s">
        <v>19</v>
      </c>
      <c r="N1020" s="230" t="s">
        <v>47</v>
      </c>
      <c r="O1020" s="66"/>
      <c r="P1020" s="184">
        <f>O1020*H1020</f>
        <v>0</v>
      </c>
      <c r="Q1020" s="184">
        <v>0.008</v>
      </c>
      <c r="R1020" s="184">
        <f>Q1020*H1020</f>
        <v>0.517008</v>
      </c>
      <c r="S1020" s="184">
        <v>0</v>
      </c>
      <c r="T1020" s="185">
        <f>S1020*H1020</f>
        <v>0</v>
      </c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R1020" s="186" t="s">
        <v>353</v>
      </c>
      <c r="AT1020" s="186" t="s">
        <v>248</v>
      </c>
      <c r="AU1020" s="186" t="s">
        <v>179</v>
      </c>
      <c r="AY1020" s="19" t="s">
        <v>171</v>
      </c>
      <c r="BE1020" s="187">
        <f>IF(N1020="základní",J1020,0)</f>
        <v>0</v>
      </c>
      <c r="BF1020" s="187">
        <f>IF(N1020="snížená",J1020,0)</f>
        <v>0</v>
      </c>
      <c r="BG1020" s="187">
        <f>IF(N1020="zákl. přenesená",J1020,0)</f>
        <v>0</v>
      </c>
      <c r="BH1020" s="187">
        <f>IF(N1020="sníž. přenesená",J1020,0)</f>
        <v>0</v>
      </c>
      <c r="BI1020" s="187">
        <f>IF(N1020="nulová",J1020,0)</f>
        <v>0</v>
      </c>
      <c r="BJ1020" s="19" t="s">
        <v>179</v>
      </c>
      <c r="BK1020" s="187">
        <f>ROUND(I1020*H1020,2)</f>
        <v>0</v>
      </c>
      <c r="BL1020" s="19" t="s">
        <v>261</v>
      </c>
      <c r="BM1020" s="186" t="s">
        <v>1220</v>
      </c>
    </row>
    <row r="1021" spans="2:51" s="14" customFormat="1" ht="11.25">
      <c r="B1021" s="199"/>
      <c r="C1021" s="200"/>
      <c r="D1021" s="190" t="s">
        <v>181</v>
      </c>
      <c r="E1021" s="200"/>
      <c r="F1021" s="202" t="s">
        <v>1221</v>
      </c>
      <c r="G1021" s="200"/>
      <c r="H1021" s="203">
        <v>64.626</v>
      </c>
      <c r="I1021" s="204"/>
      <c r="J1021" s="200"/>
      <c r="K1021" s="200"/>
      <c r="L1021" s="205"/>
      <c r="M1021" s="206"/>
      <c r="N1021" s="207"/>
      <c r="O1021" s="207"/>
      <c r="P1021" s="207"/>
      <c r="Q1021" s="207"/>
      <c r="R1021" s="207"/>
      <c r="S1021" s="207"/>
      <c r="T1021" s="208"/>
      <c r="AT1021" s="209" t="s">
        <v>181</v>
      </c>
      <c r="AU1021" s="209" t="s">
        <v>179</v>
      </c>
      <c r="AV1021" s="14" t="s">
        <v>179</v>
      </c>
      <c r="AW1021" s="14" t="s">
        <v>4</v>
      </c>
      <c r="AX1021" s="14" t="s">
        <v>83</v>
      </c>
      <c r="AY1021" s="209" t="s">
        <v>171</v>
      </c>
    </row>
    <row r="1022" spans="1:65" s="2" customFormat="1" ht="36">
      <c r="A1022" s="36"/>
      <c r="B1022" s="37"/>
      <c r="C1022" s="175" t="s">
        <v>1222</v>
      </c>
      <c r="D1022" s="175" t="s">
        <v>173</v>
      </c>
      <c r="E1022" s="176" t="s">
        <v>1223</v>
      </c>
      <c r="F1022" s="177" t="s">
        <v>1224</v>
      </c>
      <c r="G1022" s="178" t="s">
        <v>222</v>
      </c>
      <c r="H1022" s="179">
        <v>3.607</v>
      </c>
      <c r="I1022" s="180"/>
      <c r="J1022" s="181">
        <f>ROUND(I1022*H1022,2)</f>
        <v>0</v>
      </c>
      <c r="K1022" s="177" t="s">
        <v>177</v>
      </c>
      <c r="L1022" s="41"/>
      <c r="M1022" s="182" t="s">
        <v>19</v>
      </c>
      <c r="N1022" s="183" t="s">
        <v>47</v>
      </c>
      <c r="O1022" s="66"/>
      <c r="P1022" s="184">
        <f>O1022*H1022</f>
        <v>0</v>
      </c>
      <c r="Q1022" s="184">
        <v>0</v>
      </c>
      <c r="R1022" s="184">
        <f>Q1022*H1022</f>
        <v>0</v>
      </c>
      <c r="S1022" s="184">
        <v>0</v>
      </c>
      <c r="T1022" s="185">
        <f>S1022*H1022</f>
        <v>0</v>
      </c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R1022" s="186" t="s">
        <v>261</v>
      </c>
      <c r="AT1022" s="186" t="s">
        <v>173</v>
      </c>
      <c r="AU1022" s="186" t="s">
        <v>179</v>
      </c>
      <c r="AY1022" s="19" t="s">
        <v>171</v>
      </c>
      <c r="BE1022" s="187">
        <f>IF(N1022="základní",J1022,0)</f>
        <v>0</v>
      </c>
      <c r="BF1022" s="187">
        <f>IF(N1022="snížená",J1022,0)</f>
        <v>0</v>
      </c>
      <c r="BG1022" s="187">
        <f>IF(N1022="zákl. přenesená",J1022,0)</f>
        <v>0</v>
      </c>
      <c r="BH1022" s="187">
        <f>IF(N1022="sníž. přenesená",J1022,0)</f>
        <v>0</v>
      </c>
      <c r="BI1022" s="187">
        <f>IF(N1022="nulová",J1022,0)</f>
        <v>0</v>
      </c>
      <c r="BJ1022" s="19" t="s">
        <v>179</v>
      </c>
      <c r="BK1022" s="187">
        <f>ROUND(I1022*H1022,2)</f>
        <v>0</v>
      </c>
      <c r="BL1022" s="19" t="s">
        <v>261</v>
      </c>
      <c r="BM1022" s="186" t="s">
        <v>1225</v>
      </c>
    </row>
    <row r="1023" spans="2:63" s="12" customFormat="1" ht="22.9" customHeight="1">
      <c r="B1023" s="159"/>
      <c r="C1023" s="160"/>
      <c r="D1023" s="161" t="s">
        <v>74</v>
      </c>
      <c r="E1023" s="173" t="s">
        <v>1226</v>
      </c>
      <c r="F1023" s="173" t="s">
        <v>1227</v>
      </c>
      <c r="G1023" s="160"/>
      <c r="H1023" s="160"/>
      <c r="I1023" s="163"/>
      <c r="J1023" s="174">
        <f>BK1023</f>
        <v>0</v>
      </c>
      <c r="K1023" s="160"/>
      <c r="L1023" s="165"/>
      <c r="M1023" s="166"/>
      <c r="N1023" s="167"/>
      <c r="O1023" s="167"/>
      <c r="P1023" s="168">
        <f>SUM(P1024:P1113)</f>
        <v>0</v>
      </c>
      <c r="Q1023" s="167"/>
      <c r="R1023" s="168">
        <f>SUM(R1024:R1113)</f>
        <v>0.7822009999999999</v>
      </c>
      <c r="S1023" s="167"/>
      <c r="T1023" s="169">
        <f>SUM(T1024:T1113)</f>
        <v>0</v>
      </c>
      <c r="AR1023" s="170" t="s">
        <v>179</v>
      </c>
      <c r="AT1023" s="171" t="s">
        <v>74</v>
      </c>
      <c r="AU1023" s="171" t="s">
        <v>83</v>
      </c>
      <c r="AY1023" s="170" t="s">
        <v>171</v>
      </c>
      <c r="BK1023" s="172">
        <f>SUM(BK1024:BK1113)</f>
        <v>0</v>
      </c>
    </row>
    <row r="1024" spans="1:65" s="2" customFormat="1" ht="24">
      <c r="A1024" s="36"/>
      <c r="B1024" s="37"/>
      <c r="C1024" s="175" t="s">
        <v>1228</v>
      </c>
      <c r="D1024" s="175" t="s">
        <v>173</v>
      </c>
      <c r="E1024" s="176" t="s">
        <v>1229</v>
      </c>
      <c r="F1024" s="177" t="s">
        <v>1230</v>
      </c>
      <c r="G1024" s="178" t="s">
        <v>256</v>
      </c>
      <c r="H1024" s="179">
        <v>36.6</v>
      </c>
      <c r="I1024" s="180"/>
      <c r="J1024" s="181">
        <f>ROUND(I1024*H1024,2)</f>
        <v>0</v>
      </c>
      <c r="K1024" s="177" t="s">
        <v>19</v>
      </c>
      <c r="L1024" s="41"/>
      <c r="M1024" s="182" t="s">
        <v>19</v>
      </c>
      <c r="N1024" s="183" t="s">
        <v>47</v>
      </c>
      <c r="O1024" s="66"/>
      <c r="P1024" s="184">
        <f>O1024*H1024</f>
        <v>0</v>
      </c>
      <c r="Q1024" s="184">
        <v>0.00181</v>
      </c>
      <c r="R1024" s="184">
        <f>Q1024*H1024</f>
        <v>0.066246</v>
      </c>
      <c r="S1024" s="184">
        <v>0</v>
      </c>
      <c r="T1024" s="185">
        <f>S1024*H1024</f>
        <v>0</v>
      </c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R1024" s="186" t="s">
        <v>261</v>
      </c>
      <c r="AT1024" s="186" t="s">
        <v>173</v>
      </c>
      <c r="AU1024" s="186" t="s">
        <v>179</v>
      </c>
      <c r="AY1024" s="19" t="s">
        <v>171</v>
      </c>
      <c r="BE1024" s="187">
        <f>IF(N1024="základní",J1024,0)</f>
        <v>0</v>
      </c>
      <c r="BF1024" s="187">
        <f>IF(N1024="snížená",J1024,0)</f>
        <v>0</v>
      </c>
      <c r="BG1024" s="187">
        <f>IF(N1024="zákl. přenesená",J1024,0)</f>
        <v>0</v>
      </c>
      <c r="BH1024" s="187">
        <f>IF(N1024="sníž. přenesená",J1024,0)</f>
        <v>0</v>
      </c>
      <c r="BI1024" s="187">
        <f>IF(N1024="nulová",J1024,0)</f>
        <v>0</v>
      </c>
      <c r="BJ1024" s="19" t="s">
        <v>179</v>
      </c>
      <c r="BK1024" s="187">
        <f>ROUND(I1024*H1024,2)</f>
        <v>0</v>
      </c>
      <c r="BL1024" s="19" t="s">
        <v>261</v>
      </c>
      <c r="BM1024" s="186" t="s">
        <v>1231</v>
      </c>
    </row>
    <row r="1025" spans="2:51" s="13" customFormat="1" ht="11.25">
      <c r="B1025" s="188"/>
      <c r="C1025" s="189"/>
      <c r="D1025" s="190" t="s">
        <v>181</v>
      </c>
      <c r="E1025" s="191" t="s">
        <v>19</v>
      </c>
      <c r="F1025" s="192" t="s">
        <v>1232</v>
      </c>
      <c r="G1025" s="189"/>
      <c r="H1025" s="191" t="s">
        <v>19</v>
      </c>
      <c r="I1025" s="193"/>
      <c r="J1025" s="189"/>
      <c r="K1025" s="189"/>
      <c r="L1025" s="194"/>
      <c r="M1025" s="195"/>
      <c r="N1025" s="196"/>
      <c r="O1025" s="196"/>
      <c r="P1025" s="196"/>
      <c r="Q1025" s="196"/>
      <c r="R1025" s="196"/>
      <c r="S1025" s="196"/>
      <c r="T1025" s="197"/>
      <c r="AT1025" s="198" t="s">
        <v>181</v>
      </c>
      <c r="AU1025" s="198" t="s">
        <v>179</v>
      </c>
      <c r="AV1025" s="13" t="s">
        <v>83</v>
      </c>
      <c r="AW1025" s="13" t="s">
        <v>36</v>
      </c>
      <c r="AX1025" s="13" t="s">
        <v>75</v>
      </c>
      <c r="AY1025" s="198" t="s">
        <v>171</v>
      </c>
    </row>
    <row r="1026" spans="2:51" s="14" customFormat="1" ht="11.25">
      <c r="B1026" s="199"/>
      <c r="C1026" s="200"/>
      <c r="D1026" s="190" t="s">
        <v>181</v>
      </c>
      <c r="E1026" s="201" t="s">
        <v>19</v>
      </c>
      <c r="F1026" s="202" t="s">
        <v>230</v>
      </c>
      <c r="G1026" s="200"/>
      <c r="H1026" s="203">
        <v>10</v>
      </c>
      <c r="I1026" s="204"/>
      <c r="J1026" s="200"/>
      <c r="K1026" s="200"/>
      <c r="L1026" s="205"/>
      <c r="M1026" s="206"/>
      <c r="N1026" s="207"/>
      <c r="O1026" s="207"/>
      <c r="P1026" s="207"/>
      <c r="Q1026" s="207"/>
      <c r="R1026" s="207"/>
      <c r="S1026" s="207"/>
      <c r="T1026" s="208"/>
      <c r="AT1026" s="209" t="s">
        <v>181</v>
      </c>
      <c r="AU1026" s="209" t="s">
        <v>179</v>
      </c>
      <c r="AV1026" s="14" t="s">
        <v>179</v>
      </c>
      <c r="AW1026" s="14" t="s">
        <v>36</v>
      </c>
      <c r="AX1026" s="14" t="s">
        <v>75</v>
      </c>
      <c r="AY1026" s="209" t="s">
        <v>171</v>
      </c>
    </row>
    <row r="1027" spans="2:51" s="13" customFormat="1" ht="11.25">
      <c r="B1027" s="188"/>
      <c r="C1027" s="189"/>
      <c r="D1027" s="190" t="s">
        <v>181</v>
      </c>
      <c r="E1027" s="191" t="s">
        <v>19</v>
      </c>
      <c r="F1027" s="192" t="s">
        <v>1233</v>
      </c>
      <c r="G1027" s="189"/>
      <c r="H1027" s="191" t="s">
        <v>19</v>
      </c>
      <c r="I1027" s="193"/>
      <c r="J1027" s="189"/>
      <c r="K1027" s="189"/>
      <c r="L1027" s="194"/>
      <c r="M1027" s="195"/>
      <c r="N1027" s="196"/>
      <c r="O1027" s="196"/>
      <c r="P1027" s="196"/>
      <c r="Q1027" s="196"/>
      <c r="R1027" s="196"/>
      <c r="S1027" s="196"/>
      <c r="T1027" s="197"/>
      <c r="AT1027" s="198" t="s">
        <v>181</v>
      </c>
      <c r="AU1027" s="198" t="s">
        <v>179</v>
      </c>
      <c r="AV1027" s="13" t="s">
        <v>83</v>
      </c>
      <c r="AW1027" s="13" t="s">
        <v>36</v>
      </c>
      <c r="AX1027" s="13" t="s">
        <v>75</v>
      </c>
      <c r="AY1027" s="198" t="s">
        <v>171</v>
      </c>
    </row>
    <row r="1028" spans="2:51" s="14" customFormat="1" ht="11.25">
      <c r="B1028" s="199"/>
      <c r="C1028" s="200"/>
      <c r="D1028" s="190" t="s">
        <v>181</v>
      </c>
      <c r="E1028" s="201" t="s">
        <v>19</v>
      </c>
      <c r="F1028" s="202" t="s">
        <v>1234</v>
      </c>
      <c r="G1028" s="200"/>
      <c r="H1028" s="203">
        <v>4.2</v>
      </c>
      <c r="I1028" s="204"/>
      <c r="J1028" s="200"/>
      <c r="K1028" s="200"/>
      <c r="L1028" s="205"/>
      <c r="M1028" s="206"/>
      <c r="N1028" s="207"/>
      <c r="O1028" s="207"/>
      <c r="P1028" s="207"/>
      <c r="Q1028" s="207"/>
      <c r="R1028" s="207"/>
      <c r="S1028" s="207"/>
      <c r="T1028" s="208"/>
      <c r="AT1028" s="209" t="s">
        <v>181</v>
      </c>
      <c r="AU1028" s="209" t="s">
        <v>179</v>
      </c>
      <c r="AV1028" s="14" t="s">
        <v>179</v>
      </c>
      <c r="AW1028" s="14" t="s">
        <v>36</v>
      </c>
      <c r="AX1028" s="14" t="s">
        <v>75</v>
      </c>
      <c r="AY1028" s="209" t="s">
        <v>171</v>
      </c>
    </row>
    <row r="1029" spans="2:51" s="13" customFormat="1" ht="11.25">
      <c r="B1029" s="188"/>
      <c r="C1029" s="189"/>
      <c r="D1029" s="190" t="s">
        <v>181</v>
      </c>
      <c r="E1029" s="191" t="s">
        <v>19</v>
      </c>
      <c r="F1029" s="192" t="s">
        <v>1235</v>
      </c>
      <c r="G1029" s="189"/>
      <c r="H1029" s="191" t="s">
        <v>19</v>
      </c>
      <c r="I1029" s="193"/>
      <c r="J1029" s="189"/>
      <c r="K1029" s="189"/>
      <c r="L1029" s="194"/>
      <c r="M1029" s="195"/>
      <c r="N1029" s="196"/>
      <c r="O1029" s="196"/>
      <c r="P1029" s="196"/>
      <c r="Q1029" s="196"/>
      <c r="R1029" s="196"/>
      <c r="S1029" s="196"/>
      <c r="T1029" s="197"/>
      <c r="AT1029" s="198" t="s">
        <v>181</v>
      </c>
      <c r="AU1029" s="198" t="s">
        <v>179</v>
      </c>
      <c r="AV1029" s="13" t="s">
        <v>83</v>
      </c>
      <c r="AW1029" s="13" t="s">
        <v>36</v>
      </c>
      <c r="AX1029" s="13" t="s">
        <v>75</v>
      </c>
      <c r="AY1029" s="198" t="s">
        <v>171</v>
      </c>
    </row>
    <row r="1030" spans="2:51" s="14" customFormat="1" ht="11.25">
      <c r="B1030" s="199"/>
      <c r="C1030" s="200"/>
      <c r="D1030" s="190" t="s">
        <v>181</v>
      </c>
      <c r="E1030" s="201" t="s">
        <v>19</v>
      </c>
      <c r="F1030" s="202" t="s">
        <v>1234</v>
      </c>
      <c r="G1030" s="200"/>
      <c r="H1030" s="203">
        <v>4.2</v>
      </c>
      <c r="I1030" s="204"/>
      <c r="J1030" s="200"/>
      <c r="K1030" s="200"/>
      <c r="L1030" s="205"/>
      <c r="M1030" s="206"/>
      <c r="N1030" s="207"/>
      <c r="O1030" s="207"/>
      <c r="P1030" s="207"/>
      <c r="Q1030" s="207"/>
      <c r="R1030" s="207"/>
      <c r="S1030" s="207"/>
      <c r="T1030" s="208"/>
      <c r="AT1030" s="209" t="s">
        <v>181</v>
      </c>
      <c r="AU1030" s="209" t="s">
        <v>179</v>
      </c>
      <c r="AV1030" s="14" t="s">
        <v>179</v>
      </c>
      <c r="AW1030" s="14" t="s">
        <v>36</v>
      </c>
      <c r="AX1030" s="14" t="s">
        <v>75</v>
      </c>
      <c r="AY1030" s="209" t="s">
        <v>171</v>
      </c>
    </row>
    <row r="1031" spans="2:51" s="13" customFormat="1" ht="11.25">
      <c r="B1031" s="188"/>
      <c r="C1031" s="189"/>
      <c r="D1031" s="190" t="s">
        <v>181</v>
      </c>
      <c r="E1031" s="191" t="s">
        <v>19</v>
      </c>
      <c r="F1031" s="192" t="s">
        <v>1236</v>
      </c>
      <c r="G1031" s="189"/>
      <c r="H1031" s="191" t="s">
        <v>19</v>
      </c>
      <c r="I1031" s="193"/>
      <c r="J1031" s="189"/>
      <c r="K1031" s="189"/>
      <c r="L1031" s="194"/>
      <c r="M1031" s="195"/>
      <c r="N1031" s="196"/>
      <c r="O1031" s="196"/>
      <c r="P1031" s="196"/>
      <c r="Q1031" s="196"/>
      <c r="R1031" s="196"/>
      <c r="S1031" s="196"/>
      <c r="T1031" s="197"/>
      <c r="AT1031" s="198" t="s">
        <v>181</v>
      </c>
      <c r="AU1031" s="198" t="s">
        <v>179</v>
      </c>
      <c r="AV1031" s="13" t="s">
        <v>83</v>
      </c>
      <c r="AW1031" s="13" t="s">
        <v>36</v>
      </c>
      <c r="AX1031" s="13" t="s">
        <v>75</v>
      </c>
      <c r="AY1031" s="198" t="s">
        <v>171</v>
      </c>
    </row>
    <row r="1032" spans="2:51" s="14" customFormat="1" ht="11.25">
      <c r="B1032" s="199"/>
      <c r="C1032" s="200"/>
      <c r="D1032" s="190" t="s">
        <v>181</v>
      </c>
      <c r="E1032" s="201" t="s">
        <v>19</v>
      </c>
      <c r="F1032" s="202" t="s">
        <v>1234</v>
      </c>
      <c r="G1032" s="200"/>
      <c r="H1032" s="203">
        <v>4.2</v>
      </c>
      <c r="I1032" s="204"/>
      <c r="J1032" s="200"/>
      <c r="K1032" s="200"/>
      <c r="L1032" s="205"/>
      <c r="M1032" s="206"/>
      <c r="N1032" s="207"/>
      <c r="O1032" s="207"/>
      <c r="P1032" s="207"/>
      <c r="Q1032" s="207"/>
      <c r="R1032" s="207"/>
      <c r="S1032" s="207"/>
      <c r="T1032" s="208"/>
      <c r="AT1032" s="209" t="s">
        <v>181</v>
      </c>
      <c r="AU1032" s="209" t="s">
        <v>179</v>
      </c>
      <c r="AV1032" s="14" t="s">
        <v>179</v>
      </c>
      <c r="AW1032" s="14" t="s">
        <v>36</v>
      </c>
      <c r="AX1032" s="14" t="s">
        <v>75</v>
      </c>
      <c r="AY1032" s="209" t="s">
        <v>171</v>
      </c>
    </row>
    <row r="1033" spans="2:51" s="13" customFormat="1" ht="11.25">
      <c r="B1033" s="188"/>
      <c r="C1033" s="189"/>
      <c r="D1033" s="190" t="s">
        <v>181</v>
      </c>
      <c r="E1033" s="191" t="s">
        <v>19</v>
      </c>
      <c r="F1033" s="192" t="s">
        <v>1237</v>
      </c>
      <c r="G1033" s="189"/>
      <c r="H1033" s="191" t="s">
        <v>19</v>
      </c>
      <c r="I1033" s="193"/>
      <c r="J1033" s="189"/>
      <c r="K1033" s="189"/>
      <c r="L1033" s="194"/>
      <c r="M1033" s="195"/>
      <c r="N1033" s="196"/>
      <c r="O1033" s="196"/>
      <c r="P1033" s="196"/>
      <c r="Q1033" s="196"/>
      <c r="R1033" s="196"/>
      <c r="S1033" s="196"/>
      <c r="T1033" s="197"/>
      <c r="AT1033" s="198" t="s">
        <v>181</v>
      </c>
      <c r="AU1033" s="198" t="s">
        <v>179</v>
      </c>
      <c r="AV1033" s="13" t="s">
        <v>83</v>
      </c>
      <c r="AW1033" s="13" t="s">
        <v>36</v>
      </c>
      <c r="AX1033" s="13" t="s">
        <v>75</v>
      </c>
      <c r="AY1033" s="198" t="s">
        <v>171</v>
      </c>
    </row>
    <row r="1034" spans="2:51" s="14" customFormat="1" ht="11.25">
      <c r="B1034" s="199"/>
      <c r="C1034" s="200"/>
      <c r="D1034" s="190" t="s">
        <v>181</v>
      </c>
      <c r="E1034" s="201" t="s">
        <v>19</v>
      </c>
      <c r="F1034" s="202" t="s">
        <v>1234</v>
      </c>
      <c r="G1034" s="200"/>
      <c r="H1034" s="203">
        <v>4.2</v>
      </c>
      <c r="I1034" s="204"/>
      <c r="J1034" s="200"/>
      <c r="K1034" s="200"/>
      <c r="L1034" s="205"/>
      <c r="M1034" s="206"/>
      <c r="N1034" s="207"/>
      <c r="O1034" s="207"/>
      <c r="P1034" s="207"/>
      <c r="Q1034" s="207"/>
      <c r="R1034" s="207"/>
      <c r="S1034" s="207"/>
      <c r="T1034" s="208"/>
      <c r="AT1034" s="209" t="s">
        <v>181</v>
      </c>
      <c r="AU1034" s="209" t="s">
        <v>179</v>
      </c>
      <c r="AV1034" s="14" t="s">
        <v>179</v>
      </c>
      <c r="AW1034" s="14" t="s">
        <v>36</v>
      </c>
      <c r="AX1034" s="14" t="s">
        <v>75</v>
      </c>
      <c r="AY1034" s="209" t="s">
        <v>171</v>
      </c>
    </row>
    <row r="1035" spans="2:51" s="13" customFormat="1" ht="11.25">
      <c r="B1035" s="188"/>
      <c r="C1035" s="189"/>
      <c r="D1035" s="190" t="s">
        <v>181</v>
      </c>
      <c r="E1035" s="191" t="s">
        <v>19</v>
      </c>
      <c r="F1035" s="192" t="s">
        <v>1238</v>
      </c>
      <c r="G1035" s="189"/>
      <c r="H1035" s="191" t="s">
        <v>19</v>
      </c>
      <c r="I1035" s="193"/>
      <c r="J1035" s="189"/>
      <c r="K1035" s="189"/>
      <c r="L1035" s="194"/>
      <c r="M1035" s="195"/>
      <c r="N1035" s="196"/>
      <c r="O1035" s="196"/>
      <c r="P1035" s="196"/>
      <c r="Q1035" s="196"/>
      <c r="R1035" s="196"/>
      <c r="S1035" s="196"/>
      <c r="T1035" s="197"/>
      <c r="AT1035" s="198" t="s">
        <v>181</v>
      </c>
      <c r="AU1035" s="198" t="s">
        <v>179</v>
      </c>
      <c r="AV1035" s="13" t="s">
        <v>83</v>
      </c>
      <c r="AW1035" s="13" t="s">
        <v>36</v>
      </c>
      <c r="AX1035" s="13" t="s">
        <v>75</v>
      </c>
      <c r="AY1035" s="198" t="s">
        <v>171</v>
      </c>
    </row>
    <row r="1036" spans="2:51" s="14" customFormat="1" ht="11.25">
      <c r="B1036" s="199"/>
      <c r="C1036" s="200"/>
      <c r="D1036" s="190" t="s">
        <v>181</v>
      </c>
      <c r="E1036" s="201" t="s">
        <v>19</v>
      </c>
      <c r="F1036" s="202" t="s">
        <v>193</v>
      </c>
      <c r="G1036" s="200"/>
      <c r="H1036" s="203">
        <v>3</v>
      </c>
      <c r="I1036" s="204"/>
      <c r="J1036" s="200"/>
      <c r="K1036" s="200"/>
      <c r="L1036" s="205"/>
      <c r="M1036" s="206"/>
      <c r="N1036" s="207"/>
      <c r="O1036" s="207"/>
      <c r="P1036" s="207"/>
      <c r="Q1036" s="207"/>
      <c r="R1036" s="207"/>
      <c r="S1036" s="207"/>
      <c r="T1036" s="208"/>
      <c r="AT1036" s="209" t="s">
        <v>181</v>
      </c>
      <c r="AU1036" s="209" t="s">
        <v>179</v>
      </c>
      <c r="AV1036" s="14" t="s">
        <v>179</v>
      </c>
      <c r="AW1036" s="14" t="s">
        <v>36</v>
      </c>
      <c r="AX1036" s="14" t="s">
        <v>75</v>
      </c>
      <c r="AY1036" s="209" t="s">
        <v>171</v>
      </c>
    </row>
    <row r="1037" spans="2:51" s="13" customFormat="1" ht="11.25">
      <c r="B1037" s="188"/>
      <c r="C1037" s="189"/>
      <c r="D1037" s="190" t="s">
        <v>181</v>
      </c>
      <c r="E1037" s="191" t="s">
        <v>19</v>
      </c>
      <c r="F1037" s="192" t="s">
        <v>1239</v>
      </c>
      <c r="G1037" s="189"/>
      <c r="H1037" s="191" t="s">
        <v>19</v>
      </c>
      <c r="I1037" s="193"/>
      <c r="J1037" s="189"/>
      <c r="K1037" s="189"/>
      <c r="L1037" s="194"/>
      <c r="M1037" s="195"/>
      <c r="N1037" s="196"/>
      <c r="O1037" s="196"/>
      <c r="P1037" s="196"/>
      <c r="Q1037" s="196"/>
      <c r="R1037" s="196"/>
      <c r="S1037" s="196"/>
      <c r="T1037" s="197"/>
      <c r="AT1037" s="198" t="s">
        <v>181</v>
      </c>
      <c r="AU1037" s="198" t="s">
        <v>179</v>
      </c>
      <c r="AV1037" s="13" t="s">
        <v>83</v>
      </c>
      <c r="AW1037" s="13" t="s">
        <v>36</v>
      </c>
      <c r="AX1037" s="13" t="s">
        <v>75</v>
      </c>
      <c r="AY1037" s="198" t="s">
        <v>171</v>
      </c>
    </row>
    <row r="1038" spans="2:51" s="14" customFormat="1" ht="11.25">
      <c r="B1038" s="199"/>
      <c r="C1038" s="200"/>
      <c r="D1038" s="190" t="s">
        <v>181</v>
      </c>
      <c r="E1038" s="201" t="s">
        <v>19</v>
      </c>
      <c r="F1038" s="202" t="s">
        <v>1240</v>
      </c>
      <c r="G1038" s="200"/>
      <c r="H1038" s="203">
        <v>6.8</v>
      </c>
      <c r="I1038" s="204"/>
      <c r="J1038" s="200"/>
      <c r="K1038" s="200"/>
      <c r="L1038" s="205"/>
      <c r="M1038" s="206"/>
      <c r="N1038" s="207"/>
      <c r="O1038" s="207"/>
      <c r="P1038" s="207"/>
      <c r="Q1038" s="207"/>
      <c r="R1038" s="207"/>
      <c r="S1038" s="207"/>
      <c r="T1038" s="208"/>
      <c r="AT1038" s="209" t="s">
        <v>181</v>
      </c>
      <c r="AU1038" s="209" t="s">
        <v>179</v>
      </c>
      <c r="AV1038" s="14" t="s">
        <v>179</v>
      </c>
      <c r="AW1038" s="14" t="s">
        <v>36</v>
      </c>
      <c r="AX1038" s="14" t="s">
        <v>75</v>
      </c>
      <c r="AY1038" s="209" t="s">
        <v>171</v>
      </c>
    </row>
    <row r="1039" spans="2:51" s="15" customFormat="1" ht="11.25">
      <c r="B1039" s="210"/>
      <c r="C1039" s="211"/>
      <c r="D1039" s="190" t="s">
        <v>181</v>
      </c>
      <c r="E1039" s="212" t="s">
        <v>19</v>
      </c>
      <c r="F1039" s="213" t="s">
        <v>184</v>
      </c>
      <c r="G1039" s="211"/>
      <c r="H1039" s="214">
        <v>36.6</v>
      </c>
      <c r="I1039" s="215"/>
      <c r="J1039" s="211"/>
      <c r="K1039" s="211"/>
      <c r="L1039" s="216"/>
      <c r="M1039" s="217"/>
      <c r="N1039" s="218"/>
      <c r="O1039" s="218"/>
      <c r="P1039" s="218"/>
      <c r="Q1039" s="218"/>
      <c r="R1039" s="218"/>
      <c r="S1039" s="218"/>
      <c r="T1039" s="219"/>
      <c r="AT1039" s="220" t="s">
        <v>181</v>
      </c>
      <c r="AU1039" s="220" t="s">
        <v>179</v>
      </c>
      <c r="AV1039" s="15" t="s">
        <v>178</v>
      </c>
      <c r="AW1039" s="15" t="s">
        <v>36</v>
      </c>
      <c r="AX1039" s="15" t="s">
        <v>83</v>
      </c>
      <c r="AY1039" s="220" t="s">
        <v>171</v>
      </c>
    </row>
    <row r="1040" spans="1:65" s="2" customFormat="1" ht="21.75" customHeight="1">
      <c r="A1040" s="36"/>
      <c r="B1040" s="37"/>
      <c r="C1040" s="175" t="s">
        <v>1241</v>
      </c>
      <c r="D1040" s="175" t="s">
        <v>173</v>
      </c>
      <c r="E1040" s="176" t="s">
        <v>1242</v>
      </c>
      <c r="F1040" s="177" t="s">
        <v>1243</v>
      </c>
      <c r="G1040" s="178" t="s">
        <v>256</v>
      </c>
      <c r="H1040" s="179">
        <v>73.2</v>
      </c>
      <c r="I1040" s="180"/>
      <c r="J1040" s="181">
        <f>ROUND(I1040*H1040,2)</f>
        <v>0</v>
      </c>
      <c r="K1040" s="177" t="s">
        <v>19</v>
      </c>
      <c r="L1040" s="41"/>
      <c r="M1040" s="182" t="s">
        <v>19</v>
      </c>
      <c r="N1040" s="183" t="s">
        <v>47</v>
      </c>
      <c r="O1040" s="66"/>
      <c r="P1040" s="184">
        <f>O1040*H1040</f>
        <v>0</v>
      </c>
      <c r="Q1040" s="184">
        <v>0.0005</v>
      </c>
      <c r="R1040" s="184">
        <f>Q1040*H1040</f>
        <v>0.0366</v>
      </c>
      <c r="S1040" s="184">
        <v>0</v>
      </c>
      <c r="T1040" s="185">
        <f>S1040*H1040</f>
        <v>0</v>
      </c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R1040" s="186" t="s">
        <v>261</v>
      </c>
      <c r="AT1040" s="186" t="s">
        <v>173</v>
      </c>
      <c r="AU1040" s="186" t="s">
        <v>179</v>
      </c>
      <c r="AY1040" s="19" t="s">
        <v>171</v>
      </c>
      <c r="BE1040" s="187">
        <f>IF(N1040="základní",J1040,0)</f>
        <v>0</v>
      </c>
      <c r="BF1040" s="187">
        <f>IF(N1040="snížená",J1040,0)</f>
        <v>0</v>
      </c>
      <c r="BG1040" s="187">
        <f>IF(N1040="zákl. přenesená",J1040,0)</f>
        <v>0</v>
      </c>
      <c r="BH1040" s="187">
        <f>IF(N1040="sníž. přenesená",J1040,0)</f>
        <v>0</v>
      </c>
      <c r="BI1040" s="187">
        <f>IF(N1040="nulová",J1040,0)</f>
        <v>0</v>
      </c>
      <c r="BJ1040" s="19" t="s">
        <v>179</v>
      </c>
      <c r="BK1040" s="187">
        <f>ROUND(I1040*H1040,2)</f>
        <v>0</v>
      </c>
      <c r="BL1040" s="19" t="s">
        <v>261</v>
      </c>
      <c r="BM1040" s="186" t="s">
        <v>1244</v>
      </c>
    </row>
    <row r="1041" spans="2:51" s="13" customFormat="1" ht="11.25">
      <c r="B1041" s="188"/>
      <c r="C1041" s="189"/>
      <c r="D1041" s="190" t="s">
        <v>181</v>
      </c>
      <c r="E1041" s="191" t="s">
        <v>19</v>
      </c>
      <c r="F1041" s="192" t="s">
        <v>1245</v>
      </c>
      <c r="G1041" s="189"/>
      <c r="H1041" s="191" t="s">
        <v>19</v>
      </c>
      <c r="I1041" s="193"/>
      <c r="J1041" s="189"/>
      <c r="K1041" s="189"/>
      <c r="L1041" s="194"/>
      <c r="M1041" s="195"/>
      <c r="N1041" s="196"/>
      <c r="O1041" s="196"/>
      <c r="P1041" s="196"/>
      <c r="Q1041" s="196"/>
      <c r="R1041" s="196"/>
      <c r="S1041" s="196"/>
      <c r="T1041" s="197"/>
      <c r="AT1041" s="198" t="s">
        <v>181</v>
      </c>
      <c r="AU1041" s="198" t="s">
        <v>179</v>
      </c>
      <c r="AV1041" s="13" t="s">
        <v>83</v>
      </c>
      <c r="AW1041" s="13" t="s">
        <v>36</v>
      </c>
      <c r="AX1041" s="13" t="s">
        <v>75</v>
      </c>
      <c r="AY1041" s="198" t="s">
        <v>171</v>
      </c>
    </row>
    <row r="1042" spans="2:51" s="13" customFormat="1" ht="11.25">
      <c r="B1042" s="188"/>
      <c r="C1042" s="189"/>
      <c r="D1042" s="190" t="s">
        <v>181</v>
      </c>
      <c r="E1042" s="191" t="s">
        <v>19</v>
      </c>
      <c r="F1042" s="192" t="s">
        <v>1232</v>
      </c>
      <c r="G1042" s="189"/>
      <c r="H1042" s="191" t="s">
        <v>19</v>
      </c>
      <c r="I1042" s="193"/>
      <c r="J1042" s="189"/>
      <c r="K1042" s="189"/>
      <c r="L1042" s="194"/>
      <c r="M1042" s="195"/>
      <c r="N1042" s="196"/>
      <c r="O1042" s="196"/>
      <c r="P1042" s="196"/>
      <c r="Q1042" s="196"/>
      <c r="R1042" s="196"/>
      <c r="S1042" s="196"/>
      <c r="T1042" s="197"/>
      <c r="AT1042" s="198" t="s">
        <v>181</v>
      </c>
      <c r="AU1042" s="198" t="s">
        <v>179</v>
      </c>
      <c r="AV1042" s="13" t="s">
        <v>83</v>
      </c>
      <c r="AW1042" s="13" t="s">
        <v>36</v>
      </c>
      <c r="AX1042" s="13" t="s">
        <v>75</v>
      </c>
      <c r="AY1042" s="198" t="s">
        <v>171</v>
      </c>
    </row>
    <row r="1043" spans="2:51" s="14" customFormat="1" ht="11.25">
      <c r="B1043" s="199"/>
      <c r="C1043" s="200"/>
      <c r="D1043" s="190" t="s">
        <v>181</v>
      </c>
      <c r="E1043" s="201" t="s">
        <v>19</v>
      </c>
      <c r="F1043" s="202" t="s">
        <v>1246</v>
      </c>
      <c r="G1043" s="200"/>
      <c r="H1043" s="203">
        <v>20</v>
      </c>
      <c r="I1043" s="204"/>
      <c r="J1043" s="200"/>
      <c r="K1043" s="200"/>
      <c r="L1043" s="205"/>
      <c r="M1043" s="206"/>
      <c r="N1043" s="207"/>
      <c r="O1043" s="207"/>
      <c r="P1043" s="207"/>
      <c r="Q1043" s="207"/>
      <c r="R1043" s="207"/>
      <c r="S1043" s="207"/>
      <c r="T1043" s="208"/>
      <c r="AT1043" s="209" t="s">
        <v>181</v>
      </c>
      <c r="AU1043" s="209" t="s">
        <v>179</v>
      </c>
      <c r="AV1043" s="14" t="s">
        <v>179</v>
      </c>
      <c r="AW1043" s="14" t="s">
        <v>36</v>
      </c>
      <c r="AX1043" s="14" t="s">
        <v>75</v>
      </c>
      <c r="AY1043" s="209" t="s">
        <v>171</v>
      </c>
    </row>
    <row r="1044" spans="2:51" s="13" customFormat="1" ht="11.25">
      <c r="B1044" s="188"/>
      <c r="C1044" s="189"/>
      <c r="D1044" s="190" t="s">
        <v>181</v>
      </c>
      <c r="E1044" s="191" t="s">
        <v>19</v>
      </c>
      <c r="F1044" s="192" t="s">
        <v>1233</v>
      </c>
      <c r="G1044" s="189"/>
      <c r="H1044" s="191" t="s">
        <v>19</v>
      </c>
      <c r="I1044" s="193"/>
      <c r="J1044" s="189"/>
      <c r="K1044" s="189"/>
      <c r="L1044" s="194"/>
      <c r="M1044" s="195"/>
      <c r="N1044" s="196"/>
      <c r="O1044" s="196"/>
      <c r="P1044" s="196"/>
      <c r="Q1044" s="196"/>
      <c r="R1044" s="196"/>
      <c r="S1044" s="196"/>
      <c r="T1044" s="197"/>
      <c r="AT1044" s="198" t="s">
        <v>181</v>
      </c>
      <c r="AU1044" s="198" t="s">
        <v>179</v>
      </c>
      <c r="AV1044" s="13" t="s">
        <v>83</v>
      </c>
      <c r="AW1044" s="13" t="s">
        <v>36</v>
      </c>
      <c r="AX1044" s="13" t="s">
        <v>75</v>
      </c>
      <c r="AY1044" s="198" t="s">
        <v>171</v>
      </c>
    </row>
    <row r="1045" spans="2:51" s="14" customFormat="1" ht="11.25">
      <c r="B1045" s="199"/>
      <c r="C1045" s="200"/>
      <c r="D1045" s="190" t="s">
        <v>181</v>
      </c>
      <c r="E1045" s="201" t="s">
        <v>19</v>
      </c>
      <c r="F1045" s="202" t="s">
        <v>1247</v>
      </c>
      <c r="G1045" s="200"/>
      <c r="H1045" s="203">
        <v>8.4</v>
      </c>
      <c r="I1045" s="204"/>
      <c r="J1045" s="200"/>
      <c r="K1045" s="200"/>
      <c r="L1045" s="205"/>
      <c r="M1045" s="206"/>
      <c r="N1045" s="207"/>
      <c r="O1045" s="207"/>
      <c r="P1045" s="207"/>
      <c r="Q1045" s="207"/>
      <c r="R1045" s="207"/>
      <c r="S1045" s="207"/>
      <c r="T1045" s="208"/>
      <c r="AT1045" s="209" t="s">
        <v>181</v>
      </c>
      <c r="AU1045" s="209" t="s">
        <v>179</v>
      </c>
      <c r="AV1045" s="14" t="s">
        <v>179</v>
      </c>
      <c r="AW1045" s="14" t="s">
        <v>36</v>
      </c>
      <c r="AX1045" s="14" t="s">
        <v>75</v>
      </c>
      <c r="AY1045" s="209" t="s">
        <v>171</v>
      </c>
    </row>
    <row r="1046" spans="2:51" s="13" customFormat="1" ht="11.25">
      <c r="B1046" s="188"/>
      <c r="C1046" s="189"/>
      <c r="D1046" s="190" t="s">
        <v>181</v>
      </c>
      <c r="E1046" s="191" t="s">
        <v>19</v>
      </c>
      <c r="F1046" s="192" t="s">
        <v>1235</v>
      </c>
      <c r="G1046" s="189"/>
      <c r="H1046" s="191" t="s">
        <v>19</v>
      </c>
      <c r="I1046" s="193"/>
      <c r="J1046" s="189"/>
      <c r="K1046" s="189"/>
      <c r="L1046" s="194"/>
      <c r="M1046" s="195"/>
      <c r="N1046" s="196"/>
      <c r="O1046" s="196"/>
      <c r="P1046" s="196"/>
      <c r="Q1046" s="196"/>
      <c r="R1046" s="196"/>
      <c r="S1046" s="196"/>
      <c r="T1046" s="197"/>
      <c r="AT1046" s="198" t="s">
        <v>181</v>
      </c>
      <c r="AU1046" s="198" t="s">
        <v>179</v>
      </c>
      <c r="AV1046" s="13" t="s">
        <v>83</v>
      </c>
      <c r="AW1046" s="13" t="s">
        <v>36</v>
      </c>
      <c r="AX1046" s="13" t="s">
        <v>75</v>
      </c>
      <c r="AY1046" s="198" t="s">
        <v>171</v>
      </c>
    </row>
    <row r="1047" spans="2:51" s="14" customFormat="1" ht="11.25">
      <c r="B1047" s="199"/>
      <c r="C1047" s="200"/>
      <c r="D1047" s="190" t="s">
        <v>181</v>
      </c>
      <c r="E1047" s="201" t="s">
        <v>19</v>
      </c>
      <c r="F1047" s="202" t="s">
        <v>1247</v>
      </c>
      <c r="G1047" s="200"/>
      <c r="H1047" s="203">
        <v>8.4</v>
      </c>
      <c r="I1047" s="204"/>
      <c r="J1047" s="200"/>
      <c r="K1047" s="200"/>
      <c r="L1047" s="205"/>
      <c r="M1047" s="206"/>
      <c r="N1047" s="207"/>
      <c r="O1047" s="207"/>
      <c r="P1047" s="207"/>
      <c r="Q1047" s="207"/>
      <c r="R1047" s="207"/>
      <c r="S1047" s="207"/>
      <c r="T1047" s="208"/>
      <c r="AT1047" s="209" t="s">
        <v>181</v>
      </c>
      <c r="AU1047" s="209" t="s">
        <v>179</v>
      </c>
      <c r="AV1047" s="14" t="s">
        <v>179</v>
      </c>
      <c r="AW1047" s="14" t="s">
        <v>36</v>
      </c>
      <c r="AX1047" s="14" t="s">
        <v>75</v>
      </c>
      <c r="AY1047" s="209" t="s">
        <v>171</v>
      </c>
    </row>
    <row r="1048" spans="2:51" s="13" customFormat="1" ht="11.25">
      <c r="B1048" s="188"/>
      <c r="C1048" s="189"/>
      <c r="D1048" s="190" t="s">
        <v>181</v>
      </c>
      <c r="E1048" s="191" t="s">
        <v>19</v>
      </c>
      <c r="F1048" s="192" t="s">
        <v>1236</v>
      </c>
      <c r="G1048" s="189"/>
      <c r="H1048" s="191" t="s">
        <v>19</v>
      </c>
      <c r="I1048" s="193"/>
      <c r="J1048" s="189"/>
      <c r="K1048" s="189"/>
      <c r="L1048" s="194"/>
      <c r="M1048" s="195"/>
      <c r="N1048" s="196"/>
      <c r="O1048" s="196"/>
      <c r="P1048" s="196"/>
      <c r="Q1048" s="196"/>
      <c r="R1048" s="196"/>
      <c r="S1048" s="196"/>
      <c r="T1048" s="197"/>
      <c r="AT1048" s="198" t="s">
        <v>181</v>
      </c>
      <c r="AU1048" s="198" t="s">
        <v>179</v>
      </c>
      <c r="AV1048" s="13" t="s">
        <v>83</v>
      </c>
      <c r="AW1048" s="13" t="s">
        <v>36</v>
      </c>
      <c r="AX1048" s="13" t="s">
        <v>75</v>
      </c>
      <c r="AY1048" s="198" t="s">
        <v>171</v>
      </c>
    </row>
    <row r="1049" spans="2:51" s="14" customFormat="1" ht="11.25">
      <c r="B1049" s="199"/>
      <c r="C1049" s="200"/>
      <c r="D1049" s="190" t="s">
        <v>181</v>
      </c>
      <c r="E1049" s="201" t="s">
        <v>19</v>
      </c>
      <c r="F1049" s="202" t="s">
        <v>1247</v>
      </c>
      <c r="G1049" s="200"/>
      <c r="H1049" s="203">
        <v>8.4</v>
      </c>
      <c r="I1049" s="204"/>
      <c r="J1049" s="200"/>
      <c r="K1049" s="200"/>
      <c r="L1049" s="205"/>
      <c r="M1049" s="206"/>
      <c r="N1049" s="207"/>
      <c r="O1049" s="207"/>
      <c r="P1049" s="207"/>
      <c r="Q1049" s="207"/>
      <c r="R1049" s="207"/>
      <c r="S1049" s="207"/>
      <c r="T1049" s="208"/>
      <c r="AT1049" s="209" t="s">
        <v>181</v>
      </c>
      <c r="AU1049" s="209" t="s">
        <v>179</v>
      </c>
      <c r="AV1049" s="14" t="s">
        <v>179</v>
      </c>
      <c r="AW1049" s="14" t="s">
        <v>36</v>
      </c>
      <c r="AX1049" s="14" t="s">
        <v>75</v>
      </c>
      <c r="AY1049" s="209" t="s">
        <v>171</v>
      </c>
    </row>
    <row r="1050" spans="2:51" s="13" customFormat="1" ht="11.25">
      <c r="B1050" s="188"/>
      <c r="C1050" s="189"/>
      <c r="D1050" s="190" t="s">
        <v>181</v>
      </c>
      <c r="E1050" s="191" t="s">
        <v>19</v>
      </c>
      <c r="F1050" s="192" t="s">
        <v>1237</v>
      </c>
      <c r="G1050" s="189"/>
      <c r="H1050" s="191" t="s">
        <v>19</v>
      </c>
      <c r="I1050" s="193"/>
      <c r="J1050" s="189"/>
      <c r="K1050" s="189"/>
      <c r="L1050" s="194"/>
      <c r="M1050" s="195"/>
      <c r="N1050" s="196"/>
      <c r="O1050" s="196"/>
      <c r="P1050" s="196"/>
      <c r="Q1050" s="196"/>
      <c r="R1050" s="196"/>
      <c r="S1050" s="196"/>
      <c r="T1050" s="197"/>
      <c r="AT1050" s="198" t="s">
        <v>181</v>
      </c>
      <c r="AU1050" s="198" t="s">
        <v>179</v>
      </c>
      <c r="AV1050" s="13" t="s">
        <v>83</v>
      </c>
      <c r="AW1050" s="13" t="s">
        <v>36</v>
      </c>
      <c r="AX1050" s="13" t="s">
        <v>75</v>
      </c>
      <c r="AY1050" s="198" t="s">
        <v>171</v>
      </c>
    </row>
    <row r="1051" spans="2:51" s="14" customFormat="1" ht="11.25">
      <c r="B1051" s="199"/>
      <c r="C1051" s="200"/>
      <c r="D1051" s="190" t="s">
        <v>181</v>
      </c>
      <c r="E1051" s="201" t="s">
        <v>19</v>
      </c>
      <c r="F1051" s="202" t="s">
        <v>1247</v>
      </c>
      <c r="G1051" s="200"/>
      <c r="H1051" s="203">
        <v>8.4</v>
      </c>
      <c r="I1051" s="204"/>
      <c r="J1051" s="200"/>
      <c r="K1051" s="200"/>
      <c r="L1051" s="205"/>
      <c r="M1051" s="206"/>
      <c r="N1051" s="207"/>
      <c r="O1051" s="207"/>
      <c r="P1051" s="207"/>
      <c r="Q1051" s="207"/>
      <c r="R1051" s="207"/>
      <c r="S1051" s="207"/>
      <c r="T1051" s="208"/>
      <c r="AT1051" s="209" t="s">
        <v>181</v>
      </c>
      <c r="AU1051" s="209" t="s">
        <v>179</v>
      </c>
      <c r="AV1051" s="14" t="s">
        <v>179</v>
      </c>
      <c r="AW1051" s="14" t="s">
        <v>36</v>
      </c>
      <c r="AX1051" s="14" t="s">
        <v>75</v>
      </c>
      <c r="AY1051" s="209" t="s">
        <v>171</v>
      </c>
    </row>
    <row r="1052" spans="2:51" s="13" customFormat="1" ht="11.25">
      <c r="B1052" s="188"/>
      <c r="C1052" s="189"/>
      <c r="D1052" s="190" t="s">
        <v>181</v>
      </c>
      <c r="E1052" s="191" t="s">
        <v>19</v>
      </c>
      <c r="F1052" s="192" t="s">
        <v>1238</v>
      </c>
      <c r="G1052" s="189"/>
      <c r="H1052" s="191" t="s">
        <v>19</v>
      </c>
      <c r="I1052" s="193"/>
      <c r="J1052" s="189"/>
      <c r="K1052" s="189"/>
      <c r="L1052" s="194"/>
      <c r="M1052" s="195"/>
      <c r="N1052" s="196"/>
      <c r="O1052" s="196"/>
      <c r="P1052" s="196"/>
      <c r="Q1052" s="196"/>
      <c r="R1052" s="196"/>
      <c r="S1052" s="196"/>
      <c r="T1052" s="197"/>
      <c r="AT1052" s="198" t="s">
        <v>181</v>
      </c>
      <c r="AU1052" s="198" t="s">
        <v>179</v>
      </c>
      <c r="AV1052" s="13" t="s">
        <v>83</v>
      </c>
      <c r="AW1052" s="13" t="s">
        <v>36</v>
      </c>
      <c r="AX1052" s="13" t="s">
        <v>75</v>
      </c>
      <c r="AY1052" s="198" t="s">
        <v>171</v>
      </c>
    </row>
    <row r="1053" spans="2:51" s="14" customFormat="1" ht="11.25">
      <c r="B1053" s="199"/>
      <c r="C1053" s="200"/>
      <c r="D1053" s="190" t="s">
        <v>181</v>
      </c>
      <c r="E1053" s="201" t="s">
        <v>19</v>
      </c>
      <c r="F1053" s="202" t="s">
        <v>1248</v>
      </c>
      <c r="G1053" s="200"/>
      <c r="H1053" s="203">
        <v>6</v>
      </c>
      <c r="I1053" s="204"/>
      <c r="J1053" s="200"/>
      <c r="K1053" s="200"/>
      <c r="L1053" s="205"/>
      <c r="M1053" s="206"/>
      <c r="N1053" s="207"/>
      <c r="O1053" s="207"/>
      <c r="P1053" s="207"/>
      <c r="Q1053" s="207"/>
      <c r="R1053" s="207"/>
      <c r="S1053" s="207"/>
      <c r="T1053" s="208"/>
      <c r="AT1053" s="209" t="s">
        <v>181</v>
      </c>
      <c r="AU1053" s="209" t="s">
        <v>179</v>
      </c>
      <c r="AV1053" s="14" t="s">
        <v>179</v>
      </c>
      <c r="AW1053" s="14" t="s">
        <v>36</v>
      </c>
      <c r="AX1053" s="14" t="s">
        <v>75</v>
      </c>
      <c r="AY1053" s="209" t="s">
        <v>171</v>
      </c>
    </row>
    <row r="1054" spans="2:51" s="13" customFormat="1" ht="11.25">
      <c r="B1054" s="188"/>
      <c r="C1054" s="189"/>
      <c r="D1054" s="190" t="s">
        <v>181</v>
      </c>
      <c r="E1054" s="191" t="s">
        <v>19</v>
      </c>
      <c r="F1054" s="192" t="s">
        <v>1239</v>
      </c>
      <c r="G1054" s="189"/>
      <c r="H1054" s="191" t="s">
        <v>19</v>
      </c>
      <c r="I1054" s="193"/>
      <c r="J1054" s="189"/>
      <c r="K1054" s="189"/>
      <c r="L1054" s="194"/>
      <c r="M1054" s="195"/>
      <c r="N1054" s="196"/>
      <c r="O1054" s="196"/>
      <c r="P1054" s="196"/>
      <c r="Q1054" s="196"/>
      <c r="R1054" s="196"/>
      <c r="S1054" s="196"/>
      <c r="T1054" s="197"/>
      <c r="AT1054" s="198" t="s">
        <v>181</v>
      </c>
      <c r="AU1054" s="198" t="s">
        <v>179</v>
      </c>
      <c r="AV1054" s="13" t="s">
        <v>83</v>
      </c>
      <c r="AW1054" s="13" t="s">
        <v>36</v>
      </c>
      <c r="AX1054" s="13" t="s">
        <v>75</v>
      </c>
      <c r="AY1054" s="198" t="s">
        <v>171</v>
      </c>
    </row>
    <row r="1055" spans="2:51" s="14" customFormat="1" ht="11.25">
      <c r="B1055" s="199"/>
      <c r="C1055" s="200"/>
      <c r="D1055" s="190" t="s">
        <v>181</v>
      </c>
      <c r="E1055" s="201" t="s">
        <v>19</v>
      </c>
      <c r="F1055" s="202" t="s">
        <v>1249</v>
      </c>
      <c r="G1055" s="200"/>
      <c r="H1055" s="203">
        <v>13.6</v>
      </c>
      <c r="I1055" s="204"/>
      <c r="J1055" s="200"/>
      <c r="K1055" s="200"/>
      <c r="L1055" s="205"/>
      <c r="M1055" s="206"/>
      <c r="N1055" s="207"/>
      <c r="O1055" s="207"/>
      <c r="P1055" s="207"/>
      <c r="Q1055" s="207"/>
      <c r="R1055" s="207"/>
      <c r="S1055" s="207"/>
      <c r="T1055" s="208"/>
      <c r="AT1055" s="209" t="s">
        <v>181</v>
      </c>
      <c r="AU1055" s="209" t="s">
        <v>179</v>
      </c>
      <c r="AV1055" s="14" t="s">
        <v>179</v>
      </c>
      <c r="AW1055" s="14" t="s">
        <v>36</v>
      </c>
      <c r="AX1055" s="14" t="s">
        <v>75</v>
      </c>
      <c r="AY1055" s="209" t="s">
        <v>171</v>
      </c>
    </row>
    <row r="1056" spans="2:51" s="15" customFormat="1" ht="11.25">
      <c r="B1056" s="210"/>
      <c r="C1056" s="211"/>
      <c r="D1056" s="190" t="s">
        <v>181</v>
      </c>
      <c r="E1056" s="212" t="s">
        <v>19</v>
      </c>
      <c r="F1056" s="213" t="s">
        <v>184</v>
      </c>
      <c r="G1056" s="211"/>
      <c r="H1056" s="214">
        <v>73.2</v>
      </c>
      <c r="I1056" s="215"/>
      <c r="J1056" s="211"/>
      <c r="K1056" s="211"/>
      <c r="L1056" s="216"/>
      <c r="M1056" s="217"/>
      <c r="N1056" s="218"/>
      <c r="O1056" s="218"/>
      <c r="P1056" s="218"/>
      <c r="Q1056" s="218"/>
      <c r="R1056" s="218"/>
      <c r="S1056" s="218"/>
      <c r="T1056" s="219"/>
      <c r="AT1056" s="220" t="s">
        <v>181</v>
      </c>
      <c r="AU1056" s="220" t="s">
        <v>179</v>
      </c>
      <c r="AV1056" s="15" t="s">
        <v>178</v>
      </c>
      <c r="AW1056" s="15" t="s">
        <v>36</v>
      </c>
      <c r="AX1056" s="15" t="s">
        <v>83</v>
      </c>
      <c r="AY1056" s="220" t="s">
        <v>171</v>
      </c>
    </row>
    <row r="1057" spans="1:65" s="2" customFormat="1" ht="16.5" customHeight="1">
      <c r="A1057" s="36"/>
      <c r="B1057" s="37"/>
      <c r="C1057" s="175" t="s">
        <v>1250</v>
      </c>
      <c r="D1057" s="175" t="s">
        <v>173</v>
      </c>
      <c r="E1057" s="176" t="s">
        <v>1251</v>
      </c>
      <c r="F1057" s="177" t="s">
        <v>1252</v>
      </c>
      <c r="G1057" s="178" t="s">
        <v>256</v>
      </c>
      <c r="H1057" s="179">
        <v>52.5</v>
      </c>
      <c r="I1057" s="180"/>
      <c r="J1057" s="181">
        <f>ROUND(I1057*H1057,2)</f>
        <v>0</v>
      </c>
      <c r="K1057" s="177" t="s">
        <v>177</v>
      </c>
      <c r="L1057" s="41"/>
      <c r="M1057" s="182" t="s">
        <v>19</v>
      </c>
      <c r="N1057" s="183" t="s">
        <v>47</v>
      </c>
      <c r="O1057" s="66"/>
      <c r="P1057" s="184">
        <f>O1057*H1057</f>
        <v>0</v>
      </c>
      <c r="Q1057" s="184">
        <v>0.00079</v>
      </c>
      <c r="R1057" s="184">
        <f>Q1057*H1057</f>
        <v>0.041475</v>
      </c>
      <c r="S1057" s="184">
        <v>0</v>
      </c>
      <c r="T1057" s="185">
        <f>S1057*H1057</f>
        <v>0</v>
      </c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R1057" s="186" t="s">
        <v>261</v>
      </c>
      <c r="AT1057" s="186" t="s">
        <v>173</v>
      </c>
      <c r="AU1057" s="186" t="s">
        <v>179</v>
      </c>
      <c r="AY1057" s="19" t="s">
        <v>171</v>
      </c>
      <c r="BE1057" s="187">
        <f>IF(N1057="základní",J1057,0)</f>
        <v>0</v>
      </c>
      <c r="BF1057" s="187">
        <f>IF(N1057="snížená",J1057,0)</f>
        <v>0</v>
      </c>
      <c r="BG1057" s="187">
        <f>IF(N1057="zákl. přenesená",J1057,0)</f>
        <v>0</v>
      </c>
      <c r="BH1057" s="187">
        <f>IF(N1057="sníž. přenesená",J1057,0)</f>
        <v>0</v>
      </c>
      <c r="BI1057" s="187">
        <f>IF(N1057="nulová",J1057,0)</f>
        <v>0</v>
      </c>
      <c r="BJ1057" s="19" t="s">
        <v>179</v>
      </c>
      <c r="BK1057" s="187">
        <f>ROUND(I1057*H1057,2)</f>
        <v>0</v>
      </c>
      <c r="BL1057" s="19" t="s">
        <v>261</v>
      </c>
      <c r="BM1057" s="186" t="s">
        <v>1253</v>
      </c>
    </row>
    <row r="1058" spans="2:51" s="13" customFormat="1" ht="11.25">
      <c r="B1058" s="188"/>
      <c r="C1058" s="189"/>
      <c r="D1058" s="190" t="s">
        <v>181</v>
      </c>
      <c r="E1058" s="191" t="s">
        <v>19</v>
      </c>
      <c r="F1058" s="192" t="s">
        <v>1254</v>
      </c>
      <c r="G1058" s="189"/>
      <c r="H1058" s="191" t="s">
        <v>19</v>
      </c>
      <c r="I1058" s="193"/>
      <c r="J1058" s="189"/>
      <c r="K1058" s="189"/>
      <c r="L1058" s="194"/>
      <c r="M1058" s="195"/>
      <c r="N1058" s="196"/>
      <c r="O1058" s="196"/>
      <c r="P1058" s="196"/>
      <c r="Q1058" s="196"/>
      <c r="R1058" s="196"/>
      <c r="S1058" s="196"/>
      <c r="T1058" s="197"/>
      <c r="AT1058" s="198" t="s">
        <v>181</v>
      </c>
      <c r="AU1058" s="198" t="s">
        <v>179</v>
      </c>
      <c r="AV1058" s="13" t="s">
        <v>83</v>
      </c>
      <c r="AW1058" s="13" t="s">
        <v>36</v>
      </c>
      <c r="AX1058" s="13" t="s">
        <v>75</v>
      </c>
      <c r="AY1058" s="198" t="s">
        <v>171</v>
      </c>
    </row>
    <row r="1059" spans="2:51" s="14" customFormat="1" ht="11.25">
      <c r="B1059" s="199"/>
      <c r="C1059" s="200"/>
      <c r="D1059" s="190" t="s">
        <v>181</v>
      </c>
      <c r="E1059" s="201" t="s">
        <v>19</v>
      </c>
      <c r="F1059" s="202" t="s">
        <v>738</v>
      </c>
      <c r="G1059" s="200"/>
      <c r="H1059" s="203">
        <v>10</v>
      </c>
      <c r="I1059" s="204"/>
      <c r="J1059" s="200"/>
      <c r="K1059" s="200"/>
      <c r="L1059" s="205"/>
      <c r="M1059" s="206"/>
      <c r="N1059" s="207"/>
      <c r="O1059" s="207"/>
      <c r="P1059" s="207"/>
      <c r="Q1059" s="207"/>
      <c r="R1059" s="207"/>
      <c r="S1059" s="207"/>
      <c r="T1059" s="208"/>
      <c r="AT1059" s="209" t="s">
        <v>181</v>
      </c>
      <c r="AU1059" s="209" t="s">
        <v>179</v>
      </c>
      <c r="AV1059" s="14" t="s">
        <v>179</v>
      </c>
      <c r="AW1059" s="14" t="s">
        <v>36</v>
      </c>
      <c r="AX1059" s="14" t="s">
        <v>75</v>
      </c>
      <c r="AY1059" s="209" t="s">
        <v>171</v>
      </c>
    </row>
    <row r="1060" spans="2:51" s="13" customFormat="1" ht="11.25">
      <c r="B1060" s="188"/>
      <c r="C1060" s="189"/>
      <c r="D1060" s="190" t="s">
        <v>181</v>
      </c>
      <c r="E1060" s="191" t="s">
        <v>19</v>
      </c>
      <c r="F1060" s="192" t="s">
        <v>1255</v>
      </c>
      <c r="G1060" s="189"/>
      <c r="H1060" s="191" t="s">
        <v>19</v>
      </c>
      <c r="I1060" s="193"/>
      <c r="J1060" s="189"/>
      <c r="K1060" s="189"/>
      <c r="L1060" s="194"/>
      <c r="M1060" s="195"/>
      <c r="N1060" s="196"/>
      <c r="O1060" s="196"/>
      <c r="P1060" s="196"/>
      <c r="Q1060" s="196"/>
      <c r="R1060" s="196"/>
      <c r="S1060" s="196"/>
      <c r="T1060" s="197"/>
      <c r="AT1060" s="198" t="s">
        <v>181</v>
      </c>
      <c r="AU1060" s="198" t="s">
        <v>179</v>
      </c>
      <c r="AV1060" s="13" t="s">
        <v>83</v>
      </c>
      <c r="AW1060" s="13" t="s">
        <v>36</v>
      </c>
      <c r="AX1060" s="13" t="s">
        <v>75</v>
      </c>
      <c r="AY1060" s="198" t="s">
        <v>171</v>
      </c>
    </row>
    <row r="1061" spans="2:51" s="14" customFormat="1" ht="11.25">
      <c r="B1061" s="199"/>
      <c r="C1061" s="200"/>
      <c r="D1061" s="190" t="s">
        <v>181</v>
      </c>
      <c r="E1061" s="201" t="s">
        <v>19</v>
      </c>
      <c r="F1061" s="202" t="s">
        <v>739</v>
      </c>
      <c r="G1061" s="200"/>
      <c r="H1061" s="203">
        <v>1.5</v>
      </c>
      <c r="I1061" s="204"/>
      <c r="J1061" s="200"/>
      <c r="K1061" s="200"/>
      <c r="L1061" s="205"/>
      <c r="M1061" s="206"/>
      <c r="N1061" s="207"/>
      <c r="O1061" s="207"/>
      <c r="P1061" s="207"/>
      <c r="Q1061" s="207"/>
      <c r="R1061" s="207"/>
      <c r="S1061" s="207"/>
      <c r="T1061" s="208"/>
      <c r="AT1061" s="209" t="s">
        <v>181</v>
      </c>
      <c r="AU1061" s="209" t="s">
        <v>179</v>
      </c>
      <c r="AV1061" s="14" t="s">
        <v>179</v>
      </c>
      <c r="AW1061" s="14" t="s">
        <v>36</v>
      </c>
      <c r="AX1061" s="14" t="s">
        <v>75</v>
      </c>
      <c r="AY1061" s="209" t="s">
        <v>171</v>
      </c>
    </row>
    <row r="1062" spans="2:51" s="13" customFormat="1" ht="11.25">
      <c r="B1062" s="188"/>
      <c r="C1062" s="189"/>
      <c r="D1062" s="190" t="s">
        <v>181</v>
      </c>
      <c r="E1062" s="191" t="s">
        <v>19</v>
      </c>
      <c r="F1062" s="192" t="s">
        <v>1256</v>
      </c>
      <c r="G1062" s="189"/>
      <c r="H1062" s="191" t="s">
        <v>19</v>
      </c>
      <c r="I1062" s="193"/>
      <c r="J1062" s="189"/>
      <c r="K1062" s="189"/>
      <c r="L1062" s="194"/>
      <c r="M1062" s="195"/>
      <c r="N1062" s="196"/>
      <c r="O1062" s="196"/>
      <c r="P1062" s="196"/>
      <c r="Q1062" s="196"/>
      <c r="R1062" s="196"/>
      <c r="S1062" s="196"/>
      <c r="T1062" s="197"/>
      <c r="AT1062" s="198" t="s">
        <v>181</v>
      </c>
      <c r="AU1062" s="198" t="s">
        <v>179</v>
      </c>
      <c r="AV1062" s="13" t="s">
        <v>83</v>
      </c>
      <c r="AW1062" s="13" t="s">
        <v>36</v>
      </c>
      <c r="AX1062" s="13" t="s">
        <v>75</v>
      </c>
      <c r="AY1062" s="198" t="s">
        <v>171</v>
      </c>
    </row>
    <row r="1063" spans="2:51" s="14" customFormat="1" ht="11.25">
      <c r="B1063" s="199"/>
      <c r="C1063" s="200"/>
      <c r="D1063" s="190" t="s">
        <v>181</v>
      </c>
      <c r="E1063" s="201" t="s">
        <v>19</v>
      </c>
      <c r="F1063" s="202" t="s">
        <v>740</v>
      </c>
      <c r="G1063" s="200"/>
      <c r="H1063" s="203">
        <v>9</v>
      </c>
      <c r="I1063" s="204"/>
      <c r="J1063" s="200"/>
      <c r="K1063" s="200"/>
      <c r="L1063" s="205"/>
      <c r="M1063" s="206"/>
      <c r="N1063" s="207"/>
      <c r="O1063" s="207"/>
      <c r="P1063" s="207"/>
      <c r="Q1063" s="207"/>
      <c r="R1063" s="207"/>
      <c r="S1063" s="207"/>
      <c r="T1063" s="208"/>
      <c r="AT1063" s="209" t="s">
        <v>181</v>
      </c>
      <c r="AU1063" s="209" t="s">
        <v>179</v>
      </c>
      <c r="AV1063" s="14" t="s">
        <v>179</v>
      </c>
      <c r="AW1063" s="14" t="s">
        <v>36</v>
      </c>
      <c r="AX1063" s="14" t="s">
        <v>75</v>
      </c>
      <c r="AY1063" s="209" t="s">
        <v>171</v>
      </c>
    </row>
    <row r="1064" spans="2:51" s="13" customFormat="1" ht="11.25">
      <c r="B1064" s="188"/>
      <c r="C1064" s="189"/>
      <c r="D1064" s="190" t="s">
        <v>181</v>
      </c>
      <c r="E1064" s="191" t="s">
        <v>19</v>
      </c>
      <c r="F1064" s="192" t="s">
        <v>1257</v>
      </c>
      <c r="G1064" s="189"/>
      <c r="H1064" s="191" t="s">
        <v>19</v>
      </c>
      <c r="I1064" s="193"/>
      <c r="J1064" s="189"/>
      <c r="K1064" s="189"/>
      <c r="L1064" s="194"/>
      <c r="M1064" s="195"/>
      <c r="N1064" s="196"/>
      <c r="O1064" s="196"/>
      <c r="P1064" s="196"/>
      <c r="Q1064" s="196"/>
      <c r="R1064" s="196"/>
      <c r="S1064" s="196"/>
      <c r="T1064" s="197"/>
      <c r="AT1064" s="198" t="s">
        <v>181</v>
      </c>
      <c r="AU1064" s="198" t="s">
        <v>179</v>
      </c>
      <c r="AV1064" s="13" t="s">
        <v>83</v>
      </c>
      <c r="AW1064" s="13" t="s">
        <v>36</v>
      </c>
      <c r="AX1064" s="13" t="s">
        <v>75</v>
      </c>
      <c r="AY1064" s="198" t="s">
        <v>171</v>
      </c>
    </row>
    <row r="1065" spans="2:51" s="14" customFormat="1" ht="11.25">
      <c r="B1065" s="199"/>
      <c r="C1065" s="200"/>
      <c r="D1065" s="190" t="s">
        <v>181</v>
      </c>
      <c r="E1065" s="201" t="s">
        <v>19</v>
      </c>
      <c r="F1065" s="202" t="s">
        <v>742</v>
      </c>
      <c r="G1065" s="200"/>
      <c r="H1065" s="203">
        <v>32</v>
      </c>
      <c r="I1065" s="204"/>
      <c r="J1065" s="200"/>
      <c r="K1065" s="200"/>
      <c r="L1065" s="205"/>
      <c r="M1065" s="206"/>
      <c r="N1065" s="207"/>
      <c r="O1065" s="207"/>
      <c r="P1065" s="207"/>
      <c r="Q1065" s="207"/>
      <c r="R1065" s="207"/>
      <c r="S1065" s="207"/>
      <c r="T1065" s="208"/>
      <c r="AT1065" s="209" t="s">
        <v>181</v>
      </c>
      <c r="AU1065" s="209" t="s">
        <v>179</v>
      </c>
      <c r="AV1065" s="14" t="s">
        <v>179</v>
      </c>
      <c r="AW1065" s="14" t="s">
        <v>36</v>
      </c>
      <c r="AX1065" s="14" t="s">
        <v>75</v>
      </c>
      <c r="AY1065" s="209" t="s">
        <v>171</v>
      </c>
    </row>
    <row r="1066" spans="2:51" s="15" customFormat="1" ht="11.25">
      <c r="B1066" s="210"/>
      <c r="C1066" s="211"/>
      <c r="D1066" s="190" t="s">
        <v>181</v>
      </c>
      <c r="E1066" s="212" t="s">
        <v>19</v>
      </c>
      <c r="F1066" s="213" t="s">
        <v>184</v>
      </c>
      <c r="G1066" s="211"/>
      <c r="H1066" s="214">
        <v>52.5</v>
      </c>
      <c r="I1066" s="215"/>
      <c r="J1066" s="211"/>
      <c r="K1066" s="211"/>
      <c r="L1066" s="216"/>
      <c r="M1066" s="217"/>
      <c r="N1066" s="218"/>
      <c r="O1066" s="218"/>
      <c r="P1066" s="218"/>
      <c r="Q1066" s="218"/>
      <c r="R1066" s="218"/>
      <c r="S1066" s="218"/>
      <c r="T1066" s="219"/>
      <c r="AT1066" s="220" t="s">
        <v>181</v>
      </c>
      <c r="AU1066" s="220" t="s">
        <v>179</v>
      </c>
      <c r="AV1066" s="15" t="s">
        <v>178</v>
      </c>
      <c r="AW1066" s="15" t="s">
        <v>36</v>
      </c>
      <c r="AX1066" s="15" t="s">
        <v>83</v>
      </c>
      <c r="AY1066" s="220" t="s">
        <v>171</v>
      </c>
    </row>
    <row r="1067" spans="1:65" s="2" customFormat="1" ht="21.75" customHeight="1">
      <c r="A1067" s="36"/>
      <c r="B1067" s="37"/>
      <c r="C1067" s="175" t="s">
        <v>1258</v>
      </c>
      <c r="D1067" s="175" t="s">
        <v>173</v>
      </c>
      <c r="E1067" s="176" t="s">
        <v>1259</v>
      </c>
      <c r="F1067" s="177" t="s">
        <v>1260</v>
      </c>
      <c r="G1067" s="178" t="s">
        <v>256</v>
      </c>
      <c r="H1067" s="179">
        <v>11</v>
      </c>
      <c r="I1067" s="180"/>
      <c r="J1067" s="181">
        <f>ROUND(I1067*H1067,2)</f>
        <v>0</v>
      </c>
      <c r="K1067" s="177" t="s">
        <v>19</v>
      </c>
      <c r="L1067" s="41"/>
      <c r="M1067" s="182" t="s">
        <v>19</v>
      </c>
      <c r="N1067" s="183" t="s">
        <v>47</v>
      </c>
      <c r="O1067" s="66"/>
      <c r="P1067" s="184">
        <f>O1067*H1067</f>
        <v>0</v>
      </c>
      <c r="Q1067" s="184">
        <v>0.00079</v>
      </c>
      <c r="R1067" s="184">
        <f>Q1067*H1067</f>
        <v>0.00869</v>
      </c>
      <c r="S1067" s="184">
        <v>0</v>
      </c>
      <c r="T1067" s="185">
        <f>S1067*H1067</f>
        <v>0</v>
      </c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R1067" s="186" t="s">
        <v>261</v>
      </c>
      <c r="AT1067" s="186" t="s">
        <v>173</v>
      </c>
      <c r="AU1067" s="186" t="s">
        <v>179</v>
      </c>
      <c r="AY1067" s="19" t="s">
        <v>171</v>
      </c>
      <c r="BE1067" s="187">
        <f>IF(N1067="základní",J1067,0)</f>
        <v>0</v>
      </c>
      <c r="BF1067" s="187">
        <f>IF(N1067="snížená",J1067,0)</f>
        <v>0</v>
      </c>
      <c r="BG1067" s="187">
        <f>IF(N1067="zákl. přenesená",J1067,0)</f>
        <v>0</v>
      </c>
      <c r="BH1067" s="187">
        <f>IF(N1067="sníž. přenesená",J1067,0)</f>
        <v>0</v>
      </c>
      <c r="BI1067" s="187">
        <f>IF(N1067="nulová",J1067,0)</f>
        <v>0</v>
      </c>
      <c r="BJ1067" s="19" t="s">
        <v>179</v>
      </c>
      <c r="BK1067" s="187">
        <f>ROUND(I1067*H1067,2)</f>
        <v>0</v>
      </c>
      <c r="BL1067" s="19" t="s">
        <v>261</v>
      </c>
      <c r="BM1067" s="186" t="s">
        <v>1261</v>
      </c>
    </row>
    <row r="1068" spans="2:51" s="13" customFormat="1" ht="11.25">
      <c r="B1068" s="188"/>
      <c r="C1068" s="189"/>
      <c r="D1068" s="190" t="s">
        <v>181</v>
      </c>
      <c r="E1068" s="191" t="s">
        <v>19</v>
      </c>
      <c r="F1068" s="192" t="s">
        <v>1262</v>
      </c>
      <c r="G1068" s="189"/>
      <c r="H1068" s="191" t="s">
        <v>19</v>
      </c>
      <c r="I1068" s="193"/>
      <c r="J1068" s="189"/>
      <c r="K1068" s="189"/>
      <c r="L1068" s="194"/>
      <c r="M1068" s="195"/>
      <c r="N1068" s="196"/>
      <c r="O1068" s="196"/>
      <c r="P1068" s="196"/>
      <c r="Q1068" s="196"/>
      <c r="R1068" s="196"/>
      <c r="S1068" s="196"/>
      <c r="T1068" s="197"/>
      <c r="AT1068" s="198" t="s">
        <v>181</v>
      </c>
      <c r="AU1068" s="198" t="s">
        <v>179</v>
      </c>
      <c r="AV1068" s="13" t="s">
        <v>83</v>
      </c>
      <c r="AW1068" s="13" t="s">
        <v>36</v>
      </c>
      <c r="AX1068" s="13" t="s">
        <v>75</v>
      </c>
      <c r="AY1068" s="198" t="s">
        <v>171</v>
      </c>
    </row>
    <row r="1069" spans="2:51" s="14" customFormat="1" ht="11.25">
      <c r="B1069" s="199"/>
      <c r="C1069" s="200"/>
      <c r="D1069" s="190" t="s">
        <v>181</v>
      </c>
      <c r="E1069" s="201" t="s">
        <v>19</v>
      </c>
      <c r="F1069" s="202" t="s">
        <v>236</v>
      </c>
      <c r="G1069" s="200"/>
      <c r="H1069" s="203">
        <v>11</v>
      </c>
      <c r="I1069" s="204"/>
      <c r="J1069" s="200"/>
      <c r="K1069" s="200"/>
      <c r="L1069" s="205"/>
      <c r="M1069" s="206"/>
      <c r="N1069" s="207"/>
      <c r="O1069" s="207"/>
      <c r="P1069" s="207"/>
      <c r="Q1069" s="207"/>
      <c r="R1069" s="207"/>
      <c r="S1069" s="207"/>
      <c r="T1069" s="208"/>
      <c r="AT1069" s="209" t="s">
        <v>181</v>
      </c>
      <c r="AU1069" s="209" t="s">
        <v>179</v>
      </c>
      <c r="AV1069" s="14" t="s">
        <v>179</v>
      </c>
      <c r="AW1069" s="14" t="s">
        <v>36</v>
      </c>
      <c r="AX1069" s="14" t="s">
        <v>75</v>
      </c>
      <c r="AY1069" s="209" t="s">
        <v>171</v>
      </c>
    </row>
    <row r="1070" spans="2:51" s="15" customFormat="1" ht="11.25">
      <c r="B1070" s="210"/>
      <c r="C1070" s="211"/>
      <c r="D1070" s="190" t="s">
        <v>181</v>
      </c>
      <c r="E1070" s="212" t="s">
        <v>19</v>
      </c>
      <c r="F1070" s="213" t="s">
        <v>184</v>
      </c>
      <c r="G1070" s="211"/>
      <c r="H1070" s="214">
        <v>11</v>
      </c>
      <c r="I1070" s="215"/>
      <c r="J1070" s="211"/>
      <c r="K1070" s="211"/>
      <c r="L1070" s="216"/>
      <c r="M1070" s="217"/>
      <c r="N1070" s="218"/>
      <c r="O1070" s="218"/>
      <c r="P1070" s="218"/>
      <c r="Q1070" s="218"/>
      <c r="R1070" s="218"/>
      <c r="S1070" s="218"/>
      <c r="T1070" s="219"/>
      <c r="AT1070" s="220" t="s">
        <v>181</v>
      </c>
      <c r="AU1070" s="220" t="s">
        <v>179</v>
      </c>
      <c r="AV1070" s="15" t="s">
        <v>178</v>
      </c>
      <c r="AW1070" s="15" t="s">
        <v>36</v>
      </c>
      <c r="AX1070" s="15" t="s">
        <v>83</v>
      </c>
      <c r="AY1070" s="220" t="s">
        <v>171</v>
      </c>
    </row>
    <row r="1071" spans="1:65" s="2" customFormat="1" ht="21.75" customHeight="1">
      <c r="A1071" s="36"/>
      <c r="B1071" s="37"/>
      <c r="C1071" s="175" t="s">
        <v>1263</v>
      </c>
      <c r="D1071" s="175" t="s">
        <v>173</v>
      </c>
      <c r="E1071" s="176" t="s">
        <v>1264</v>
      </c>
      <c r="F1071" s="177" t="s">
        <v>1265</v>
      </c>
      <c r="G1071" s="178" t="s">
        <v>256</v>
      </c>
      <c r="H1071" s="179">
        <v>96.8</v>
      </c>
      <c r="I1071" s="180"/>
      <c r="J1071" s="181">
        <f>ROUND(I1071*H1071,2)</f>
        <v>0</v>
      </c>
      <c r="K1071" s="177" t="s">
        <v>19</v>
      </c>
      <c r="L1071" s="41"/>
      <c r="M1071" s="182" t="s">
        <v>19</v>
      </c>
      <c r="N1071" s="183" t="s">
        <v>47</v>
      </c>
      <c r="O1071" s="66"/>
      <c r="P1071" s="184">
        <f>O1071*H1071</f>
        <v>0</v>
      </c>
      <c r="Q1071" s="184">
        <v>0.00198</v>
      </c>
      <c r="R1071" s="184">
        <f>Q1071*H1071</f>
        <v>0.191664</v>
      </c>
      <c r="S1071" s="184">
        <v>0</v>
      </c>
      <c r="T1071" s="185">
        <f>S1071*H1071</f>
        <v>0</v>
      </c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R1071" s="186" t="s">
        <v>261</v>
      </c>
      <c r="AT1071" s="186" t="s">
        <v>173</v>
      </c>
      <c r="AU1071" s="186" t="s">
        <v>179</v>
      </c>
      <c r="AY1071" s="19" t="s">
        <v>171</v>
      </c>
      <c r="BE1071" s="187">
        <f>IF(N1071="základní",J1071,0)</f>
        <v>0</v>
      </c>
      <c r="BF1071" s="187">
        <f>IF(N1071="snížená",J1071,0)</f>
        <v>0</v>
      </c>
      <c r="BG1071" s="187">
        <f>IF(N1071="zákl. přenesená",J1071,0)</f>
        <v>0</v>
      </c>
      <c r="BH1071" s="187">
        <f>IF(N1071="sníž. přenesená",J1071,0)</f>
        <v>0</v>
      </c>
      <c r="BI1071" s="187">
        <f>IF(N1071="nulová",J1071,0)</f>
        <v>0</v>
      </c>
      <c r="BJ1071" s="19" t="s">
        <v>179</v>
      </c>
      <c r="BK1071" s="187">
        <f>ROUND(I1071*H1071,2)</f>
        <v>0</v>
      </c>
      <c r="BL1071" s="19" t="s">
        <v>261</v>
      </c>
      <c r="BM1071" s="186" t="s">
        <v>1266</v>
      </c>
    </row>
    <row r="1072" spans="2:51" s="13" customFormat="1" ht="11.25">
      <c r="B1072" s="188"/>
      <c r="C1072" s="189"/>
      <c r="D1072" s="190" t="s">
        <v>181</v>
      </c>
      <c r="E1072" s="191" t="s">
        <v>19</v>
      </c>
      <c r="F1072" s="192" t="s">
        <v>1267</v>
      </c>
      <c r="G1072" s="189"/>
      <c r="H1072" s="191" t="s">
        <v>19</v>
      </c>
      <c r="I1072" s="193"/>
      <c r="J1072" s="189"/>
      <c r="K1072" s="189"/>
      <c r="L1072" s="194"/>
      <c r="M1072" s="195"/>
      <c r="N1072" s="196"/>
      <c r="O1072" s="196"/>
      <c r="P1072" s="196"/>
      <c r="Q1072" s="196"/>
      <c r="R1072" s="196"/>
      <c r="S1072" s="196"/>
      <c r="T1072" s="197"/>
      <c r="AT1072" s="198" t="s">
        <v>181</v>
      </c>
      <c r="AU1072" s="198" t="s">
        <v>179</v>
      </c>
      <c r="AV1072" s="13" t="s">
        <v>83</v>
      </c>
      <c r="AW1072" s="13" t="s">
        <v>36</v>
      </c>
      <c r="AX1072" s="13" t="s">
        <v>75</v>
      </c>
      <c r="AY1072" s="198" t="s">
        <v>171</v>
      </c>
    </row>
    <row r="1073" spans="2:51" s="14" customFormat="1" ht="11.25">
      <c r="B1073" s="199"/>
      <c r="C1073" s="200"/>
      <c r="D1073" s="190" t="s">
        <v>181</v>
      </c>
      <c r="E1073" s="201" t="s">
        <v>19</v>
      </c>
      <c r="F1073" s="202" t="s">
        <v>1268</v>
      </c>
      <c r="G1073" s="200"/>
      <c r="H1073" s="203">
        <v>17.4</v>
      </c>
      <c r="I1073" s="204"/>
      <c r="J1073" s="200"/>
      <c r="K1073" s="200"/>
      <c r="L1073" s="205"/>
      <c r="M1073" s="206"/>
      <c r="N1073" s="207"/>
      <c r="O1073" s="207"/>
      <c r="P1073" s="207"/>
      <c r="Q1073" s="207"/>
      <c r="R1073" s="207"/>
      <c r="S1073" s="207"/>
      <c r="T1073" s="208"/>
      <c r="AT1073" s="209" t="s">
        <v>181</v>
      </c>
      <c r="AU1073" s="209" t="s">
        <v>179</v>
      </c>
      <c r="AV1073" s="14" t="s">
        <v>179</v>
      </c>
      <c r="AW1073" s="14" t="s">
        <v>36</v>
      </c>
      <c r="AX1073" s="14" t="s">
        <v>75</v>
      </c>
      <c r="AY1073" s="209" t="s">
        <v>171</v>
      </c>
    </row>
    <row r="1074" spans="2:51" s="13" customFormat="1" ht="11.25">
      <c r="B1074" s="188"/>
      <c r="C1074" s="189"/>
      <c r="D1074" s="190" t="s">
        <v>181</v>
      </c>
      <c r="E1074" s="191" t="s">
        <v>19</v>
      </c>
      <c r="F1074" s="192" t="s">
        <v>1269</v>
      </c>
      <c r="G1074" s="189"/>
      <c r="H1074" s="191" t="s">
        <v>19</v>
      </c>
      <c r="I1074" s="193"/>
      <c r="J1074" s="189"/>
      <c r="K1074" s="189"/>
      <c r="L1074" s="194"/>
      <c r="M1074" s="195"/>
      <c r="N1074" s="196"/>
      <c r="O1074" s="196"/>
      <c r="P1074" s="196"/>
      <c r="Q1074" s="196"/>
      <c r="R1074" s="196"/>
      <c r="S1074" s="196"/>
      <c r="T1074" s="197"/>
      <c r="AT1074" s="198" t="s">
        <v>181</v>
      </c>
      <c r="AU1074" s="198" t="s">
        <v>179</v>
      </c>
      <c r="AV1074" s="13" t="s">
        <v>83</v>
      </c>
      <c r="AW1074" s="13" t="s">
        <v>36</v>
      </c>
      <c r="AX1074" s="13" t="s">
        <v>75</v>
      </c>
      <c r="AY1074" s="198" t="s">
        <v>171</v>
      </c>
    </row>
    <row r="1075" spans="2:51" s="14" customFormat="1" ht="11.25">
      <c r="B1075" s="199"/>
      <c r="C1075" s="200"/>
      <c r="D1075" s="190" t="s">
        <v>181</v>
      </c>
      <c r="E1075" s="201" t="s">
        <v>19</v>
      </c>
      <c r="F1075" s="202" t="s">
        <v>1270</v>
      </c>
      <c r="G1075" s="200"/>
      <c r="H1075" s="203">
        <v>25</v>
      </c>
      <c r="I1075" s="204"/>
      <c r="J1075" s="200"/>
      <c r="K1075" s="200"/>
      <c r="L1075" s="205"/>
      <c r="M1075" s="206"/>
      <c r="N1075" s="207"/>
      <c r="O1075" s="207"/>
      <c r="P1075" s="207"/>
      <c r="Q1075" s="207"/>
      <c r="R1075" s="207"/>
      <c r="S1075" s="207"/>
      <c r="T1075" s="208"/>
      <c r="AT1075" s="209" t="s">
        <v>181</v>
      </c>
      <c r="AU1075" s="209" t="s">
        <v>179</v>
      </c>
      <c r="AV1075" s="14" t="s">
        <v>179</v>
      </c>
      <c r="AW1075" s="14" t="s">
        <v>36</v>
      </c>
      <c r="AX1075" s="14" t="s">
        <v>75</v>
      </c>
      <c r="AY1075" s="209" t="s">
        <v>171</v>
      </c>
    </row>
    <row r="1076" spans="2:51" s="13" customFormat="1" ht="11.25">
      <c r="B1076" s="188"/>
      <c r="C1076" s="189"/>
      <c r="D1076" s="190" t="s">
        <v>181</v>
      </c>
      <c r="E1076" s="191" t="s">
        <v>19</v>
      </c>
      <c r="F1076" s="192" t="s">
        <v>1271</v>
      </c>
      <c r="G1076" s="189"/>
      <c r="H1076" s="191" t="s">
        <v>19</v>
      </c>
      <c r="I1076" s="193"/>
      <c r="J1076" s="189"/>
      <c r="K1076" s="189"/>
      <c r="L1076" s="194"/>
      <c r="M1076" s="195"/>
      <c r="N1076" s="196"/>
      <c r="O1076" s="196"/>
      <c r="P1076" s="196"/>
      <c r="Q1076" s="196"/>
      <c r="R1076" s="196"/>
      <c r="S1076" s="196"/>
      <c r="T1076" s="197"/>
      <c r="AT1076" s="198" t="s">
        <v>181</v>
      </c>
      <c r="AU1076" s="198" t="s">
        <v>179</v>
      </c>
      <c r="AV1076" s="13" t="s">
        <v>83</v>
      </c>
      <c r="AW1076" s="13" t="s">
        <v>36</v>
      </c>
      <c r="AX1076" s="13" t="s">
        <v>75</v>
      </c>
      <c r="AY1076" s="198" t="s">
        <v>171</v>
      </c>
    </row>
    <row r="1077" spans="2:51" s="14" customFormat="1" ht="11.25">
      <c r="B1077" s="199"/>
      <c r="C1077" s="200"/>
      <c r="D1077" s="190" t="s">
        <v>181</v>
      </c>
      <c r="E1077" s="201" t="s">
        <v>19</v>
      </c>
      <c r="F1077" s="202" t="s">
        <v>1272</v>
      </c>
      <c r="G1077" s="200"/>
      <c r="H1077" s="203">
        <v>54.4</v>
      </c>
      <c r="I1077" s="204"/>
      <c r="J1077" s="200"/>
      <c r="K1077" s="200"/>
      <c r="L1077" s="205"/>
      <c r="M1077" s="206"/>
      <c r="N1077" s="207"/>
      <c r="O1077" s="207"/>
      <c r="P1077" s="207"/>
      <c r="Q1077" s="207"/>
      <c r="R1077" s="207"/>
      <c r="S1077" s="207"/>
      <c r="T1077" s="208"/>
      <c r="AT1077" s="209" t="s">
        <v>181</v>
      </c>
      <c r="AU1077" s="209" t="s">
        <v>179</v>
      </c>
      <c r="AV1077" s="14" t="s">
        <v>179</v>
      </c>
      <c r="AW1077" s="14" t="s">
        <v>36</v>
      </c>
      <c r="AX1077" s="14" t="s">
        <v>75</v>
      </c>
      <c r="AY1077" s="209" t="s">
        <v>171</v>
      </c>
    </row>
    <row r="1078" spans="2:51" s="15" customFormat="1" ht="11.25">
      <c r="B1078" s="210"/>
      <c r="C1078" s="211"/>
      <c r="D1078" s="190" t="s">
        <v>181</v>
      </c>
      <c r="E1078" s="212" t="s">
        <v>19</v>
      </c>
      <c r="F1078" s="213" t="s">
        <v>184</v>
      </c>
      <c r="G1078" s="211"/>
      <c r="H1078" s="214">
        <v>96.8</v>
      </c>
      <c r="I1078" s="215"/>
      <c r="J1078" s="211"/>
      <c r="K1078" s="211"/>
      <c r="L1078" s="216"/>
      <c r="M1078" s="217"/>
      <c r="N1078" s="218"/>
      <c r="O1078" s="218"/>
      <c r="P1078" s="218"/>
      <c r="Q1078" s="218"/>
      <c r="R1078" s="218"/>
      <c r="S1078" s="218"/>
      <c r="T1078" s="219"/>
      <c r="AT1078" s="220" t="s">
        <v>181</v>
      </c>
      <c r="AU1078" s="220" t="s">
        <v>179</v>
      </c>
      <c r="AV1078" s="15" t="s">
        <v>178</v>
      </c>
      <c r="AW1078" s="15" t="s">
        <v>36</v>
      </c>
      <c r="AX1078" s="15" t="s">
        <v>83</v>
      </c>
      <c r="AY1078" s="220" t="s">
        <v>171</v>
      </c>
    </row>
    <row r="1079" spans="1:65" s="2" customFormat="1" ht="16.5" customHeight="1">
      <c r="A1079" s="36"/>
      <c r="B1079" s="37"/>
      <c r="C1079" s="175" t="s">
        <v>1273</v>
      </c>
      <c r="D1079" s="175" t="s">
        <v>173</v>
      </c>
      <c r="E1079" s="176" t="s">
        <v>1274</v>
      </c>
      <c r="F1079" s="177" t="s">
        <v>1275</v>
      </c>
      <c r="G1079" s="178" t="s">
        <v>256</v>
      </c>
      <c r="H1079" s="179">
        <v>106</v>
      </c>
      <c r="I1079" s="180"/>
      <c r="J1079" s="181">
        <f>ROUND(I1079*H1079,2)</f>
        <v>0</v>
      </c>
      <c r="K1079" s="177" t="s">
        <v>19</v>
      </c>
      <c r="L1079" s="41"/>
      <c r="M1079" s="182" t="s">
        <v>19</v>
      </c>
      <c r="N1079" s="183" t="s">
        <v>47</v>
      </c>
      <c r="O1079" s="66"/>
      <c r="P1079" s="184">
        <f>O1079*H1079</f>
        <v>0</v>
      </c>
      <c r="Q1079" s="184">
        <v>0.00286</v>
      </c>
      <c r="R1079" s="184">
        <f>Q1079*H1079</f>
        <v>0.30316000000000004</v>
      </c>
      <c r="S1079" s="184">
        <v>0</v>
      </c>
      <c r="T1079" s="185">
        <f>S1079*H1079</f>
        <v>0</v>
      </c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R1079" s="186" t="s">
        <v>261</v>
      </c>
      <c r="AT1079" s="186" t="s">
        <v>173</v>
      </c>
      <c r="AU1079" s="186" t="s">
        <v>179</v>
      </c>
      <c r="AY1079" s="19" t="s">
        <v>171</v>
      </c>
      <c r="BE1079" s="187">
        <f>IF(N1079="základní",J1079,0)</f>
        <v>0</v>
      </c>
      <c r="BF1079" s="187">
        <f>IF(N1079="snížená",J1079,0)</f>
        <v>0</v>
      </c>
      <c r="BG1079" s="187">
        <f>IF(N1079="zákl. přenesená",J1079,0)</f>
        <v>0</v>
      </c>
      <c r="BH1079" s="187">
        <f>IF(N1079="sníž. přenesená",J1079,0)</f>
        <v>0</v>
      </c>
      <c r="BI1079" s="187">
        <f>IF(N1079="nulová",J1079,0)</f>
        <v>0</v>
      </c>
      <c r="BJ1079" s="19" t="s">
        <v>179</v>
      </c>
      <c r="BK1079" s="187">
        <f>ROUND(I1079*H1079,2)</f>
        <v>0</v>
      </c>
      <c r="BL1079" s="19" t="s">
        <v>261</v>
      </c>
      <c r="BM1079" s="186" t="s">
        <v>1276</v>
      </c>
    </row>
    <row r="1080" spans="2:51" s="13" customFormat="1" ht="11.25">
      <c r="B1080" s="188"/>
      <c r="C1080" s="189"/>
      <c r="D1080" s="190" t="s">
        <v>181</v>
      </c>
      <c r="E1080" s="191" t="s">
        <v>19</v>
      </c>
      <c r="F1080" s="192" t="s">
        <v>1277</v>
      </c>
      <c r="G1080" s="189"/>
      <c r="H1080" s="191" t="s">
        <v>19</v>
      </c>
      <c r="I1080" s="193"/>
      <c r="J1080" s="189"/>
      <c r="K1080" s="189"/>
      <c r="L1080" s="194"/>
      <c r="M1080" s="195"/>
      <c r="N1080" s="196"/>
      <c r="O1080" s="196"/>
      <c r="P1080" s="196"/>
      <c r="Q1080" s="196"/>
      <c r="R1080" s="196"/>
      <c r="S1080" s="196"/>
      <c r="T1080" s="197"/>
      <c r="AT1080" s="198" t="s">
        <v>181</v>
      </c>
      <c r="AU1080" s="198" t="s">
        <v>179</v>
      </c>
      <c r="AV1080" s="13" t="s">
        <v>83</v>
      </c>
      <c r="AW1080" s="13" t="s">
        <v>36</v>
      </c>
      <c r="AX1080" s="13" t="s">
        <v>75</v>
      </c>
      <c r="AY1080" s="198" t="s">
        <v>171</v>
      </c>
    </row>
    <row r="1081" spans="2:51" s="14" customFormat="1" ht="11.25">
      <c r="B1081" s="199"/>
      <c r="C1081" s="200"/>
      <c r="D1081" s="190" t="s">
        <v>181</v>
      </c>
      <c r="E1081" s="201" t="s">
        <v>19</v>
      </c>
      <c r="F1081" s="202" t="s">
        <v>1268</v>
      </c>
      <c r="G1081" s="200"/>
      <c r="H1081" s="203">
        <v>17.4</v>
      </c>
      <c r="I1081" s="204"/>
      <c r="J1081" s="200"/>
      <c r="K1081" s="200"/>
      <c r="L1081" s="205"/>
      <c r="M1081" s="206"/>
      <c r="N1081" s="207"/>
      <c r="O1081" s="207"/>
      <c r="P1081" s="207"/>
      <c r="Q1081" s="207"/>
      <c r="R1081" s="207"/>
      <c r="S1081" s="207"/>
      <c r="T1081" s="208"/>
      <c r="AT1081" s="209" t="s">
        <v>181</v>
      </c>
      <c r="AU1081" s="209" t="s">
        <v>179</v>
      </c>
      <c r="AV1081" s="14" t="s">
        <v>179</v>
      </c>
      <c r="AW1081" s="14" t="s">
        <v>36</v>
      </c>
      <c r="AX1081" s="14" t="s">
        <v>75</v>
      </c>
      <c r="AY1081" s="209" t="s">
        <v>171</v>
      </c>
    </row>
    <row r="1082" spans="2:51" s="13" customFormat="1" ht="11.25">
      <c r="B1082" s="188"/>
      <c r="C1082" s="189"/>
      <c r="D1082" s="190" t="s">
        <v>181</v>
      </c>
      <c r="E1082" s="191" t="s">
        <v>19</v>
      </c>
      <c r="F1082" s="192" t="s">
        <v>1278</v>
      </c>
      <c r="G1082" s="189"/>
      <c r="H1082" s="191" t="s">
        <v>19</v>
      </c>
      <c r="I1082" s="193"/>
      <c r="J1082" s="189"/>
      <c r="K1082" s="189"/>
      <c r="L1082" s="194"/>
      <c r="M1082" s="195"/>
      <c r="N1082" s="196"/>
      <c r="O1082" s="196"/>
      <c r="P1082" s="196"/>
      <c r="Q1082" s="196"/>
      <c r="R1082" s="196"/>
      <c r="S1082" s="196"/>
      <c r="T1082" s="197"/>
      <c r="AT1082" s="198" t="s">
        <v>181</v>
      </c>
      <c r="AU1082" s="198" t="s">
        <v>179</v>
      </c>
      <c r="AV1082" s="13" t="s">
        <v>83</v>
      </c>
      <c r="AW1082" s="13" t="s">
        <v>36</v>
      </c>
      <c r="AX1082" s="13" t="s">
        <v>75</v>
      </c>
      <c r="AY1082" s="198" t="s">
        <v>171</v>
      </c>
    </row>
    <row r="1083" spans="2:51" s="14" customFormat="1" ht="11.25">
      <c r="B1083" s="199"/>
      <c r="C1083" s="200"/>
      <c r="D1083" s="190" t="s">
        <v>181</v>
      </c>
      <c r="E1083" s="201" t="s">
        <v>19</v>
      </c>
      <c r="F1083" s="202" t="s">
        <v>1270</v>
      </c>
      <c r="G1083" s="200"/>
      <c r="H1083" s="203">
        <v>25</v>
      </c>
      <c r="I1083" s="204"/>
      <c r="J1083" s="200"/>
      <c r="K1083" s="200"/>
      <c r="L1083" s="205"/>
      <c r="M1083" s="206"/>
      <c r="N1083" s="207"/>
      <c r="O1083" s="207"/>
      <c r="P1083" s="207"/>
      <c r="Q1083" s="207"/>
      <c r="R1083" s="207"/>
      <c r="S1083" s="207"/>
      <c r="T1083" s="208"/>
      <c r="AT1083" s="209" t="s">
        <v>181</v>
      </c>
      <c r="AU1083" s="209" t="s">
        <v>179</v>
      </c>
      <c r="AV1083" s="14" t="s">
        <v>179</v>
      </c>
      <c r="AW1083" s="14" t="s">
        <v>36</v>
      </c>
      <c r="AX1083" s="14" t="s">
        <v>75</v>
      </c>
      <c r="AY1083" s="209" t="s">
        <v>171</v>
      </c>
    </row>
    <row r="1084" spans="2:51" s="13" customFormat="1" ht="11.25">
      <c r="B1084" s="188"/>
      <c r="C1084" s="189"/>
      <c r="D1084" s="190" t="s">
        <v>181</v>
      </c>
      <c r="E1084" s="191" t="s">
        <v>19</v>
      </c>
      <c r="F1084" s="192" t="s">
        <v>1279</v>
      </c>
      <c r="G1084" s="189"/>
      <c r="H1084" s="191" t="s">
        <v>19</v>
      </c>
      <c r="I1084" s="193"/>
      <c r="J1084" s="189"/>
      <c r="K1084" s="189"/>
      <c r="L1084" s="194"/>
      <c r="M1084" s="195"/>
      <c r="N1084" s="196"/>
      <c r="O1084" s="196"/>
      <c r="P1084" s="196"/>
      <c r="Q1084" s="196"/>
      <c r="R1084" s="196"/>
      <c r="S1084" s="196"/>
      <c r="T1084" s="197"/>
      <c r="AT1084" s="198" t="s">
        <v>181</v>
      </c>
      <c r="AU1084" s="198" t="s">
        <v>179</v>
      </c>
      <c r="AV1084" s="13" t="s">
        <v>83</v>
      </c>
      <c r="AW1084" s="13" t="s">
        <v>36</v>
      </c>
      <c r="AX1084" s="13" t="s">
        <v>75</v>
      </c>
      <c r="AY1084" s="198" t="s">
        <v>171</v>
      </c>
    </row>
    <row r="1085" spans="2:51" s="14" customFormat="1" ht="11.25">
      <c r="B1085" s="199"/>
      <c r="C1085" s="200"/>
      <c r="D1085" s="190" t="s">
        <v>181</v>
      </c>
      <c r="E1085" s="201" t="s">
        <v>19</v>
      </c>
      <c r="F1085" s="202" t="s">
        <v>1272</v>
      </c>
      <c r="G1085" s="200"/>
      <c r="H1085" s="203">
        <v>54.4</v>
      </c>
      <c r="I1085" s="204"/>
      <c r="J1085" s="200"/>
      <c r="K1085" s="200"/>
      <c r="L1085" s="205"/>
      <c r="M1085" s="206"/>
      <c r="N1085" s="207"/>
      <c r="O1085" s="207"/>
      <c r="P1085" s="207"/>
      <c r="Q1085" s="207"/>
      <c r="R1085" s="207"/>
      <c r="S1085" s="207"/>
      <c r="T1085" s="208"/>
      <c r="AT1085" s="209" t="s">
        <v>181</v>
      </c>
      <c r="AU1085" s="209" t="s">
        <v>179</v>
      </c>
      <c r="AV1085" s="14" t="s">
        <v>179</v>
      </c>
      <c r="AW1085" s="14" t="s">
        <v>36</v>
      </c>
      <c r="AX1085" s="14" t="s">
        <v>75</v>
      </c>
      <c r="AY1085" s="209" t="s">
        <v>171</v>
      </c>
    </row>
    <row r="1086" spans="2:51" s="13" customFormat="1" ht="11.25">
      <c r="B1086" s="188"/>
      <c r="C1086" s="189"/>
      <c r="D1086" s="190" t="s">
        <v>181</v>
      </c>
      <c r="E1086" s="191" t="s">
        <v>19</v>
      </c>
      <c r="F1086" s="192" t="s">
        <v>1280</v>
      </c>
      <c r="G1086" s="189"/>
      <c r="H1086" s="191" t="s">
        <v>19</v>
      </c>
      <c r="I1086" s="193"/>
      <c r="J1086" s="189"/>
      <c r="K1086" s="189"/>
      <c r="L1086" s="194"/>
      <c r="M1086" s="195"/>
      <c r="N1086" s="196"/>
      <c r="O1086" s="196"/>
      <c r="P1086" s="196"/>
      <c r="Q1086" s="196"/>
      <c r="R1086" s="196"/>
      <c r="S1086" s="196"/>
      <c r="T1086" s="197"/>
      <c r="AT1086" s="198" t="s">
        <v>181</v>
      </c>
      <c r="AU1086" s="198" t="s">
        <v>179</v>
      </c>
      <c r="AV1086" s="13" t="s">
        <v>83</v>
      </c>
      <c r="AW1086" s="13" t="s">
        <v>36</v>
      </c>
      <c r="AX1086" s="13" t="s">
        <v>75</v>
      </c>
      <c r="AY1086" s="198" t="s">
        <v>171</v>
      </c>
    </row>
    <row r="1087" spans="2:51" s="14" customFormat="1" ht="11.25">
      <c r="B1087" s="199"/>
      <c r="C1087" s="200"/>
      <c r="D1087" s="190" t="s">
        <v>181</v>
      </c>
      <c r="E1087" s="201" t="s">
        <v>19</v>
      </c>
      <c r="F1087" s="202" t="s">
        <v>1281</v>
      </c>
      <c r="G1087" s="200"/>
      <c r="H1087" s="203">
        <v>9.2</v>
      </c>
      <c r="I1087" s="204"/>
      <c r="J1087" s="200"/>
      <c r="K1087" s="200"/>
      <c r="L1087" s="205"/>
      <c r="M1087" s="206"/>
      <c r="N1087" s="207"/>
      <c r="O1087" s="207"/>
      <c r="P1087" s="207"/>
      <c r="Q1087" s="207"/>
      <c r="R1087" s="207"/>
      <c r="S1087" s="207"/>
      <c r="T1087" s="208"/>
      <c r="AT1087" s="209" t="s">
        <v>181</v>
      </c>
      <c r="AU1087" s="209" t="s">
        <v>179</v>
      </c>
      <c r="AV1087" s="14" t="s">
        <v>179</v>
      </c>
      <c r="AW1087" s="14" t="s">
        <v>36</v>
      </c>
      <c r="AX1087" s="14" t="s">
        <v>75</v>
      </c>
      <c r="AY1087" s="209" t="s">
        <v>171</v>
      </c>
    </row>
    <row r="1088" spans="2:51" s="15" customFormat="1" ht="11.25">
      <c r="B1088" s="210"/>
      <c r="C1088" s="211"/>
      <c r="D1088" s="190" t="s">
        <v>181</v>
      </c>
      <c r="E1088" s="212" t="s">
        <v>19</v>
      </c>
      <c r="F1088" s="213" t="s">
        <v>184</v>
      </c>
      <c r="G1088" s="211"/>
      <c r="H1088" s="214">
        <v>106</v>
      </c>
      <c r="I1088" s="215"/>
      <c r="J1088" s="211"/>
      <c r="K1088" s="211"/>
      <c r="L1088" s="216"/>
      <c r="M1088" s="217"/>
      <c r="N1088" s="218"/>
      <c r="O1088" s="218"/>
      <c r="P1088" s="218"/>
      <c r="Q1088" s="218"/>
      <c r="R1088" s="218"/>
      <c r="S1088" s="218"/>
      <c r="T1088" s="219"/>
      <c r="AT1088" s="220" t="s">
        <v>181</v>
      </c>
      <c r="AU1088" s="220" t="s">
        <v>179</v>
      </c>
      <c r="AV1088" s="15" t="s">
        <v>178</v>
      </c>
      <c r="AW1088" s="15" t="s">
        <v>36</v>
      </c>
      <c r="AX1088" s="15" t="s">
        <v>83</v>
      </c>
      <c r="AY1088" s="220" t="s">
        <v>171</v>
      </c>
    </row>
    <row r="1089" spans="1:65" s="2" customFormat="1" ht="24">
      <c r="A1089" s="36"/>
      <c r="B1089" s="37"/>
      <c r="C1089" s="175" t="s">
        <v>1282</v>
      </c>
      <c r="D1089" s="175" t="s">
        <v>173</v>
      </c>
      <c r="E1089" s="176" t="s">
        <v>1283</v>
      </c>
      <c r="F1089" s="177" t="s">
        <v>1284</v>
      </c>
      <c r="G1089" s="178" t="s">
        <v>284</v>
      </c>
      <c r="H1089" s="179">
        <v>18</v>
      </c>
      <c r="I1089" s="180"/>
      <c r="J1089" s="181">
        <f>ROUND(I1089*H1089,2)</f>
        <v>0</v>
      </c>
      <c r="K1089" s="177" t="s">
        <v>19</v>
      </c>
      <c r="L1089" s="41"/>
      <c r="M1089" s="182" t="s">
        <v>19</v>
      </c>
      <c r="N1089" s="183" t="s">
        <v>47</v>
      </c>
      <c r="O1089" s="66"/>
      <c r="P1089" s="184">
        <f>O1089*H1089</f>
        <v>0</v>
      </c>
      <c r="Q1089" s="184">
        <v>0.00047</v>
      </c>
      <c r="R1089" s="184">
        <f>Q1089*H1089</f>
        <v>0.00846</v>
      </c>
      <c r="S1089" s="184">
        <v>0</v>
      </c>
      <c r="T1089" s="185">
        <f>S1089*H1089</f>
        <v>0</v>
      </c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R1089" s="186" t="s">
        <v>261</v>
      </c>
      <c r="AT1089" s="186" t="s">
        <v>173</v>
      </c>
      <c r="AU1089" s="186" t="s">
        <v>179</v>
      </c>
      <c r="AY1089" s="19" t="s">
        <v>171</v>
      </c>
      <c r="BE1089" s="187">
        <f>IF(N1089="základní",J1089,0)</f>
        <v>0</v>
      </c>
      <c r="BF1089" s="187">
        <f>IF(N1089="snížená",J1089,0)</f>
        <v>0</v>
      </c>
      <c r="BG1089" s="187">
        <f>IF(N1089="zákl. přenesená",J1089,0)</f>
        <v>0</v>
      </c>
      <c r="BH1089" s="187">
        <f>IF(N1089="sníž. přenesená",J1089,0)</f>
        <v>0</v>
      </c>
      <c r="BI1089" s="187">
        <f>IF(N1089="nulová",J1089,0)</f>
        <v>0</v>
      </c>
      <c r="BJ1089" s="19" t="s">
        <v>179</v>
      </c>
      <c r="BK1089" s="187">
        <f>ROUND(I1089*H1089,2)</f>
        <v>0</v>
      </c>
      <c r="BL1089" s="19" t="s">
        <v>261</v>
      </c>
      <c r="BM1089" s="186" t="s">
        <v>1285</v>
      </c>
    </row>
    <row r="1090" spans="2:51" s="13" customFormat="1" ht="11.25">
      <c r="B1090" s="188"/>
      <c r="C1090" s="189"/>
      <c r="D1090" s="190" t="s">
        <v>181</v>
      </c>
      <c r="E1090" s="191" t="s">
        <v>19</v>
      </c>
      <c r="F1090" s="192" t="s">
        <v>1286</v>
      </c>
      <c r="G1090" s="189"/>
      <c r="H1090" s="191" t="s">
        <v>19</v>
      </c>
      <c r="I1090" s="193"/>
      <c r="J1090" s="189"/>
      <c r="K1090" s="189"/>
      <c r="L1090" s="194"/>
      <c r="M1090" s="195"/>
      <c r="N1090" s="196"/>
      <c r="O1090" s="196"/>
      <c r="P1090" s="196"/>
      <c r="Q1090" s="196"/>
      <c r="R1090" s="196"/>
      <c r="S1090" s="196"/>
      <c r="T1090" s="197"/>
      <c r="AT1090" s="198" t="s">
        <v>181</v>
      </c>
      <c r="AU1090" s="198" t="s">
        <v>179</v>
      </c>
      <c r="AV1090" s="13" t="s">
        <v>83</v>
      </c>
      <c r="AW1090" s="13" t="s">
        <v>36</v>
      </c>
      <c r="AX1090" s="13" t="s">
        <v>75</v>
      </c>
      <c r="AY1090" s="198" t="s">
        <v>171</v>
      </c>
    </row>
    <row r="1091" spans="2:51" s="14" customFormat="1" ht="11.25">
      <c r="B1091" s="199"/>
      <c r="C1091" s="200"/>
      <c r="D1091" s="190" t="s">
        <v>181</v>
      </c>
      <c r="E1091" s="201" t="s">
        <v>19</v>
      </c>
      <c r="F1091" s="202" t="s">
        <v>219</v>
      </c>
      <c r="G1091" s="200"/>
      <c r="H1091" s="203">
        <v>8</v>
      </c>
      <c r="I1091" s="204"/>
      <c r="J1091" s="200"/>
      <c r="K1091" s="200"/>
      <c r="L1091" s="205"/>
      <c r="M1091" s="206"/>
      <c r="N1091" s="207"/>
      <c r="O1091" s="207"/>
      <c r="P1091" s="207"/>
      <c r="Q1091" s="207"/>
      <c r="R1091" s="207"/>
      <c r="S1091" s="207"/>
      <c r="T1091" s="208"/>
      <c r="AT1091" s="209" t="s">
        <v>181</v>
      </c>
      <c r="AU1091" s="209" t="s">
        <v>179</v>
      </c>
      <c r="AV1091" s="14" t="s">
        <v>179</v>
      </c>
      <c r="AW1091" s="14" t="s">
        <v>36</v>
      </c>
      <c r="AX1091" s="14" t="s">
        <v>75</v>
      </c>
      <c r="AY1091" s="209" t="s">
        <v>171</v>
      </c>
    </row>
    <row r="1092" spans="2:51" s="13" customFormat="1" ht="11.25">
      <c r="B1092" s="188"/>
      <c r="C1092" s="189"/>
      <c r="D1092" s="190" t="s">
        <v>181</v>
      </c>
      <c r="E1092" s="191" t="s">
        <v>19</v>
      </c>
      <c r="F1092" s="192" t="s">
        <v>1287</v>
      </c>
      <c r="G1092" s="189"/>
      <c r="H1092" s="191" t="s">
        <v>19</v>
      </c>
      <c r="I1092" s="193"/>
      <c r="J1092" s="189"/>
      <c r="K1092" s="189"/>
      <c r="L1092" s="194"/>
      <c r="M1092" s="195"/>
      <c r="N1092" s="196"/>
      <c r="O1092" s="196"/>
      <c r="P1092" s="196"/>
      <c r="Q1092" s="196"/>
      <c r="R1092" s="196"/>
      <c r="S1092" s="196"/>
      <c r="T1092" s="197"/>
      <c r="AT1092" s="198" t="s">
        <v>181</v>
      </c>
      <c r="AU1092" s="198" t="s">
        <v>179</v>
      </c>
      <c r="AV1092" s="13" t="s">
        <v>83</v>
      </c>
      <c r="AW1092" s="13" t="s">
        <v>36</v>
      </c>
      <c r="AX1092" s="13" t="s">
        <v>75</v>
      </c>
      <c r="AY1092" s="198" t="s">
        <v>171</v>
      </c>
    </row>
    <row r="1093" spans="2:51" s="14" customFormat="1" ht="11.25">
      <c r="B1093" s="199"/>
      <c r="C1093" s="200"/>
      <c r="D1093" s="190" t="s">
        <v>181</v>
      </c>
      <c r="E1093" s="201" t="s">
        <v>19</v>
      </c>
      <c r="F1093" s="202" t="s">
        <v>219</v>
      </c>
      <c r="G1093" s="200"/>
      <c r="H1093" s="203">
        <v>8</v>
      </c>
      <c r="I1093" s="204"/>
      <c r="J1093" s="200"/>
      <c r="K1093" s="200"/>
      <c r="L1093" s="205"/>
      <c r="M1093" s="206"/>
      <c r="N1093" s="207"/>
      <c r="O1093" s="207"/>
      <c r="P1093" s="207"/>
      <c r="Q1093" s="207"/>
      <c r="R1093" s="207"/>
      <c r="S1093" s="207"/>
      <c r="T1093" s="208"/>
      <c r="AT1093" s="209" t="s">
        <v>181</v>
      </c>
      <c r="AU1093" s="209" t="s">
        <v>179</v>
      </c>
      <c r="AV1093" s="14" t="s">
        <v>179</v>
      </c>
      <c r="AW1093" s="14" t="s">
        <v>36</v>
      </c>
      <c r="AX1093" s="14" t="s">
        <v>75</v>
      </c>
      <c r="AY1093" s="209" t="s">
        <v>171</v>
      </c>
    </row>
    <row r="1094" spans="2:51" s="13" customFormat="1" ht="11.25">
      <c r="B1094" s="188"/>
      <c r="C1094" s="189"/>
      <c r="D1094" s="190" t="s">
        <v>181</v>
      </c>
      <c r="E1094" s="191" t="s">
        <v>19</v>
      </c>
      <c r="F1094" s="192" t="s">
        <v>1288</v>
      </c>
      <c r="G1094" s="189"/>
      <c r="H1094" s="191" t="s">
        <v>19</v>
      </c>
      <c r="I1094" s="193"/>
      <c r="J1094" s="189"/>
      <c r="K1094" s="189"/>
      <c r="L1094" s="194"/>
      <c r="M1094" s="195"/>
      <c r="N1094" s="196"/>
      <c r="O1094" s="196"/>
      <c r="P1094" s="196"/>
      <c r="Q1094" s="196"/>
      <c r="R1094" s="196"/>
      <c r="S1094" s="196"/>
      <c r="T1094" s="197"/>
      <c r="AT1094" s="198" t="s">
        <v>181</v>
      </c>
      <c r="AU1094" s="198" t="s">
        <v>179</v>
      </c>
      <c r="AV1094" s="13" t="s">
        <v>83</v>
      </c>
      <c r="AW1094" s="13" t="s">
        <v>36</v>
      </c>
      <c r="AX1094" s="13" t="s">
        <v>75</v>
      </c>
      <c r="AY1094" s="198" t="s">
        <v>171</v>
      </c>
    </row>
    <row r="1095" spans="2:51" s="14" customFormat="1" ht="11.25">
      <c r="B1095" s="199"/>
      <c r="C1095" s="200"/>
      <c r="D1095" s="190" t="s">
        <v>181</v>
      </c>
      <c r="E1095" s="201" t="s">
        <v>19</v>
      </c>
      <c r="F1095" s="202" t="s">
        <v>179</v>
      </c>
      <c r="G1095" s="200"/>
      <c r="H1095" s="203">
        <v>2</v>
      </c>
      <c r="I1095" s="204"/>
      <c r="J1095" s="200"/>
      <c r="K1095" s="200"/>
      <c r="L1095" s="205"/>
      <c r="M1095" s="206"/>
      <c r="N1095" s="207"/>
      <c r="O1095" s="207"/>
      <c r="P1095" s="207"/>
      <c r="Q1095" s="207"/>
      <c r="R1095" s="207"/>
      <c r="S1095" s="207"/>
      <c r="T1095" s="208"/>
      <c r="AT1095" s="209" t="s">
        <v>181</v>
      </c>
      <c r="AU1095" s="209" t="s">
        <v>179</v>
      </c>
      <c r="AV1095" s="14" t="s">
        <v>179</v>
      </c>
      <c r="AW1095" s="14" t="s">
        <v>36</v>
      </c>
      <c r="AX1095" s="14" t="s">
        <v>75</v>
      </c>
      <c r="AY1095" s="209" t="s">
        <v>171</v>
      </c>
    </row>
    <row r="1096" spans="2:51" s="15" customFormat="1" ht="11.25">
      <c r="B1096" s="210"/>
      <c r="C1096" s="211"/>
      <c r="D1096" s="190" t="s">
        <v>181</v>
      </c>
      <c r="E1096" s="212" t="s">
        <v>19</v>
      </c>
      <c r="F1096" s="213" t="s">
        <v>184</v>
      </c>
      <c r="G1096" s="211"/>
      <c r="H1096" s="214">
        <v>18</v>
      </c>
      <c r="I1096" s="215"/>
      <c r="J1096" s="211"/>
      <c r="K1096" s="211"/>
      <c r="L1096" s="216"/>
      <c r="M1096" s="217"/>
      <c r="N1096" s="218"/>
      <c r="O1096" s="218"/>
      <c r="P1096" s="218"/>
      <c r="Q1096" s="218"/>
      <c r="R1096" s="218"/>
      <c r="S1096" s="218"/>
      <c r="T1096" s="219"/>
      <c r="AT1096" s="220" t="s">
        <v>181</v>
      </c>
      <c r="AU1096" s="220" t="s">
        <v>179</v>
      </c>
      <c r="AV1096" s="15" t="s">
        <v>178</v>
      </c>
      <c r="AW1096" s="15" t="s">
        <v>36</v>
      </c>
      <c r="AX1096" s="15" t="s">
        <v>83</v>
      </c>
      <c r="AY1096" s="220" t="s">
        <v>171</v>
      </c>
    </row>
    <row r="1097" spans="1:65" s="2" customFormat="1" ht="24">
      <c r="A1097" s="36"/>
      <c r="B1097" s="37"/>
      <c r="C1097" s="175" t="s">
        <v>1289</v>
      </c>
      <c r="D1097" s="175" t="s">
        <v>173</v>
      </c>
      <c r="E1097" s="176" t="s">
        <v>1290</v>
      </c>
      <c r="F1097" s="177" t="s">
        <v>1291</v>
      </c>
      <c r="G1097" s="178" t="s">
        <v>284</v>
      </c>
      <c r="H1097" s="179">
        <v>2</v>
      </c>
      <c r="I1097" s="180"/>
      <c r="J1097" s="181">
        <f>ROUND(I1097*H1097,2)</f>
        <v>0</v>
      </c>
      <c r="K1097" s="177" t="s">
        <v>19</v>
      </c>
      <c r="L1097" s="41"/>
      <c r="M1097" s="182" t="s">
        <v>19</v>
      </c>
      <c r="N1097" s="183" t="s">
        <v>47</v>
      </c>
      <c r="O1097" s="66"/>
      <c r="P1097" s="184">
        <f>O1097*H1097</f>
        <v>0</v>
      </c>
      <c r="Q1097" s="184">
        <v>0.00048</v>
      </c>
      <c r="R1097" s="184">
        <f>Q1097*H1097</f>
        <v>0.00096</v>
      </c>
      <c r="S1097" s="184">
        <v>0</v>
      </c>
      <c r="T1097" s="185">
        <f>S1097*H1097</f>
        <v>0</v>
      </c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R1097" s="186" t="s">
        <v>261</v>
      </c>
      <c r="AT1097" s="186" t="s">
        <v>173</v>
      </c>
      <c r="AU1097" s="186" t="s">
        <v>179</v>
      </c>
      <c r="AY1097" s="19" t="s">
        <v>171</v>
      </c>
      <c r="BE1097" s="187">
        <f>IF(N1097="základní",J1097,0)</f>
        <v>0</v>
      </c>
      <c r="BF1097" s="187">
        <f>IF(N1097="snížená",J1097,0)</f>
        <v>0</v>
      </c>
      <c r="BG1097" s="187">
        <f>IF(N1097="zákl. přenesená",J1097,0)</f>
        <v>0</v>
      </c>
      <c r="BH1097" s="187">
        <f>IF(N1097="sníž. přenesená",J1097,0)</f>
        <v>0</v>
      </c>
      <c r="BI1097" s="187">
        <f>IF(N1097="nulová",J1097,0)</f>
        <v>0</v>
      </c>
      <c r="BJ1097" s="19" t="s">
        <v>179</v>
      </c>
      <c r="BK1097" s="187">
        <f>ROUND(I1097*H1097,2)</f>
        <v>0</v>
      </c>
      <c r="BL1097" s="19" t="s">
        <v>261</v>
      </c>
      <c r="BM1097" s="186" t="s">
        <v>1292</v>
      </c>
    </row>
    <row r="1098" spans="2:51" s="13" customFormat="1" ht="11.25">
      <c r="B1098" s="188"/>
      <c r="C1098" s="189"/>
      <c r="D1098" s="190" t="s">
        <v>181</v>
      </c>
      <c r="E1098" s="191" t="s">
        <v>19</v>
      </c>
      <c r="F1098" s="192" t="s">
        <v>1293</v>
      </c>
      <c r="G1098" s="189"/>
      <c r="H1098" s="191" t="s">
        <v>19</v>
      </c>
      <c r="I1098" s="193"/>
      <c r="J1098" s="189"/>
      <c r="K1098" s="189"/>
      <c r="L1098" s="194"/>
      <c r="M1098" s="195"/>
      <c r="N1098" s="196"/>
      <c r="O1098" s="196"/>
      <c r="P1098" s="196"/>
      <c r="Q1098" s="196"/>
      <c r="R1098" s="196"/>
      <c r="S1098" s="196"/>
      <c r="T1098" s="197"/>
      <c r="AT1098" s="198" t="s">
        <v>181</v>
      </c>
      <c r="AU1098" s="198" t="s">
        <v>179</v>
      </c>
      <c r="AV1098" s="13" t="s">
        <v>83</v>
      </c>
      <c r="AW1098" s="13" t="s">
        <v>36</v>
      </c>
      <c r="AX1098" s="13" t="s">
        <v>75</v>
      </c>
      <c r="AY1098" s="198" t="s">
        <v>171</v>
      </c>
    </row>
    <row r="1099" spans="2:51" s="14" customFormat="1" ht="11.25">
      <c r="B1099" s="199"/>
      <c r="C1099" s="200"/>
      <c r="D1099" s="190" t="s">
        <v>181</v>
      </c>
      <c r="E1099" s="201" t="s">
        <v>19</v>
      </c>
      <c r="F1099" s="202" t="s">
        <v>179</v>
      </c>
      <c r="G1099" s="200"/>
      <c r="H1099" s="203">
        <v>2</v>
      </c>
      <c r="I1099" s="204"/>
      <c r="J1099" s="200"/>
      <c r="K1099" s="200"/>
      <c r="L1099" s="205"/>
      <c r="M1099" s="206"/>
      <c r="N1099" s="207"/>
      <c r="O1099" s="207"/>
      <c r="P1099" s="207"/>
      <c r="Q1099" s="207"/>
      <c r="R1099" s="207"/>
      <c r="S1099" s="207"/>
      <c r="T1099" s="208"/>
      <c r="AT1099" s="209" t="s">
        <v>181</v>
      </c>
      <c r="AU1099" s="209" t="s">
        <v>179</v>
      </c>
      <c r="AV1099" s="14" t="s">
        <v>179</v>
      </c>
      <c r="AW1099" s="14" t="s">
        <v>36</v>
      </c>
      <c r="AX1099" s="14" t="s">
        <v>75</v>
      </c>
      <c r="AY1099" s="209" t="s">
        <v>171</v>
      </c>
    </row>
    <row r="1100" spans="2:51" s="15" customFormat="1" ht="11.25">
      <c r="B1100" s="210"/>
      <c r="C1100" s="211"/>
      <c r="D1100" s="190" t="s">
        <v>181</v>
      </c>
      <c r="E1100" s="212" t="s">
        <v>19</v>
      </c>
      <c r="F1100" s="213" t="s">
        <v>184</v>
      </c>
      <c r="G1100" s="211"/>
      <c r="H1100" s="214">
        <v>2</v>
      </c>
      <c r="I1100" s="215"/>
      <c r="J1100" s="211"/>
      <c r="K1100" s="211"/>
      <c r="L1100" s="216"/>
      <c r="M1100" s="217"/>
      <c r="N1100" s="218"/>
      <c r="O1100" s="218"/>
      <c r="P1100" s="218"/>
      <c r="Q1100" s="218"/>
      <c r="R1100" s="218"/>
      <c r="S1100" s="218"/>
      <c r="T1100" s="219"/>
      <c r="AT1100" s="220" t="s">
        <v>181</v>
      </c>
      <c r="AU1100" s="220" t="s">
        <v>179</v>
      </c>
      <c r="AV1100" s="15" t="s">
        <v>178</v>
      </c>
      <c r="AW1100" s="15" t="s">
        <v>36</v>
      </c>
      <c r="AX1100" s="15" t="s">
        <v>83</v>
      </c>
      <c r="AY1100" s="220" t="s">
        <v>171</v>
      </c>
    </row>
    <row r="1101" spans="1:65" s="2" customFormat="1" ht="16.5" customHeight="1">
      <c r="A1101" s="36"/>
      <c r="B1101" s="37"/>
      <c r="C1101" s="175" t="s">
        <v>1294</v>
      </c>
      <c r="D1101" s="175" t="s">
        <v>173</v>
      </c>
      <c r="E1101" s="176" t="s">
        <v>1295</v>
      </c>
      <c r="F1101" s="177" t="s">
        <v>1296</v>
      </c>
      <c r="G1101" s="178" t="s">
        <v>256</v>
      </c>
      <c r="H1101" s="179">
        <v>58.6</v>
      </c>
      <c r="I1101" s="180"/>
      <c r="J1101" s="181">
        <f>ROUND(I1101*H1101,2)</f>
        <v>0</v>
      </c>
      <c r="K1101" s="177" t="s">
        <v>19</v>
      </c>
      <c r="L1101" s="41"/>
      <c r="M1101" s="182" t="s">
        <v>19</v>
      </c>
      <c r="N1101" s="183" t="s">
        <v>47</v>
      </c>
      <c r="O1101" s="66"/>
      <c r="P1101" s="184">
        <f>O1101*H1101</f>
        <v>0</v>
      </c>
      <c r="Q1101" s="184">
        <v>0.00181</v>
      </c>
      <c r="R1101" s="184">
        <f>Q1101*H1101</f>
        <v>0.10606600000000001</v>
      </c>
      <c r="S1101" s="184">
        <v>0</v>
      </c>
      <c r="T1101" s="185">
        <f>S1101*H1101</f>
        <v>0</v>
      </c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R1101" s="186" t="s">
        <v>261</v>
      </c>
      <c r="AT1101" s="186" t="s">
        <v>173</v>
      </c>
      <c r="AU1101" s="186" t="s">
        <v>179</v>
      </c>
      <c r="AY1101" s="19" t="s">
        <v>171</v>
      </c>
      <c r="BE1101" s="187">
        <f>IF(N1101="základní",J1101,0)</f>
        <v>0</v>
      </c>
      <c r="BF1101" s="187">
        <f>IF(N1101="snížená",J1101,0)</f>
        <v>0</v>
      </c>
      <c r="BG1101" s="187">
        <f>IF(N1101="zákl. přenesená",J1101,0)</f>
        <v>0</v>
      </c>
      <c r="BH1101" s="187">
        <f>IF(N1101="sníž. přenesená",J1101,0)</f>
        <v>0</v>
      </c>
      <c r="BI1101" s="187">
        <f>IF(N1101="nulová",J1101,0)</f>
        <v>0</v>
      </c>
      <c r="BJ1101" s="19" t="s">
        <v>179</v>
      </c>
      <c r="BK1101" s="187">
        <f>ROUND(I1101*H1101,2)</f>
        <v>0</v>
      </c>
      <c r="BL1101" s="19" t="s">
        <v>261</v>
      </c>
      <c r="BM1101" s="186" t="s">
        <v>1297</v>
      </c>
    </row>
    <row r="1102" spans="2:51" s="13" customFormat="1" ht="11.25">
      <c r="B1102" s="188"/>
      <c r="C1102" s="189"/>
      <c r="D1102" s="190" t="s">
        <v>181</v>
      </c>
      <c r="E1102" s="191" t="s">
        <v>19</v>
      </c>
      <c r="F1102" s="192" t="s">
        <v>1286</v>
      </c>
      <c r="G1102" s="189"/>
      <c r="H1102" s="191" t="s">
        <v>19</v>
      </c>
      <c r="I1102" s="193"/>
      <c r="J1102" s="189"/>
      <c r="K1102" s="189"/>
      <c r="L1102" s="194"/>
      <c r="M1102" s="195"/>
      <c r="N1102" s="196"/>
      <c r="O1102" s="196"/>
      <c r="P1102" s="196"/>
      <c r="Q1102" s="196"/>
      <c r="R1102" s="196"/>
      <c r="S1102" s="196"/>
      <c r="T1102" s="197"/>
      <c r="AT1102" s="198" t="s">
        <v>181</v>
      </c>
      <c r="AU1102" s="198" t="s">
        <v>179</v>
      </c>
      <c r="AV1102" s="13" t="s">
        <v>83</v>
      </c>
      <c r="AW1102" s="13" t="s">
        <v>36</v>
      </c>
      <c r="AX1102" s="13" t="s">
        <v>75</v>
      </c>
      <c r="AY1102" s="198" t="s">
        <v>171</v>
      </c>
    </row>
    <row r="1103" spans="2:51" s="14" customFormat="1" ht="11.25">
      <c r="B1103" s="199"/>
      <c r="C1103" s="200"/>
      <c r="D1103" s="190" t="s">
        <v>181</v>
      </c>
      <c r="E1103" s="201" t="s">
        <v>19</v>
      </c>
      <c r="F1103" s="202" t="s">
        <v>1298</v>
      </c>
      <c r="G1103" s="200"/>
      <c r="H1103" s="203">
        <v>17.6</v>
      </c>
      <c r="I1103" s="204"/>
      <c r="J1103" s="200"/>
      <c r="K1103" s="200"/>
      <c r="L1103" s="205"/>
      <c r="M1103" s="206"/>
      <c r="N1103" s="207"/>
      <c r="O1103" s="207"/>
      <c r="P1103" s="207"/>
      <c r="Q1103" s="207"/>
      <c r="R1103" s="207"/>
      <c r="S1103" s="207"/>
      <c r="T1103" s="208"/>
      <c r="AT1103" s="209" t="s">
        <v>181</v>
      </c>
      <c r="AU1103" s="209" t="s">
        <v>179</v>
      </c>
      <c r="AV1103" s="14" t="s">
        <v>179</v>
      </c>
      <c r="AW1103" s="14" t="s">
        <v>36</v>
      </c>
      <c r="AX1103" s="14" t="s">
        <v>75</v>
      </c>
      <c r="AY1103" s="209" t="s">
        <v>171</v>
      </c>
    </row>
    <row r="1104" spans="2:51" s="13" customFormat="1" ht="11.25">
      <c r="B1104" s="188"/>
      <c r="C1104" s="189"/>
      <c r="D1104" s="190" t="s">
        <v>181</v>
      </c>
      <c r="E1104" s="191" t="s">
        <v>19</v>
      </c>
      <c r="F1104" s="192" t="s">
        <v>1287</v>
      </c>
      <c r="G1104" s="189"/>
      <c r="H1104" s="191" t="s">
        <v>19</v>
      </c>
      <c r="I1104" s="193"/>
      <c r="J1104" s="189"/>
      <c r="K1104" s="189"/>
      <c r="L1104" s="194"/>
      <c r="M1104" s="195"/>
      <c r="N1104" s="196"/>
      <c r="O1104" s="196"/>
      <c r="P1104" s="196"/>
      <c r="Q1104" s="196"/>
      <c r="R1104" s="196"/>
      <c r="S1104" s="196"/>
      <c r="T1104" s="197"/>
      <c r="AT1104" s="198" t="s">
        <v>181</v>
      </c>
      <c r="AU1104" s="198" t="s">
        <v>179</v>
      </c>
      <c r="AV1104" s="13" t="s">
        <v>83</v>
      </c>
      <c r="AW1104" s="13" t="s">
        <v>36</v>
      </c>
      <c r="AX1104" s="13" t="s">
        <v>75</v>
      </c>
      <c r="AY1104" s="198" t="s">
        <v>171</v>
      </c>
    </row>
    <row r="1105" spans="2:51" s="14" customFormat="1" ht="11.25">
      <c r="B1105" s="199"/>
      <c r="C1105" s="200"/>
      <c r="D1105" s="190" t="s">
        <v>181</v>
      </c>
      <c r="E1105" s="201" t="s">
        <v>19</v>
      </c>
      <c r="F1105" s="202" t="s">
        <v>1299</v>
      </c>
      <c r="G1105" s="200"/>
      <c r="H1105" s="203">
        <v>36</v>
      </c>
      <c r="I1105" s="204"/>
      <c r="J1105" s="200"/>
      <c r="K1105" s="200"/>
      <c r="L1105" s="205"/>
      <c r="M1105" s="206"/>
      <c r="N1105" s="207"/>
      <c r="O1105" s="207"/>
      <c r="P1105" s="207"/>
      <c r="Q1105" s="207"/>
      <c r="R1105" s="207"/>
      <c r="S1105" s="207"/>
      <c r="T1105" s="208"/>
      <c r="AT1105" s="209" t="s">
        <v>181</v>
      </c>
      <c r="AU1105" s="209" t="s">
        <v>179</v>
      </c>
      <c r="AV1105" s="14" t="s">
        <v>179</v>
      </c>
      <c r="AW1105" s="14" t="s">
        <v>36</v>
      </c>
      <c r="AX1105" s="14" t="s">
        <v>75</v>
      </c>
      <c r="AY1105" s="209" t="s">
        <v>171</v>
      </c>
    </row>
    <row r="1106" spans="2:51" s="13" customFormat="1" ht="11.25">
      <c r="B1106" s="188"/>
      <c r="C1106" s="189"/>
      <c r="D1106" s="190" t="s">
        <v>181</v>
      </c>
      <c r="E1106" s="191" t="s">
        <v>19</v>
      </c>
      <c r="F1106" s="192" t="s">
        <v>1288</v>
      </c>
      <c r="G1106" s="189"/>
      <c r="H1106" s="191" t="s">
        <v>19</v>
      </c>
      <c r="I1106" s="193"/>
      <c r="J1106" s="189"/>
      <c r="K1106" s="189"/>
      <c r="L1106" s="194"/>
      <c r="M1106" s="195"/>
      <c r="N1106" s="196"/>
      <c r="O1106" s="196"/>
      <c r="P1106" s="196"/>
      <c r="Q1106" s="196"/>
      <c r="R1106" s="196"/>
      <c r="S1106" s="196"/>
      <c r="T1106" s="197"/>
      <c r="AT1106" s="198" t="s">
        <v>181</v>
      </c>
      <c r="AU1106" s="198" t="s">
        <v>179</v>
      </c>
      <c r="AV1106" s="13" t="s">
        <v>83</v>
      </c>
      <c r="AW1106" s="13" t="s">
        <v>36</v>
      </c>
      <c r="AX1106" s="13" t="s">
        <v>75</v>
      </c>
      <c r="AY1106" s="198" t="s">
        <v>171</v>
      </c>
    </row>
    <row r="1107" spans="2:51" s="14" customFormat="1" ht="11.25">
      <c r="B1107" s="199"/>
      <c r="C1107" s="200"/>
      <c r="D1107" s="190" t="s">
        <v>181</v>
      </c>
      <c r="E1107" s="201" t="s">
        <v>19</v>
      </c>
      <c r="F1107" s="202" t="s">
        <v>1300</v>
      </c>
      <c r="G1107" s="200"/>
      <c r="H1107" s="203">
        <v>5</v>
      </c>
      <c r="I1107" s="204"/>
      <c r="J1107" s="200"/>
      <c r="K1107" s="200"/>
      <c r="L1107" s="205"/>
      <c r="M1107" s="206"/>
      <c r="N1107" s="207"/>
      <c r="O1107" s="207"/>
      <c r="P1107" s="207"/>
      <c r="Q1107" s="207"/>
      <c r="R1107" s="207"/>
      <c r="S1107" s="207"/>
      <c r="T1107" s="208"/>
      <c r="AT1107" s="209" t="s">
        <v>181</v>
      </c>
      <c r="AU1107" s="209" t="s">
        <v>179</v>
      </c>
      <c r="AV1107" s="14" t="s">
        <v>179</v>
      </c>
      <c r="AW1107" s="14" t="s">
        <v>36</v>
      </c>
      <c r="AX1107" s="14" t="s">
        <v>75</v>
      </c>
      <c r="AY1107" s="209" t="s">
        <v>171</v>
      </c>
    </row>
    <row r="1108" spans="2:51" s="15" customFormat="1" ht="11.25">
      <c r="B1108" s="210"/>
      <c r="C1108" s="211"/>
      <c r="D1108" s="190" t="s">
        <v>181</v>
      </c>
      <c r="E1108" s="212" t="s">
        <v>19</v>
      </c>
      <c r="F1108" s="213" t="s">
        <v>184</v>
      </c>
      <c r="G1108" s="211"/>
      <c r="H1108" s="214">
        <v>58.6</v>
      </c>
      <c r="I1108" s="215"/>
      <c r="J1108" s="211"/>
      <c r="K1108" s="211"/>
      <c r="L1108" s="216"/>
      <c r="M1108" s="217"/>
      <c r="N1108" s="218"/>
      <c r="O1108" s="218"/>
      <c r="P1108" s="218"/>
      <c r="Q1108" s="218"/>
      <c r="R1108" s="218"/>
      <c r="S1108" s="218"/>
      <c r="T1108" s="219"/>
      <c r="AT1108" s="220" t="s">
        <v>181</v>
      </c>
      <c r="AU1108" s="220" t="s">
        <v>179</v>
      </c>
      <c r="AV1108" s="15" t="s">
        <v>178</v>
      </c>
      <c r="AW1108" s="15" t="s">
        <v>36</v>
      </c>
      <c r="AX1108" s="15" t="s">
        <v>83</v>
      </c>
      <c r="AY1108" s="220" t="s">
        <v>171</v>
      </c>
    </row>
    <row r="1109" spans="1:65" s="2" customFormat="1" ht="16.5" customHeight="1">
      <c r="A1109" s="36"/>
      <c r="B1109" s="37"/>
      <c r="C1109" s="175" t="s">
        <v>1301</v>
      </c>
      <c r="D1109" s="175" t="s">
        <v>173</v>
      </c>
      <c r="E1109" s="176" t="s">
        <v>1302</v>
      </c>
      <c r="F1109" s="177" t="s">
        <v>1303</v>
      </c>
      <c r="G1109" s="178" t="s">
        <v>256</v>
      </c>
      <c r="H1109" s="179">
        <v>8</v>
      </c>
      <c r="I1109" s="180"/>
      <c r="J1109" s="181">
        <f>ROUND(I1109*H1109,2)</f>
        <v>0</v>
      </c>
      <c r="K1109" s="177" t="s">
        <v>19</v>
      </c>
      <c r="L1109" s="41"/>
      <c r="M1109" s="182" t="s">
        <v>19</v>
      </c>
      <c r="N1109" s="183" t="s">
        <v>47</v>
      </c>
      <c r="O1109" s="66"/>
      <c r="P1109" s="184">
        <f>O1109*H1109</f>
        <v>0</v>
      </c>
      <c r="Q1109" s="184">
        <v>0.00236</v>
      </c>
      <c r="R1109" s="184">
        <f>Q1109*H1109</f>
        <v>0.01888</v>
      </c>
      <c r="S1109" s="184">
        <v>0</v>
      </c>
      <c r="T1109" s="185">
        <f>S1109*H1109</f>
        <v>0</v>
      </c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R1109" s="186" t="s">
        <v>261</v>
      </c>
      <c r="AT1109" s="186" t="s">
        <v>173</v>
      </c>
      <c r="AU1109" s="186" t="s">
        <v>179</v>
      </c>
      <c r="AY1109" s="19" t="s">
        <v>171</v>
      </c>
      <c r="BE1109" s="187">
        <f>IF(N1109="základní",J1109,0)</f>
        <v>0</v>
      </c>
      <c r="BF1109" s="187">
        <f>IF(N1109="snížená",J1109,0)</f>
        <v>0</v>
      </c>
      <c r="BG1109" s="187">
        <f>IF(N1109="zákl. přenesená",J1109,0)</f>
        <v>0</v>
      </c>
      <c r="BH1109" s="187">
        <f>IF(N1109="sníž. přenesená",J1109,0)</f>
        <v>0</v>
      </c>
      <c r="BI1109" s="187">
        <f>IF(N1109="nulová",J1109,0)</f>
        <v>0</v>
      </c>
      <c r="BJ1109" s="19" t="s">
        <v>179</v>
      </c>
      <c r="BK1109" s="187">
        <f>ROUND(I1109*H1109,2)</f>
        <v>0</v>
      </c>
      <c r="BL1109" s="19" t="s">
        <v>261</v>
      </c>
      <c r="BM1109" s="186" t="s">
        <v>1304</v>
      </c>
    </row>
    <row r="1110" spans="2:51" s="13" customFormat="1" ht="11.25">
      <c r="B1110" s="188"/>
      <c r="C1110" s="189"/>
      <c r="D1110" s="190" t="s">
        <v>181</v>
      </c>
      <c r="E1110" s="191" t="s">
        <v>19</v>
      </c>
      <c r="F1110" s="192" t="s">
        <v>1293</v>
      </c>
      <c r="G1110" s="189"/>
      <c r="H1110" s="191" t="s">
        <v>19</v>
      </c>
      <c r="I1110" s="193"/>
      <c r="J1110" s="189"/>
      <c r="K1110" s="189"/>
      <c r="L1110" s="194"/>
      <c r="M1110" s="195"/>
      <c r="N1110" s="196"/>
      <c r="O1110" s="196"/>
      <c r="P1110" s="196"/>
      <c r="Q1110" s="196"/>
      <c r="R1110" s="196"/>
      <c r="S1110" s="196"/>
      <c r="T1110" s="197"/>
      <c r="AT1110" s="198" t="s">
        <v>181</v>
      </c>
      <c r="AU1110" s="198" t="s">
        <v>179</v>
      </c>
      <c r="AV1110" s="13" t="s">
        <v>83</v>
      </c>
      <c r="AW1110" s="13" t="s">
        <v>36</v>
      </c>
      <c r="AX1110" s="13" t="s">
        <v>75</v>
      </c>
      <c r="AY1110" s="198" t="s">
        <v>171</v>
      </c>
    </row>
    <row r="1111" spans="2:51" s="14" customFormat="1" ht="11.25">
      <c r="B1111" s="199"/>
      <c r="C1111" s="200"/>
      <c r="D1111" s="190" t="s">
        <v>181</v>
      </c>
      <c r="E1111" s="201" t="s">
        <v>19</v>
      </c>
      <c r="F1111" s="202" t="s">
        <v>1305</v>
      </c>
      <c r="G1111" s="200"/>
      <c r="H1111" s="203">
        <v>8</v>
      </c>
      <c r="I1111" s="204"/>
      <c r="J1111" s="200"/>
      <c r="K1111" s="200"/>
      <c r="L1111" s="205"/>
      <c r="M1111" s="206"/>
      <c r="N1111" s="207"/>
      <c r="O1111" s="207"/>
      <c r="P1111" s="207"/>
      <c r="Q1111" s="207"/>
      <c r="R1111" s="207"/>
      <c r="S1111" s="207"/>
      <c r="T1111" s="208"/>
      <c r="AT1111" s="209" t="s">
        <v>181</v>
      </c>
      <c r="AU1111" s="209" t="s">
        <v>179</v>
      </c>
      <c r="AV1111" s="14" t="s">
        <v>179</v>
      </c>
      <c r="AW1111" s="14" t="s">
        <v>36</v>
      </c>
      <c r="AX1111" s="14" t="s">
        <v>75</v>
      </c>
      <c r="AY1111" s="209" t="s">
        <v>171</v>
      </c>
    </row>
    <row r="1112" spans="2:51" s="15" customFormat="1" ht="11.25">
      <c r="B1112" s="210"/>
      <c r="C1112" s="211"/>
      <c r="D1112" s="190" t="s">
        <v>181</v>
      </c>
      <c r="E1112" s="212" t="s">
        <v>19</v>
      </c>
      <c r="F1112" s="213" t="s">
        <v>184</v>
      </c>
      <c r="G1112" s="211"/>
      <c r="H1112" s="214">
        <v>8</v>
      </c>
      <c r="I1112" s="215"/>
      <c r="J1112" s="211"/>
      <c r="K1112" s="211"/>
      <c r="L1112" s="216"/>
      <c r="M1112" s="217"/>
      <c r="N1112" s="218"/>
      <c r="O1112" s="218"/>
      <c r="P1112" s="218"/>
      <c r="Q1112" s="218"/>
      <c r="R1112" s="218"/>
      <c r="S1112" s="218"/>
      <c r="T1112" s="219"/>
      <c r="AT1112" s="220" t="s">
        <v>181</v>
      </c>
      <c r="AU1112" s="220" t="s">
        <v>179</v>
      </c>
      <c r="AV1112" s="15" t="s">
        <v>178</v>
      </c>
      <c r="AW1112" s="15" t="s">
        <v>36</v>
      </c>
      <c r="AX1112" s="15" t="s">
        <v>83</v>
      </c>
      <c r="AY1112" s="220" t="s">
        <v>171</v>
      </c>
    </row>
    <row r="1113" spans="1:65" s="2" customFormat="1" ht="24">
      <c r="A1113" s="36"/>
      <c r="B1113" s="37"/>
      <c r="C1113" s="175" t="s">
        <v>1306</v>
      </c>
      <c r="D1113" s="175" t="s">
        <v>173</v>
      </c>
      <c r="E1113" s="176" t="s">
        <v>1307</v>
      </c>
      <c r="F1113" s="177" t="s">
        <v>1308</v>
      </c>
      <c r="G1113" s="178" t="s">
        <v>222</v>
      </c>
      <c r="H1113" s="179">
        <v>0.782</v>
      </c>
      <c r="I1113" s="180"/>
      <c r="J1113" s="181">
        <f>ROUND(I1113*H1113,2)</f>
        <v>0</v>
      </c>
      <c r="K1113" s="177" t="s">
        <v>177</v>
      </c>
      <c r="L1113" s="41"/>
      <c r="M1113" s="182" t="s">
        <v>19</v>
      </c>
      <c r="N1113" s="183" t="s">
        <v>47</v>
      </c>
      <c r="O1113" s="66"/>
      <c r="P1113" s="184">
        <f>O1113*H1113</f>
        <v>0</v>
      </c>
      <c r="Q1113" s="184">
        <v>0</v>
      </c>
      <c r="R1113" s="184">
        <f>Q1113*H1113</f>
        <v>0</v>
      </c>
      <c r="S1113" s="184">
        <v>0</v>
      </c>
      <c r="T1113" s="185">
        <f>S1113*H1113</f>
        <v>0</v>
      </c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R1113" s="186" t="s">
        <v>261</v>
      </c>
      <c r="AT1113" s="186" t="s">
        <v>173</v>
      </c>
      <c r="AU1113" s="186" t="s">
        <v>179</v>
      </c>
      <c r="AY1113" s="19" t="s">
        <v>171</v>
      </c>
      <c r="BE1113" s="187">
        <f>IF(N1113="základní",J1113,0)</f>
        <v>0</v>
      </c>
      <c r="BF1113" s="187">
        <f>IF(N1113="snížená",J1113,0)</f>
        <v>0</v>
      </c>
      <c r="BG1113" s="187">
        <f>IF(N1113="zákl. přenesená",J1113,0)</f>
        <v>0</v>
      </c>
      <c r="BH1113" s="187">
        <f>IF(N1113="sníž. přenesená",J1113,0)</f>
        <v>0</v>
      </c>
      <c r="BI1113" s="187">
        <f>IF(N1113="nulová",J1113,0)</f>
        <v>0</v>
      </c>
      <c r="BJ1113" s="19" t="s">
        <v>179</v>
      </c>
      <c r="BK1113" s="187">
        <f>ROUND(I1113*H1113,2)</f>
        <v>0</v>
      </c>
      <c r="BL1113" s="19" t="s">
        <v>261</v>
      </c>
      <c r="BM1113" s="186" t="s">
        <v>1309</v>
      </c>
    </row>
    <row r="1114" spans="2:63" s="12" customFormat="1" ht="22.9" customHeight="1">
      <c r="B1114" s="159"/>
      <c r="C1114" s="160"/>
      <c r="D1114" s="161" t="s">
        <v>74</v>
      </c>
      <c r="E1114" s="173" t="s">
        <v>1310</v>
      </c>
      <c r="F1114" s="173" t="s">
        <v>1311</v>
      </c>
      <c r="G1114" s="160"/>
      <c r="H1114" s="160"/>
      <c r="I1114" s="163"/>
      <c r="J1114" s="174">
        <f>BK1114</f>
        <v>0</v>
      </c>
      <c r="K1114" s="160"/>
      <c r="L1114" s="165"/>
      <c r="M1114" s="166"/>
      <c r="N1114" s="167"/>
      <c r="O1114" s="167"/>
      <c r="P1114" s="168">
        <f>SUM(P1115:P1142)</f>
        <v>0</v>
      </c>
      <c r="Q1114" s="167"/>
      <c r="R1114" s="168">
        <f>SUM(R1115:R1142)</f>
        <v>12.8109151</v>
      </c>
      <c r="S1114" s="167"/>
      <c r="T1114" s="169">
        <f>SUM(T1115:T1142)</f>
        <v>0</v>
      </c>
      <c r="AR1114" s="170" t="s">
        <v>179</v>
      </c>
      <c r="AT1114" s="171" t="s">
        <v>74</v>
      </c>
      <c r="AU1114" s="171" t="s">
        <v>83</v>
      </c>
      <c r="AY1114" s="170" t="s">
        <v>171</v>
      </c>
      <c r="BK1114" s="172">
        <f>SUM(BK1115:BK1142)</f>
        <v>0</v>
      </c>
    </row>
    <row r="1115" spans="1:65" s="2" customFormat="1" ht="16.5" customHeight="1">
      <c r="A1115" s="36"/>
      <c r="B1115" s="37"/>
      <c r="C1115" s="175" t="s">
        <v>1312</v>
      </c>
      <c r="D1115" s="175" t="s">
        <v>173</v>
      </c>
      <c r="E1115" s="176" t="s">
        <v>1313</v>
      </c>
      <c r="F1115" s="177" t="s">
        <v>1314</v>
      </c>
      <c r="G1115" s="178" t="s">
        <v>176</v>
      </c>
      <c r="H1115" s="179">
        <v>382.385</v>
      </c>
      <c r="I1115" s="180"/>
      <c r="J1115" s="181">
        <f>ROUND(I1115*H1115,2)</f>
        <v>0</v>
      </c>
      <c r="K1115" s="177" t="s">
        <v>177</v>
      </c>
      <c r="L1115" s="41"/>
      <c r="M1115" s="182" t="s">
        <v>19</v>
      </c>
      <c r="N1115" s="183" t="s">
        <v>47</v>
      </c>
      <c r="O1115" s="66"/>
      <c r="P1115" s="184">
        <f>O1115*H1115</f>
        <v>0</v>
      </c>
      <c r="Q1115" s="184">
        <v>0</v>
      </c>
      <c r="R1115" s="184">
        <f>Q1115*H1115</f>
        <v>0</v>
      </c>
      <c r="S1115" s="184">
        <v>0</v>
      </c>
      <c r="T1115" s="185">
        <f>S1115*H1115</f>
        <v>0</v>
      </c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R1115" s="186" t="s">
        <v>261</v>
      </c>
      <c r="AT1115" s="186" t="s">
        <v>173</v>
      </c>
      <c r="AU1115" s="186" t="s">
        <v>179</v>
      </c>
      <c r="AY1115" s="19" t="s">
        <v>171</v>
      </c>
      <c r="BE1115" s="187">
        <f>IF(N1115="základní",J1115,0)</f>
        <v>0</v>
      </c>
      <c r="BF1115" s="187">
        <f>IF(N1115="snížená",J1115,0)</f>
        <v>0</v>
      </c>
      <c r="BG1115" s="187">
        <f>IF(N1115="zákl. přenesená",J1115,0)</f>
        <v>0</v>
      </c>
      <c r="BH1115" s="187">
        <f>IF(N1115="sníž. přenesená",J1115,0)</f>
        <v>0</v>
      </c>
      <c r="BI1115" s="187">
        <f>IF(N1115="nulová",J1115,0)</f>
        <v>0</v>
      </c>
      <c r="BJ1115" s="19" t="s">
        <v>179</v>
      </c>
      <c r="BK1115" s="187">
        <f>ROUND(I1115*H1115,2)</f>
        <v>0</v>
      </c>
      <c r="BL1115" s="19" t="s">
        <v>261</v>
      </c>
      <c r="BM1115" s="186" t="s">
        <v>1315</v>
      </c>
    </row>
    <row r="1116" spans="2:51" s="14" customFormat="1" ht="11.25">
      <c r="B1116" s="199"/>
      <c r="C1116" s="200"/>
      <c r="D1116" s="190" t="s">
        <v>181</v>
      </c>
      <c r="E1116" s="201" t="s">
        <v>19</v>
      </c>
      <c r="F1116" s="202" t="s">
        <v>607</v>
      </c>
      <c r="G1116" s="200"/>
      <c r="H1116" s="203">
        <v>187.172</v>
      </c>
      <c r="I1116" s="204"/>
      <c r="J1116" s="200"/>
      <c r="K1116" s="200"/>
      <c r="L1116" s="205"/>
      <c r="M1116" s="206"/>
      <c r="N1116" s="207"/>
      <c r="O1116" s="207"/>
      <c r="P1116" s="207"/>
      <c r="Q1116" s="207"/>
      <c r="R1116" s="207"/>
      <c r="S1116" s="207"/>
      <c r="T1116" s="208"/>
      <c r="AT1116" s="209" t="s">
        <v>181</v>
      </c>
      <c r="AU1116" s="209" t="s">
        <v>179</v>
      </c>
      <c r="AV1116" s="14" t="s">
        <v>179</v>
      </c>
      <c r="AW1116" s="14" t="s">
        <v>36</v>
      </c>
      <c r="AX1116" s="14" t="s">
        <v>75</v>
      </c>
      <c r="AY1116" s="209" t="s">
        <v>171</v>
      </c>
    </row>
    <row r="1117" spans="2:51" s="14" customFormat="1" ht="11.25">
      <c r="B1117" s="199"/>
      <c r="C1117" s="200"/>
      <c r="D1117" s="190" t="s">
        <v>181</v>
      </c>
      <c r="E1117" s="201" t="s">
        <v>19</v>
      </c>
      <c r="F1117" s="202" t="s">
        <v>607</v>
      </c>
      <c r="G1117" s="200"/>
      <c r="H1117" s="203">
        <v>187.172</v>
      </c>
      <c r="I1117" s="204"/>
      <c r="J1117" s="200"/>
      <c r="K1117" s="200"/>
      <c r="L1117" s="205"/>
      <c r="M1117" s="206"/>
      <c r="N1117" s="207"/>
      <c r="O1117" s="207"/>
      <c r="P1117" s="207"/>
      <c r="Q1117" s="207"/>
      <c r="R1117" s="207"/>
      <c r="S1117" s="207"/>
      <c r="T1117" s="208"/>
      <c r="AT1117" s="209" t="s">
        <v>181</v>
      </c>
      <c r="AU1117" s="209" t="s">
        <v>179</v>
      </c>
      <c r="AV1117" s="14" t="s">
        <v>179</v>
      </c>
      <c r="AW1117" s="14" t="s">
        <v>36</v>
      </c>
      <c r="AX1117" s="14" t="s">
        <v>75</v>
      </c>
      <c r="AY1117" s="209" t="s">
        <v>171</v>
      </c>
    </row>
    <row r="1118" spans="2:51" s="14" customFormat="1" ht="11.25">
      <c r="B1118" s="199"/>
      <c r="C1118" s="200"/>
      <c r="D1118" s="190" t="s">
        <v>181</v>
      </c>
      <c r="E1118" s="201" t="s">
        <v>19</v>
      </c>
      <c r="F1118" s="202" t="s">
        <v>608</v>
      </c>
      <c r="G1118" s="200"/>
      <c r="H1118" s="203">
        <v>-58.022</v>
      </c>
      <c r="I1118" s="204"/>
      <c r="J1118" s="200"/>
      <c r="K1118" s="200"/>
      <c r="L1118" s="205"/>
      <c r="M1118" s="206"/>
      <c r="N1118" s="207"/>
      <c r="O1118" s="207"/>
      <c r="P1118" s="207"/>
      <c r="Q1118" s="207"/>
      <c r="R1118" s="207"/>
      <c r="S1118" s="207"/>
      <c r="T1118" s="208"/>
      <c r="AT1118" s="209" t="s">
        <v>181</v>
      </c>
      <c r="AU1118" s="209" t="s">
        <v>179</v>
      </c>
      <c r="AV1118" s="14" t="s">
        <v>179</v>
      </c>
      <c r="AW1118" s="14" t="s">
        <v>36</v>
      </c>
      <c r="AX1118" s="14" t="s">
        <v>75</v>
      </c>
      <c r="AY1118" s="209" t="s">
        <v>171</v>
      </c>
    </row>
    <row r="1119" spans="2:51" s="14" customFormat="1" ht="11.25">
      <c r="B1119" s="199"/>
      <c r="C1119" s="200"/>
      <c r="D1119" s="190" t="s">
        <v>181</v>
      </c>
      <c r="E1119" s="201" t="s">
        <v>19</v>
      </c>
      <c r="F1119" s="202" t="s">
        <v>609</v>
      </c>
      <c r="G1119" s="200"/>
      <c r="H1119" s="203">
        <v>-83.75</v>
      </c>
      <c r="I1119" s="204"/>
      <c r="J1119" s="200"/>
      <c r="K1119" s="200"/>
      <c r="L1119" s="205"/>
      <c r="M1119" s="206"/>
      <c r="N1119" s="207"/>
      <c r="O1119" s="207"/>
      <c r="P1119" s="207"/>
      <c r="Q1119" s="207"/>
      <c r="R1119" s="207"/>
      <c r="S1119" s="207"/>
      <c r="T1119" s="208"/>
      <c r="AT1119" s="209" t="s">
        <v>181</v>
      </c>
      <c r="AU1119" s="209" t="s">
        <v>179</v>
      </c>
      <c r="AV1119" s="14" t="s">
        <v>179</v>
      </c>
      <c r="AW1119" s="14" t="s">
        <v>36</v>
      </c>
      <c r="AX1119" s="14" t="s">
        <v>75</v>
      </c>
      <c r="AY1119" s="209" t="s">
        <v>171</v>
      </c>
    </row>
    <row r="1120" spans="2:51" s="14" customFormat="1" ht="11.25">
      <c r="B1120" s="199"/>
      <c r="C1120" s="200"/>
      <c r="D1120" s="190" t="s">
        <v>181</v>
      </c>
      <c r="E1120" s="201" t="s">
        <v>19</v>
      </c>
      <c r="F1120" s="202" t="s">
        <v>610</v>
      </c>
      <c r="G1120" s="200"/>
      <c r="H1120" s="203">
        <v>88.5</v>
      </c>
      <c r="I1120" s="204"/>
      <c r="J1120" s="200"/>
      <c r="K1120" s="200"/>
      <c r="L1120" s="205"/>
      <c r="M1120" s="206"/>
      <c r="N1120" s="207"/>
      <c r="O1120" s="207"/>
      <c r="P1120" s="207"/>
      <c r="Q1120" s="207"/>
      <c r="R1120" s="207"/>
      <c r="S1120" s="207"/>
      <c r="T1120" s="208"/>
      <c r="AT1120" s="209" t="s">
        <v>181</v>
      </c>
      <c r="AU1120" s="209" t="s">
        <v>179</v>
      </c>
      <c r="AV1120" s="14" t="s">
        <v>179</v>
      </c>
      <c r="AW1120" s="14" t="s">
        <v>36</v>
      </c>
      <c r="AX1120" s="14" t="s">
        <v>75</v>
      </c>
      <c r="AY1120" s="209" t="s">
        <v>171</v>
      </c>
    </row>
    <row r="1121" spans="2:51" s="14" customFormat="1" ht="11.25">
      <c r="B1121" s="199"/>
      <c r="C1121" s="200"/>
      <c r="D1121" s="190" t="s">
        <v>181</v>
      </c>
      <c r="E1121" s="201" t="s">
        <v>19</v>
      </c>
      <c r="F1121" s="202" t="s">
        <v>611</v>
      </c>
      <c r="G1121" s="200"/>
      <c r="H1121" s="203">
        <v>61.313</v>
      </c>
      <c r="I1121" s="204"/>
      <c r="J1121" s="200"/>
      <c r="K1121" s="200"/>
      <c r="L1121" s="205"/>
      <c r="M1121" s="206"/>
      <c r="N1121" s="207"/>
      <c r="O1121" s="207"/>
      <c r="P1121" s="207"/>
      <c r="Q1121" s="207"/>
      <c r="R1121" s="207"/>
      <c r="S1121" s="207"/>
      <c r="T1121" s="208"/>
      <c r="AT1121" s="209" t="s">
        <v>181</v>
      </c>
      <c r="AU1121" s="209" t="s">
        <v>179</v>
      </c>
      <c r="AV1121" s="14" t="s">
        <v>179</v>
      </c>
      <c r="AW1121" s="14" t="s">
        <v>36</v>
      </c>
      <c r="AX1121" s="14" t="s">
        <v>75</v>
      </c>
      <c r="AY1121" s="209" t="s">
        <v>171</v>
      </c>
    </row>
    <row r="1122" spans="2:51" s="15" customFormat="1" ht="11.25">
      <c r="B1122" s="210"/>
      <c r="C1122" s="211"/>
      <c r="D1122" s="190" t="s">
        <v>181</v>
      </c>
      <c r="E1122" s="212" t="s">
        <v>19</v>
      </c>
      <c r="F1122" s="213" t="s">
        <v>184</v>
      </c>
      <c r="G1122" s="211"/>
      <c r="H1122" s="214">
        <v>382.385</v>
      </c>
      <c r="I1122" s="215"/>
      <c r="J1122" s="211"/>
      <c r="K1122" s="211"/>
      <c r="L1122" s="216"/>
      <c r="M1122" s="217"/>
      <c r="N1122" s="218"/>
      <c r="O1122" s="218"/>
      <c r="P1122" s="218"/>
      <c r="Q1122" s="218"/>
      <c r="R1122" s="218"/>
      <c r="S1122" s="218"/>
      <c r="T1122" s="219"/>
      <c r="AT1122" s="220" t="s">
        <v>181</v>
      </c>
      <c r="AU1122" s="220" t="s">
        <v>179</v>
      </c>
      <c r="AV1122" s="15" t="s">
        <v>178</v>
      </c>
      <c r="AW1122" s="15" t="s">
        <v>36</v>
      </c>
      <c r="AX1122" s="15" t="s">
        <v>83</v>
      </c>
      <c r="AY1122" s="220" t="s">
        <v>171</v>
      </c>
    </row>
    <row r="1123" spans="1:65" s="2" customFormat="1" ht="16.5" customHeight="1">
      <c r="A1123" s="36"/>
      <c r="B1123" s="37"/>
      <c r="C1123" s="221" t="s">
        <v>1316</v>
      </c>
      <c r="D1123" s="221" t="s">
        <v>248</v>
      </c>
      <c r="E1123" s="222" t="s">
        <v>1317</v>
      </c>
      <c r="F1123" s="223" t="s">
        <v>1318</v>
      </c>
      <c r="G1123" s="224" t="s">
        <v>284</v>
      </c>
      <c r="H1123" s="225">
        <v>4206.235</v>
      </c>
      <c r="I1123" s="226"/>
      <c r="J1123" s="227">
        <f>ROUND(I1123*H1123,2)</f>
        <v>0</v>
      </c>
      <c r="K1123" s="223" t="s">
        <v>177</v>
      </c>
      <c r="L1123" s="228"/>
      <c r="M1123" s="229" t="s">
        <v>19</v>
      </c>
      <c r="N1123" s="230" t="s">
        <v>47</v>
      </c>
      <c r="O1123" s="66"/>
      <c r="P1123" s="184">
        <f>O1123*H1123</f>
        <v>0</v>
      </c>
      <c r="Q1123" s="184">
        <v>0.0029</v>
      </c>
      <c r="R1123" s="184">
        <f>Q1123*H1123</f>
        <v>12.198081499999999</v>
      </c>
      <c r="S1123" s="184">
        <v>0</v>
      </c>
      <c r="T1123" s="185">
        <f>S1123*H1123</f>
        <v>0</v>
      </c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R1123" s="186" t="s">
        <v>353</v>
      </c>
      <c r="AT1123" s="186" t="s">
        <v>248</v>
      </c>
      <c r="AU1123" s="186" t="s">
        <v>179</v>
      </c>
      <c r="AY1123" s="19" t="s">
        <v>171</v>
      </c>
      <c r="BE1123" s="187">
        <f>IF(N1123="základní",J1123,0)</f>
        <v>0</v>
      </c>
      <c r="BF1123" s="187">
        <f>IF(N1123="snížená",J1123,0)</f>
        <v>0</v>
      </c>
      <c r="BG1123" s="187">
        <f>IF(N1123="zákl. přenesená",J1123,0)</f>
        <v>0</v>
      </c>
      <c r="BH1123" s="187">
        <f>IF(N1123="sníž. přenesená",J1123,0)</f>
        <v>0</v>
      </c>
      <c r="BI1123" s="187">
        <f>IF(N1123="nulová",J1123,0)</f>
        <v>0</v>
      </c>
      <c r="BJ1123" s="19" t="s">
        <v>179</v>
      </c>
      <c r="BK1123" s="187">
        <f>ROUND(I1123*H1123,2)</f>
        <v>0</v>
      </c>
      <c r="BL1123" s="19" t="s">
        <v>261</v>
      </c>
      <c r="BM1123" s="186" t="s">
        <v>1319</v>
      </c>
    </row>
    <row r="1124" spans="2:51" s="14" customFormat="1" ht="11.25">
      <c r="B1124" s="199"/>
      <c r="C1124" s="200"/>
      <c r="D1124" s="190" t="s">
        <v>181</v>
      </c>
      <c r="E1124" s="200"/>
      <c r="F1124" s="202" t="s">
        <v>1320</v>
      </c>
      <c r="G1124" s="200"/>
      <c r="H1124" s="203">
        <v>4206.235</v>
      </c>
      <c r="I1124" s="204"/>
      <c r="J1124" s="200"/>
      <c r="K1124" s="200"/>
      <c r="L1124" s="205"/>
      <c r="M1124" s="206"/>
      <c r="N1124" s="207"/>
      <c r="O1124" s="207"/>
      <c r="P1124" s="207"/>
      <c r="Q1124" s="207"/>
      <c r="R1124" s="207"/>
      <c r="S1124" s="207"/>
      <c r="T1124" s="208"/>
      <c r="AT1124" s="209" t="s">
        <v>181</v>
      </c>
      <c r="AU1124" s="209" t="s">
        <v>179</v>
      </c>
      <c r="AV1124" s="14" t="s">
        <v>179</v>
      </c>
      <c r="AW1124" s="14" t="s">
        <v>4</v>
      </c>
      <c r="AX1124" s="14" t="s">
        <v>83</v>
      </c>
      <c r="AY1124" s="209" t="s">
        <v>171</v>
      </c>
    </row>
    <row r="1125" spans="1:65" s="2" customFormat="1" ht="16.5" customHeight="1">
      <c r="A1125" s="36"/>
      <c r="B1125" s="37"/>
      <c r="C1125" s="175" t="s">
        <v>1321</v>
      </c>
      <c r="D1125" s="175" t="s">
        <v>173</v>
      </c>
      <c r="E1125" s="176" t="s">
        <v>1322</v>
      </c>
      <c r="F1125" s="177" t="s">
        <v>1323</v>
      </c>
      <c r="G1125" s="178" t="s">
        <v>256</v>
      </c>
      <c r="H1125" s="179">
        <v>54.4</v>
      </c>
      <c r="I1125" s="180"/>
      <c r="J1125" s="181">
        <f>ROUND(I1125*H1125,2)</f>
        <v>0</v>
      </c>
      <c r="K1125" s="177" t="s">
        <v>177</v>
      </c>
      <c r="L1125" s="41"/>
      <c r="M1125" s="182" t="s">
        <v>19</v>
      </c>
      <c r="N1125" s="183" t="s">
        <v>47</v>
      </c>
      <c r="O1125" s="66"/>
      <c r="P1125" s="184">
        <f>O1125*H1125</f>
        <v>0</v>
      </c>
      <c r="Q1125" s="184">
        <v>1E-05</v>
      </c>
      <c r="R1125" s="184">
        <f>Q1125*H1125</f>
        <v>0.000544</v>
      </c>
      <c r="S1125" s="184">
        <v>0</v>
      </c>
      <c r="T1125" s="185">
        <f>S1125*H1125</f>
        <v>0</v>
      </c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R1125" s="186" t="s">
        <v>261</v>
      </c>
      <c r="AT1125" s="186" t="s">
        <v>173</v>
      </c>
      <c r="AU1125" s="186" t="s">
        <v>179</v>
      </c>
      <c r="AY1125" s="19" t="s">
        <v>171</v>
      </c>
      <c r="BE1125" s="187">
        <f>IF(N1125="základní",J1125,0)</f>
        <v>0</v>
      </c>
      <c r="BF1125" s="187">
        <f>IF(N1125="snížená",J1125,0)</f>
        <v>0</v>
      </c>
      <c r="BG1125" s="187">
        <f>IF(N1125="zákl. přenesená",J1125,0)</f>
        <v>0</v>
      </c>
      <c r="BH1125" s="187">
        <f>IF(N1125="sníž. přenesená",J1125,0)</f>
        <v>0</v>
      </c>
      <c r="BI1125" s="187">
        <f>IF(N1125="nulová",J1125,0)</f>
        <v>0</v>
      </c>
      <c r="BJ1125" s="19" t="s">
        <v>179</v>
      </c>
      <c r="BK1125" s="187">
        <f>ROUND(I1125*H1125,2)</f>
        <v>0</v>
      </c>
      <c r="BL1125" s="19" t="s">
        <v>261</v>
      </c>
      <c r="BM1125" s="186" t="s">
        <v>1324</v>
      </c>
    </row>
    <row r="1126" spans="2:51" s="14" customFormat="1" ht="11.25">
      <c r="B1126" s="199"/>
      <c r="C1126" s="200"/>
      <c r="D1126" s="190" t="s">
        <v>181</v>
      </c>
      <c r="E1126" s="201" t="s">
        <v>19</v>
      </c>
      <c r="F1126" s="202" t="s">
        <v>1325</v>
      </c>
      <c r="G1126" s="200"/>
      <c r="H1126" s="203">
        <v>54.4</v>
      </c>
      <c r="I1126" s="204"/>
      <c r="J1126" s="200"/>
      <c r="K1126" s="200"/>
      <c r="L1126" s="205"/>
      <c r="M1126" s="206"/>
      <c r="N1126" s="207"/>
      <c r="O1126" s="207"/>
      <c r="P1126" s="207"/>
      <c r="Q1126" s="207"/>
      <c r="R1126" s="207"/>
      <c r="S1126" s="207"/>
      <c r="T1126" s="208"/>
      <c r="AT1126" s="209" t="s">
        <v>181</v>
      </c>
      <c r="AU1126" s="209" t="s">
        <v>179</v>
      </c>
      <c r="AV1126" s="14" t="s">
        <v>179</v>
      </c>
      <c r="AW1126" s="14" t="s">
        <v>36</v>
      </c>
      <c r="AX1126" s="14" t="s">
        <v>75</v>
      </c>
      <c r="AY1126" s="209" t="s">
        <v>171</v>
      </c>
    </row>
    <row r="1127" spans="2:51" s="15" customFormat="1" ht="11.25">
      <c r="B1127" s="210"/>
      <c r="C1127" s="211"/>
      <c r="D1127" s="190" t="s">
        <v>181</v>
      </c>
      <c r="E1127" s="212" t="s">
        <v>19</v>
      </c>
      <c r="F1127" s="213" t="s">
        <v>184</v>
      </c>
      <c r="G1127" s="211"/>
      <c r="H1127" s="214">
        <v>54.4</v>
      </c>
      <c r="I1127" s="215"/>
      <c r="J1127" s="211"/>
      <c r="K1127" s="211"/>
      <c r="L1127" s="216"/>
      <c r="M1127" s="217"/>
      <c r="N1127" s="218"/>
      <c r="O1127" s="218"/>
      <c r="P1127" s="218"/>
      <c r="Q1127" s="218"/>
      <c r="R1127" s="218"/>
      <c r="S1127" s="218"/>
      <c r="T1127" s="219"/>
      <c r="AT1127" s="220" t="s">
        <v>181</v>
      </c>
      <c r="AU1127" s="220" t="s">
        <v>179</v>
      </c>
      <c r="AV1127" s="15" t="s">
        <v>178</v>
      </c>
      <c r="AW1127" s="15" t="s">
        <v>36</v>
      </c>
      <c r="AX1127" s="15" t="s">
        <v>83</v>
      </c>
      <c r="AY1127" s="220" t="s">
        <v>171</v>
      </c>
    </row>
    <row r="1128" spans="1:65" s="2" customFormat="1" ht="16.5" customHeight="1">
      <c r="A1128" s="36"/>
      <c r="B1128" s="37"/>
      <c r="C1128" s="221" t="s">
        <v>1326</v>
      </c>
      <c r="D1128" s="221" t="s">
        <v>248</v>
      </c>
      <c r="E1128" s="222" t="s">
        <v>1327</v>
      </c>
      <c r="F1128" s="223" t="s">
        <v>1328</v>
      </c>
      <c r="G1128" s="224" t="s">
        <v>256</v>
      </c>
      <c r="H1128" s="225">
        <v>54.4</v>
      </c>
      <c r="I1128" s="226"/>
      <c r="J1128" s="227">
        <f>ROUND(I1128*H1128,2)</f>
        <v>0</v>
      </c>
      <c r="K1128" s="223" t="s">
        <v>177</v>
      </c>
      <c r="L1128" s="228"/>
      <c r="M1128" s="229" t="s">
        <v>19</v>
      </c>
      <c r="N1128" s="230" t="s">
        <v>47</v>
      </c>
      <c r="O1128" s="66"/>
      <c r="P1128" s="184">
        <f>O1128*H1128</f>
        <v>0</v>
      </c>
      <c r="Q1128" s="184">
        <v>0.0001</v>
      </c>
      <c r="R1128" s="184">
        <f>Q1128*H1128</f>
        <v>0.00544</v>
      </c>
      <c r="S1128" s="184">
        <v>0</v>
      </c>
      <c r="T1128" s="185">
        <f>S1128*H1128</f>
        <v>0</v>
      </c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R1128" s="186" t="s">
        <v>353</v>
      </c>
      <c r="AT1128" s="186" t="s">
        <v>248</v>
      </c>
      <c r="AU1128" s="186" t="s">
        <v>179</v>
      </c>
      <c r="AY1128" s="19" t="s">
        <v>171</v>
      </c>
      <c r="BE1128" s="187">
        <f>IF(N1128="základní",J1128,0)</f>
        <v>0</v>
      </c>
      <c r="BF1128" s="187">
        <f>IF(N1128="snížená",J1128,0)</f>
        <v>0</v>
      </c>
      <c r="BG1128" s="187">
        <f>IF(N1128="zákl. přenesená",J1128,0)</f>
        <v>0</v>
      </c>
      <c r="BH1128" s="187">
        <f>IF(N1128="sníž. přenesená",J1128,0)</f>
        <v>0</v>
      </c>
      <c r="BI1128" s="187">
        <f>IF(N1128="nulová",J1128,0)</f>
        <v>0</v>
      </c>
      <c r="BJ1128" s="19" t="s">
        <v>179</v>
      </c>
      <c r="BK1128" s="187">
        <f>ROUND(I1128*H1128,2)</f>
        <v>0</v>
      </c>
      <c r="BL1128" s="19" t="s">
        <v>261</v>
      </c>
      <c r="BM1128" s="186" t="s">
        <v>1329</v>
      </c>
    </row>
    <row r="1129" spans="1:65" s="2" customFormat="1" ht="16.5" customHeight="1">
      <c r="A1129" s="36"/>
      <c r="B1129" s="37"/>
      <c r="C1129" s="175" t="s">
        <v>1330</v>
      </c>
      <c r="D1129" s="175" t="s">
        <v>173</v>
      </c>
      <c r="E1129" s="176" t="s">
        <v>1331</v>
      </c>
      <c r="F1129" s="177" t="s">
        <v>1332</v>
      </c>
      <c r="G1129" s="178" t="s">
        <v>256</v>
      </c>
      <c r="H1129" s="179">
        <v>27.2</v>
      </c>
      <c r="I1129" s="180"/>
      <c r="J1129" s="181">
        <f>ROUND(I1129*H1129,2)</f>
        <v>0</v>
      </c>
      <c r="K1129" s="177" t="s">
        <v>177</v>
      </c>
      <c r="L1129" s="41"/>
      <c r="M1129" s="182" t="s">
        <v>19</v>
      </c>
      <c r="N1129" s="183" t="s">
        <v>47</v>
      </c>
      <c r="O1129" s="66"/>
      <c r="P1129" s="184">
        <f>O1129*H1129</f>
        <v>0</v>
      </c>
      <c r="Q1129" s="184">
        <v>0.00125</v>
      </c>
      <c r="R1129" s="184">
        <f>Q1129*H1129</f>
        <v>0.034</v>
      </c>
      <c r="S1129" s="184">
        <v>0</v>
      </c>
      <c r="T1129" s="185">
        <f>S1129*H1129</f>
        <v>0</v>
      </c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R1129" s="186" t="s">
        <v>261</v>
      </c>
      <c r="AT1129" s="186" t="s">
        <v>173</v>
      </c>
      <c r="AU1129" s="186" t="s">
        <v>179</v>
      </c>
      <c r="AY1129" s="19" t="s">
        <v>171</v>
      </c>
      <c r="BE1129" s="187">
        <f>IF(N1129="základní",J1129,0)</f>
        <v>0</v>
      </c>
      <c r="BF1129" s="187">
        <f>IF(N1129="snížená",J1129,0)</f>
        <v>0</v>
      </c>
      <c r="BG1129" s="187">
        <f>IF(N1129="zákl. přenesená",J1129,0)</f>
        <v>0</v>
      </c>
      <c r="BH1129" s="187">
        <f>IF(N1129="sníž. přenesená",J1129,0)</f>
        <v>0</v>
      </c>
      <c r="BI1129" s="187">
        <f>IF(N1129="nulová",J1129,0)</f>
        <v>0</v>
      </c>
      <c r="BJ1129" s="19" t="s">
        <v>179</v>
      </c>
      <c r="BK1129" s="187">
        <f>ROUND(I1129*H1129,2)</f>
        <v>0</v>
      </c>
      <c r="BL1129" s="19" t="s">
        <v>261</v>
      </c>
      <c r="BM1129" s="186" t="s">
        <v>1333</v>
      </c>
    </row>
    <row r="1130" spans="2:51" s="14" customFormat="1" ht="11.25">
      <c r="B1130" s="199"/>
      <c r="C1130" s="200"/>
      <c r="D1130" s="190" t="s">
        <v>181</v>
      </c>
      <c r="E1130" s="201" t="s">
        <v>19</v>
      </c>
      <c r="F1130" s="202" t="s">
        <v>1334</v>
      </c>
      <c r="G1130" s="200"/>
      <c r="H1130" s="203">
        <v>27.2</v>
      </c>
      <c r="I1130" s="204"/>
      <c r="J1130" s="200"/>
      <c r="K1130" s="200"/>
      <c r="L1130" s="205"/>
      <c r="M1130" s="206"/>
      <c r="N1130" s="207"/>
      <c r="O1130" s="207"/>
      <c r="P1130" s="207"/>
      <c r="Q1130" s="207"/>
      <c r="R1130" s="207"/>
      <c r="S1130" s="207"/>
      <c r="T1130" s="208"/>
      <c r="AT1130" s="209" t="s">
        <v>181</v>
      </c>
      <c r="AU1130" s="209" t="s">
        <v>179</v>
      </c>
      <c r="AV1130" s="14" t="s">
        <v>179</v>
      </c>
      <c r="AW1130" s="14" t="s">
        <v>36</v>
      </c>
      <c r="AX1130" s="14" t="s">
        <v>75</v>
      </c>
      <c r="AY1130" s="209" t="s">
        <v>171</v>
      </c>
    </row>
    <row r="1131" spans="2:51" s="15" customFormat="1" ht="11.25">
      <c r="B1131" s="210"/>
      <c r="C1131" s="211"/>
      <c r="D1131" s="190" t="s">
        <v>181</v>
      </c>
      <c r="E1131" s="212" t="s">
        <v>19</v>
      </c>
      <c r="F1131" s="213" t="s">
        <v>184</v>
      </c>
      <c r="G1131" s="211"/>
      <c r="H1131" s="214">
        <v>27.2</v>
      </c>
      <c r="I1131" s="215"/>
      <c r="J1131" s="211"/>
      <c r="K1131" s="211"/>
      <c r="L1131" s="216"/>
      <c r="M1131" s="217"/>
      <c r="N1131" s="218"/>
      <c r="O1131" s="218"/>
      <c r="P1131" s="218"/>
      <c r="Q1131" s="218"/>
      <c r="R1131" s="218"/>
      <c r="S1131" s="218"/>
      <c r="T1131" s="219"/>
      <c r="AT1131" s="220" t="s">
        <v>181</v>
      </c>
      <c r="AU1131" s="220" t="s">
        <v>179</v>
      </c>
      <c r="AV1131" s="15" t="s">
        <v>178</v>
      </c>
      <c r="AW1131" s="15" t="s">
        <v>36</v>
      </c>
      <c r="AX1131" s="15" t="s">
        <v>83</v>
      </c>
      <c r="AY1131" s="220" t="s">
        <v>171</v>
      </c>
    </row>
    <row r="1132" spans="1:65" s="2" customFormat="1" ht="16.5" customHeight="1">
      <c r="A1132" s="36"/>
      <c r="B1132" s="37"/>
      <c r="C1132" s="221" t="s">
        <v>1335</v>
      </c>
      <c r="D1132" s="221" t="s">
        <v>248</v>
      </c>
      <c r="E1132" s="222" t="s">
        <v>1336</v>
      </c>
      <c r="F1132" s="223" t="s">
        <v>1337</v>
      </c>
      <c r="G1132" s="224" t="s">
        <v>284</v>
      </c>
      <c r="H1132" s="225">
        <v>136</v>
      </c>
      <c r="I1132" s="226"/>
      <c r="J1132" s="227">
        <f>ROUND(I1132*H1132,2)</f>
        <v>0</v>
      </c>
      <c r="K1132" s="223" t="s">
        <v>177</v>
      </c>
      <c r="L1132" s="228"/>
      <c r="M1132" s="229" t="s">
        <v>19</v>
      </c>
      <c r="N1132" s="230" t="s">
        <v>47</v>
      </c>
      <c r="O1132" s="66"/>
      <c r="P1132" s="184">
        <f>O1132*H1132</f>
        <v>0</v>
      </c>
      <c r="Q1132" s="184">
        <v>0.0032</v>
      </c>
      <c r="R1132" s="184">
        <f>Q1132*H1132</f>
        <v>0.43520000000000003</v>
      </c>
      <c r="S1132" s="184">
        <v>0</v>
      </c>
      <c r="T1132" s="185">
        <f>S1132*H1132</f>
        <v>0</v>
      </c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R1132" s="186" t="s">
        <v>353</v>
      </c>
      <c r="AT1132" s="186" t="s">
        <v>248</v>
      </c>
      <c r="AU1132" s="186" t="s">
        <v>179</v>
      </c>
      <c r="AY1132" s="19" t="s">
        <v>171</v>
      </c>
      <c r="BE1132" s="187">
        <f>IF(N1132="základní",J1132,0)</f>
        <v>0</v>
      </c>
      <c r="BF1132" s="187">
        <f>IF(N1132="snížená",J1132,0)</f>
        <v>0</v>
      </c>
      <c r="BG1132" s="187">
        <f>IF(N1132="zákl. přenesená",J1132,0)</f>
        <v>0</v>
      </c>
      <c r="BH1132" s="187">
        <f>IF(N1132="sníž. přenesená",J1132,0)</f>
        <v>0</v>
      </c>
      <c r="BI1132" s="187">
        <f>IF(N1132="nulová",J1132,0)</f>
        <v>0</v>
      </c>
      <c r="BJ1132" s="19" t="s">
        <v>179</v>
      </c>
      <c r="BK1132" s="187">
        <f>ROUND(I1132*H1132,2)</f>
        <v>0</v>
      </c>
      <c r="BL1132" s="19" t="s">
        <v>261</v>
      </c>
      <c r="BM1132" s="186" t="s">
        <v>1338</v>
      </c>
    </row>
    <row r="1133" spans="2:51" s="14" customFormat="1" ht="11.25">
      <c r="B1133" s="199"/>
      <c r="C1133" s="200"/>
      <c r="D1133" s="190" t="s">
        <v>181</v>
      </c>
      <c r="E1133" s="200"/>
      <c r="F1133" s="202" t="s">
        <v>1339</v>
      </c>
      <c r="G1133" s="200"/>
      <c r="H1133" s="203">
        <v>136</v>
      </c>
      <c r="I1133" s="204"/>
      <c r="J1133" s="200"/>
      <c r="K1133" s="200"/>
      <c r="L1133" s="205"/>
      <c r="M1133" s="206"/>
      <c r="N1133" s="207"/>
      <c r="O1133" s="207"/>
      <c r="P1133" s="207"/>
      <c r="Q1133" s="207"/>
      <c r="R1133" s="207"/>
      <c r="S1133" s="207"/>
      <c r="T1133" s="208"/>
      <c r="AT1133" s="209" t="s">
        <v>181</v>
      </c>
      <c r="AU1133" s="209" t="s">
        <v>179</v>
      </c>
      <c r="AV1133" s="14" t="s">
        <v>179</v>
      </c>
      <c r="AW1133" s="14" t="s">
        <v>4</v>
      </c>
      <c r="AX1133" s="14" t="s">
        <v>83</v>
      </c>
      <c r="AY1133" s="209" t="s">
        <v>171</v>
      </c>
    </row>
    <row r="1134" spans="1:65" s="2" customFormat="1" ht="16.5" customHeight="1">
      <c r="A1134" s="36"/>
      <c r="B1134" s="37"/>
      <c r="C1134" s="175" t="s">
        <v>1340</v>
      </c>
      <c r="D1134" s="175" t="s">
        <v>173</v>
      </c>
      <c r="E1134" s="176" t="s">
        <v>1341</v>
      </c>
      <c r="F1134" s="177" t="s">
        <v>1342</v>
      </c>
      <c r="G1134" s="178" t="s">
        <v>256</v>
      </c>
      <c r="H1134" s="179">
        <v>28.32</v>
      </c>
      <c r="I1134" s="180"/>
      <c r="J1134" s="181">
        <f>ROUND(I1134*H1134,2)</f>
        <v>0</v>
      </c>
      <c r="K1134" s="177" t="s">
        <v>177</v>
      </c>
      <c r="L1134" s="41"/>
      <c r="M1134" s="182" t="s">
        <v>19</v>
      </c>
      <c r="N1134" s="183" t="s">
        <v>47</v>
      </c>
      <c r="O1134" s="66"/>
      <c r="P1134" s="184">
        <f>O1134*H1134</f>
        <v>0</v>
      </c>
      <c r="Q1134" s="184">
        <v>3E-05</v>
      </c>
      <c r="R1134" s="184">
        <f>Q1134*H1134</f>
        <v>0.0008496</v>
      </c>
      <c r="S1134" s="184">
        <v>0</v>
      </c>
      <c r="T1134" s="185">
        <f>S1134*H1134</f>
        <v>0</v>
      </c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R1134" s="186" t="s">
        <v>261</v>
      </c>
      <c r="AT1134" s="186" t="s">
        <v>173</v>
      </c>
      <c r="AU1134" s="186" t="s">
        <v>179</v>
      </c>
      <c r="AY1134" s="19" t="s">
        <v>171</v>
      </c>
      <c r="BE1134" s="187">
        <f>IF(N1134="základní",J1134,0)</f>
        <v>0</v>
      </c>
      <c r="BF1134" s="187">
        <f>IF(N1134="snížená",J1134,0)</f>
        <v>0</v>
      </c>
      <c r="BG1134" s="187">
        <f>IF(N1134="zákl. přenesená",J1134,0)</f>
        <v>0</v>
      </c>
      <c r="BH1134" s="187">
        <f>IF(N1134="sníž. přenesená",J1134,0)</f>
        <v>0</v>
      </c>
      <c r="BI1134" s="187">
        <f>IF(N1134="nulová",J1134,0)</f>
        <v>0</v>
      </c>
      <c r="BJ1134" s="19" t="s">
        <v>179</v>
      </c>
      <c r="BK1134" s="187">
        <f>ROUND(I1134*H1134,2)</f>
        <v>0</v>
      </c>
      <c r="BL1134" s="19" t="s">
        <v>261</v>
      </c>
      <c r="BM1134" s="186" t="s">
        <v>1343</v>
      </c>
    </row>
    <row r="1135" spans="2:51" s="14" customFormat="1" ht="11.25">
      <c r="B1135" s="199"/>
      <c r="C1135" s="200"/>
      <c r="D1135" s="190" t="s">
        <v>181</v>
      </c>
      <c r="E1135" s="201" t="s">
        <v>19</v>
      </c>
      <c r="F1135" s="202" t="s">
        <v>1344</v>
      </c>
      <c r="G1135" s="200"/>
      <c r="H1135" s="203">
        <v>14.16</v>
      </c>
      <c r="I1135" s="204"/>
      <c r="J1135" s="200"/>
      <c r="K1135" s="200"/>
      <c r="L1135" s="205"/>
      <c r="M1135" s="206"/>
      <c r="N1135" s="207"/>
      <c r="O1135" s="207"/>
      <c r="P1135" s="207"/>
      <c r="Q1135" s="207"/>
      <c r="R1135" s="207"/>
      <c r="S1135" s="207"/>
      <c r="T1135" s="208"/>
      <c r="AT1135" s="209" t="s">
        <v>181</v>
      </c>
      <c r="AU1135" s="209" t="s">
        <v>179</v>
      </c>
      <c r="AV1135" s="14" t="s">
        <v>179</v>
      </c>
      <c r="AW1135" s="14" t="s">
        <v>36</v>
      </c>
      <c r="AX1135" s="14" t="s">
        <v>75</v>
      </c>
      <c r="AY1135" s="209" t="s">
        <v>171</v>
      </c>
    </row>
    <row r="1136" spans="2:51" s="14" customFormat="1" ht="11.25">
      <c r="B1136" s="199"/>
      <c r="C1136" s="200"/>
      <c r="D1136" s="190" t="s">
        <v>181</v>
      </c>
      <c r="E1136" s="201" t="s">
        <v>19</v>
      </c>
      <c r="F1136" s="202" t="s">
        <v>1344</v>
      </c>
      <c r="G1136" s="200"/>
      <c r="H1136" s="203">
        <v>14.16</v>
      </c>
      <c r="I1136" s="204"/>
      <c r="J1136" s="200"/>
      <c r="K1136" s="200"/>
      <c r="L1136" s="205"/>
      <c r="M1136" s="206"/>
      <c r="N1136" s="207"/>
      <c r="O1136" s="207"/>
      <c r="P1136" s="207"/>
      <c r="Q1136" s="207"/>
      <c r="R1136" s="207"/>
      <c r="S1136" s="207"/>
      <c r="T1136" s="208"/>
      <c r="AT1136" s="209" t="s">
        <v>181</v>
      </c>
      <c r="AU1136" s="209" t="s">
        <v>179</v>
      </c>
      <c r="AV1136" s="14" t="s">
        <v>179</v>
      </c>
      <c r="AW1136" s="14" t="s">
        <v>36</v>
      </c>
      <c r="AX1136" s="14" t="s">
        <v>75</v>
      </c>
      <c r="AY1136" s="209" t="s">
        <v>171</v>
      </c>
    </row>
    <row r="1137" spans="2:51" s="15" customFormat="1" ht="11.25">
      <c r="B1137" s="210"/>
      <c r="C1137" s="211"/>
      <c r="D1137" s="190" t="s">
        <v>181</v>
      </c>
      <c r="E1137" s="212" t="s">
        <v>19</v>
      </c>
      <c r="F1137" s="213" t="s">
        <v>184</v>
      </c>
      <c r="G1137" s="211"/>
      <c r="H1137" s="214">
        <v>28.32</v>
      </c>
      <c r="I1137" s="215"/>
      <c r="J1137" s="211"/>
      <c r="K1137" s="211"/>
      <c r="L1137" s="216"/>
      <c r="M1137" s="217"/>
      <c r="N1137" s="218"/>
      <c r="O1137" s="218"/>
      <c r="P1137" s="218"/>
      <c r="Q1137" s="218"/>
      <c r="R1137" s="218"/>
      <c r="S1137" s="218"/>
      <c r="T1137" s="219"/>
      <c r="AT1137" s="220" t="s">
        <v>181</v>
      </c>
      <c r="AU1137" s="220" t="s">
        <v>179</v>
      </c>
      <c r="AV1137" s="15" t="s">
        <v>178</v>
      </c>
      <c r="AW1137" s="15" t="s">
        <v>36</v>
      </c>
      <c r="AX1137" s="15" t="s">
        <v>83</v>
      </c>
      <c r="AY1137" s="220" t="s">
        <v>171</v>
      </c>
    </row>
    <row r="1138" spans="1:65" s="2" customFormat="1" ht="16.5" customHeight="1">
      <c r="A1138" s="36"/>
      <c r="B1138" s="37"/>
      <c r="C1138" s="221" t="s">
        <v>1345</v>
      </c>
      <c r="D1138" s="221" t="s">
        <v>248</v>
      </c>
      <c r="E1138" s="222" t="s">
        <v>1346</v>
      </c>
      <c r="F1138" s="223" t="s">
        <v>1347</v>
      </c>
      <c r="G1138" s="224" t="s">
        <v>284</v>
      </c>
      <c r="H1138" s="225">
        <v>36</v>
      </c>
      <c r="I1138" s="226"/>
      <c r="J1138" s="227">
        <f>ROUND(I1138*H1138,2)</f>
        <v>0</v>
      </c>
      <c r="K1138" s="223" t="s">
        <v>177</v>
      </c>
      <c r="L1138" s="228"/>
      <c r="M1138" s="229" t="s">
        <v>19</v>
      </c>
      <c r="N1138" s="230" t="s">
        <v>47</v>
      </c>
      <c r="O1138" s="66"/>
      <c r="P1138" s="184">
        <f>O1138*H1138</f>
        <v>0</v>
      </c>
      <c r="Q1138" s="184">
        <v>0.0019</v>
      </c>
      <c r="R1138" s="184">
        <f>Q1138*H1138</f>
        <v>0.0684</v>
      </c>
      <c r="S1138" s="184">
        <v>0</v>
      </c>
      <c r="T1138" s="185">
        <f>S1138*H1138</f>
        <v>0</v>
      </c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R1138" s="186" t="s">
        <v>353</v>
      </c>
      <c r="AT1138" s="186" t="s">
        <v>248</v>
      </c>
      <c r="AU1138" s="186" t="s">
        <v>179</v>
      </c>
      <c r="AY1138" s="19" t="s">
        <v>171</v>
      </c>
      <c r="BE1138" s="187">
        <f>IF(N1138="základní",J1138,0)</f>
        <v>0</v>
      </c>
      <c r="BF1138" s="187">
        <f>IF(N1138="snížená",J1138,0)</f>
        <v>0</v>
      </c>
      <c r="BG1138" s="187">
        <f>IF(N1138="zákl. přenesená",J1138,0)</f>
        <v>0</v>
      </c>
      <c r="BH1138" s="187">
        <f>IF(N1138="sníž. přenesená",J1138,0)</f>
        <v>0</v>
      </c>
      <c r="BI1138" s="187">
        <f>IF(N1138="nulová",J1138,0)</f>
        <v>0</v>
      </c>
      <c r="BJ1138" s="19" t="s">
        <v>179</v>
      </c>
      <c r="BK1138" s="187">
        <f>ROUND(I1138*H1138,2)</f>
        <v>0</v>
      </c>
      <c r="BL1138" s="19" t="s">
        <v>261</v>
      </c>
      <c r="BM1138" s="186" t="s">
        <v>1348</v>
      </c>
    </row>
    <row r="1139" spans="2:51" s="14" customFormat="1" ht="11.25">
      <c r="B1139" s="199"/>
      <c r="C1139" s="200"/>
      <c r="D1139" s="190" t="s">
        <v>181</v>
      </c>
      <c r="E1139" s="201" t="s">
        <v>19</v>
      </c>
      <c r="F1139" s="202" t="s">
        <v>1349</v>
      </c>
      <c r="G1139" s="200"/>
      <c r="H1139" s="203">
        <v>36</v>
      </c>
      <c r="I1139" s="204"/>
      <c r="J1139" s="200"/>
      <c r="K1139" s="200"/>
      <c r="L1139" s="205"/>
      <c r="M1139" s="206"/>
      <c r="N1139" s="207"/>
      <c r="O1139" s="207"/>
      <c r="P1139" s="207"/>
      <c r="Q1139" s="207"/>
      <c r="R1139" s="207"/>
      <c r="S1139" s="207"/>
      <c r="T1139" s="208"/>
      <c r="AT1139" s="209" t="s">
        <v>181</v>
      </c>
      <c r="AU1139" s="209" t="s">
        <v>179</v>
      </c>
      <c r="AV1139" s="14" t="s">
        <v>179</v>
      </c>
      <c r="AW1139" s="14" t="s">
        <v>36</v>
      </c>
      <c r="AX1139" s="14" t="s">
        <v>83</v>
      </c>
      <c r="AY1139" s="209" t="s">
        <v>171</v>
      </c>
    </row>
    <row r="1140" spans="1:65" s="2" customFormat="1" ht="16.5" customHeight="1">
      <c r="A1140" s="36"/>
      <c r="B1140" s="37"/>
      <c r="C1140" s="221" t="s">
        <v>1350</v>
      </c>
      <c r="D1140" s="221" t="s">
        <v>248</v>
      </c>
      <c r="E1140" s="222" t="s">
        <v>1351</v>
      </c>
      <c r="F1140" s="223" t="s">
        <v>1352</v>
      </c>
      <c r="G1140" s="224" t="s">
        <v>284</v>
      </c>
      <c r="H1140" s="225">
        <v>36</v>
      </c>
      <c r="I1140" s="226"/>
      <c r="J1140" s="227">
        <f>ROUND(I1140*H1140,2)</f>
        <v>0</v>
      </c>
      <c r="K1140" s="223" t="s">
        <v>177</v>
      </c>
      <c r="L1140" s="228"/>
      <c r="M1140" s="229" t="s">
        <v>19</v>
      </c>
      <c r="N1140" s="230" t="s">
        <v>47</v>
      </c>
      <c r="O1140" s="66"/>
      <c r="P1140" s="184">
        <f>O1140*H1140</f>
        <v>0</v>
      </c>
      <c r="Q1140" s="184">
        <v>0.0019</v>
      </c>
      <c r="R1140" s="184">
        <f>Q1140*H1140</f>
        <v>0.0684</v>
      </c>
      <c r="S1140" s="184">
        <v>0</v>
      </c>
      <c r="T1140" s="185">
        <f>S1140*H1140</f>
        <v>0</v>
      </c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R1140" s="186" t="s">
        <v>353</v>
      </c>
      <c r="AT1140" s="186" t="s">
        <v>248</v>
      </c>
      <c r="AU1140" s="186" t="s">
        <v>179</v>
      </c>
      <c r="AY1140" s="19" t="s">
        <v>171</v>
      </c>
      <c r="BE1140" s="187">
        <f>IF(N1140="základní",J1140,0)</f>
        <v>0</v>
      </c>
      <c r="BF1140" s="187">
        <f>IF(N1140="snížená",J1140,0)</f>
        <v>0</v>
      </c>
      <c r="BG1140" s="187">
        <f>IF(N1140="zákl. přenesená",J1140,0)</f>
        <v>0</v>
      </c>
      <c r="BH1140" s="187">
        <f>IF(N1140="sníž. přenesená",J1140,0)</f>
        <v>0</v>
      </c>
      <c r="BI1140" s="187">
        <f>IF(N1140="nulová",J1140,0)</f>
        <v>0</v>
      </c>
      <c r="BJ1140" s="19" t="s">
        <v>179</v>
      </c>
      <c r="BK1140" s="187">
        <f>ROUND(I1140*H1140,2)</f>
        <v>0</v>
      </c>
      <c r="BL1140" s="19" t="s">
        <v>261</v>
      </c>
      <c r="BM1140" s="186" t="s">
        <v>1353</v>
      </c>
    </row>
    <row r="1141" spans="2:51" s="14" customFormat="1" ht="11.25">
      <c r="B1141" s="199"/>
      <c r="C1141" s="200"/>
      <c r="D1141" s="190" t="s">
        <v>181</v>
      </c>
      <c r="E1141" s="201" t="s">
        <v>19</v>
      </c>
      <c r="F1141" s="202" t="s">
        <v>1349</v>
      </c>
      <c r="G1141" s="200"/>
      <c r="H1141" s="203">
        <v>36</v>
      </c>
      <c r="I1141" s="204"/>
      <c r="J1141" s="200"/>
      <c r="K1141" s="200"/>
      <c r="L1141" s="205"/>
      <c r="M1141" s="206"/>
      <c r="N1141" s="207"/>
      <c r="O1141" s="207"/>
      <c r="P1141" s="207"/>
      <c r="Q1141" s="207"/>
      <c r="R1141" s="207"/>
      <c r="S1141" s="207"/>
      <c r="T1141" s="208"/>
      <c r="AT1141" s="209" t="s">
        <v>181</v>
      </c>
      <c r="AU1141" s="209" t="s">
        <v>179</v>
      </c>
      <c r="AV1141" s="14" t="s">
        <v>179</v>
      </c>
      <c r="AW1141" s="14" t="s">
        <v>36</v>
      </c>
      <c r="AX1141" s="14" t="s">
        <v>83</v>
      </c>
      <c r="AY1141" s="209" t="s">
        <v>171</v>
      </c>
    </row>
    <row r="1142" spans="1:65" s="2" customFormat="1" ht="24">
      <c r="A1142" s="36"/>
      <c r="B1142" s="37"/>
      <c r="C1142" s="175" t="s">
        <v>235</v>
      </c>
      <c r="D1142" s="175" t="s">
        <v>173</v>
      </c>
      <c r="E1142" s="176" t="s">
        <v>1354</v>
      </c>
      <c r="F1142" s="177" t="s">
        <v>1355</v>
      </c>
      <c r="G1142" s="178" t="s">
        <v>222</v>
      </c>
      <c r="H1142" s="179">
        <v>12.811</v>
      </c>
      <c r="I1142" s="180"/>
      <c r="J1142" s="181">
        <f>ROUND(I1142*H1142,2)</f>
        <v>0</v>
      </c>
      <c r="K1142" s="177" t="s">
        <v>177</v>
      </c>
      <c r="L1142" s="41"/>
      <c r="M1142" s="182" t="s">
        <v>19</v>
      </c>
      <c r="N1142" s="183" t="s">
        <v>47</v>
      </c>
      <c r="O1142" s="66"/>
      <c r="P1142" s="184">
        <f>O1142*H1142</f>
        <v>0</v>
      </c>
      <c r="Q1142" s="184">
        <v>0</v>
      </c>
      <c r="R1142" s="184">
        <f>Q1142*H1142</f>
        <v>0</v>
      </c>
      <c r="S1142" s="184">
        <v>0</v>
      </c>
      <c r="T1142" s="185">
        <f>S1142*H1142</f>
        <v>0</v>
      </c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R1142" s="186" t="s">
        <v>261</v>
      </c>
      <c r="AT1142" s="186" t="s">
        <v>173</v>
      </c>
      <c r="AU1142" s="186" t="s">
        <v>179</v>
      </c>
      <c r="AY1142" s="19" t="s">
        <v>171</v>
      </c>
      <c r="BE1142" s="187">
        <f>IF(N1142="základní",J1142,0)</f>
        <v>0</v>
      </c>
      <c r="BF1142" s="187">
        <f>IF(N1142="snížená",J1142,0)</f>
        <v>0</v>
      </c>
      <c r="BG1142" s="187">
        <f>IF(N1142="zákl. přenesená",J1142,0)</f>
        <v>0</v>
      </c>
      <c r="BH1142" s="187">
        <f>IF(N1142="sníž. přenesená",J1142,0)</f>
        <v>0</v>
      </c>
      <c r="BI1142" s="187">
        <f>IF(N1142="nulová",J1142,0)</f>
        <v>0</v>
      </c>
      <c r="BJ1142" s="19" t="s">
        <v>179</v>
      </c>
      <c r="BK1142" s="187">
        <f>ROUND(I1142*H1142,2)</f>
        <v>0</v>
      </c>
      <c r="BL1142" s="19" t="s">
        <v>261</v>
      </c>
      <c r="BM1142" s="186" t="s">
        <v>1356</v>
      </c>
    </row>
    <row r="1143" spans="2:63" s="12" customFormat="1" ht="22.9" customHeight="1">
      <c r="B1143" s="159"/>
      <c r="C1143" s="160"/>
      <c r="D1143" s="161" t="s">
        <v>74</v>
      </c>
      <c r="E1143" s="173" t="s">
        <v>1357</v>
      </c>
      <c r="F1143" s="173" t="s">
        <v>1358</v>
      </c>
      <c r="G1143" s="160"/>
      <c r="H1143" s="160"/>
      <c r="I1143" s="163"/>
      <c r="J1143" s="174">
        <f>BK1143</f>
        <v>0</v>
      </c>
      <c r="K1143" s="160"/>
      <c r="L1143" s="165"/>
      <c r="M1143" s="166"/>
      <c r="N1143" s="167"/>
      <c r="O1143" s="167"/>
      <c r="P1143" s="168">
        <f>SUM(P1144:P1258)</f>
        <v>0</v>
      </c>
      <c r="Q1143" s="167"/>
      <c r="R1143" s="168">
        <f>SUM(R1144:R1258)</f>
        <v>4.582029100000001</v>
      </c>
      <c r="S1143" s="167"/>
      <c r="T1143" s="169">
        <f>SUM(T1144:T1258)</f>
        <v>0</v>
      </c>
      <c r="AR1143" s="170" t="s">
        <v>179</v>
      </c>
      <c r="AT1143" s="171" t="s">
        <v>74</v>
      </c>
      <c r="AU1143" s="171" t="s">
        <v>83</v>
      </c>
      <c r="AY1143" s="170" t="s">
        <v>171</v>
      </c>
      <c r="BK1143" s="172">
        <f>SUM(BK1144:BK1258)</f>
        <v>0</v>
      </c>
    </row>
    <row r="1144" spans="1:65" s="2" customFormat="1" ht="16.5" customHeight="1">
      <c r="A1144" s="36"/>
      <c r="B1144" s="37"/>
      <c r="C1144" s="175" t="s">
        <v>1359</v>
      </c>
      <c r="D1144" s="175" t="s">
        <v>173</v>
      </c>
      <c r="E1144" s="176" t="s">
        <v>1360</v>
      </c>
      <c r="F1144" s="177" t="s">
        <v>1361</v>
      </c>
      <c r="G1144" s="178" t="s">
        <v>256</v>
      </c>
      <c r="H1144" s="179">
        <v>21.826</v>
      </c>
      <c r="I1144" s="180"/>
      <c r="J1144" s="181">
        <f>ROUND(I1144*H1144,2)</f>
        <v>0</v>
      </c>
      <c r="K1144" s="177" t="s">
        <v>177</v>
      </c>
      <c r="L1144" s="41"/>
      <c r="M1144" s="182" t="s">
        <v>19</v>
      </c>
      <c r="N1144" s="183" t="s">
        <v>47</v>
      </c>
      <c r="O1144" s="66"/>
      <c r="P1144" s="184">
        <f>O1144*H1144</f>
        <v>0</v>
      </c>
      <c r="Q1144" s="184">
        <v>0</v>
      </c>
      <c r="R1144" s="184">
        <f>Q1144*H1144</f>
        <v>0</v>
      </c>
      <c r="S1144" s="184">
        <v>0</v>
      </c>
      <c r="T1144" s="185">
        <f>S1144*H1144</f>
        <v>0</v>
      </c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R1144" s="186" t="s">
        <v>261</v>
      </c>
      <c r="AT1144" s="186" t="s">
        <v>173</v>
      </c>
      <c r="AU1144" s="186" t="s">
        <v>179</v>
      </c>
      <c r="AY1144" s="19" t="s">
        <v>171</v>
      </c>
      <c r="BE1144" s="187">
        <f>IF(N1144="základní",J1144,0)</f>
        <v>0</v>
      </c>
      <c r="BF1144" s="187">
        <f>IF(N1144="snížená",J1144,0)</f>
        <v>0</v>
      </c>
      <c r="BG1144" s="187">
        <f>IF(N1144="zákl. přenesená",J1144,0)</f>
        <v>0</v>
      </c>
      <c r="BH1144" s="187">
        <f>IF(N1144="sníž. přenesená",J1144,0)</f>
        <v>0</v>
      </c>
      <c r="BI1144" s="187">
        <f>IF(N1144="nulová",J1144,0)</f>
        <v>0</v>
      </c>
      <c r="BJ1144" s="19" t="s">
        <v>179</v>
      </c>
      <c r="BK1144" s="187">
        <f>ROUND(I1144*H1144,2)</f>
        <v>0</v>
      </c>
      <c r="BL1144" s="19" t="s">
        <v>261</v>
      </c>
      <c r="BM1144" s="186" t="s">
        <v>1362</v>
      </c>
    </row>
    <row r="1145" spans="2:51" s="13" customFormat="1" ht="11.25">
      <c r="B1145" s="188"/>
      <c r="C1145" s="189"/>
      <c r="D1145" s="190" t="s">
        <v>181</v>
      </c>
      <c r="E1145" s="191" t="s">
        <v>19</v>
      </c>
      <c r="F1145" s="192" t="s">
        <v>374</v>
      </c>
      <c r="G1145" s="189"/>
      <c r="H1145" s="191" t="s">
        <v>19</v>
      </c>
      <c r="I1145" s="193"/>
      <c r="J1145" s="189"/>
      <c r="K1145" s="189"/>
      <c r="L1145" s="194"/>
      <c r="M1145" s="195"/>
      <c r="N1145" s="196"/>
      <c r="O1145" s="196"/>
      <c r="P1145" s="196"/>
      <c r="Q1145" s="196"/>
      <c r="R1145" s="196"/>
      <c r="S1145" s="196"/>
      <c r="T1145" s="197"/>
      <c r="AT1145" s="198" t="s">
        <v>181</v>
      </c>
      <c r="AU1145" s="198" t="s">
        <v>179</v>
      </c>
      <c r="AV1145" s="13" t="s">
        <v>83</v>
      </c>
      <c r="AW1145" s="13" t="s">
        <v>36</v>
      </c>
      <c r="AX1145" s="13" t="s">
        <v>75</v>
      </c>
      <c r="AY1145" s="198" t="s">
        <v>171</v>
      </c>
    </row>
    <row r="1146" spans="2:51" s="14" customFormat="1" ht="11.25">
      <c r="B1146" s="199"/>
      <c r="C1146" s="200"/>
      <c r="D1146" s="190" t="s">
        <v>181</v>
      </c>
      <c r="E1146" s="201" t="s">
        <v>19</v>
      </c>
      <c r="F1146" s="202" t="s">
        <v>1363</v>
      </c>
      <c r="G1146" s="200"/>
      <c r="H1146" s="203">
        <v>21.826</v>
      </c>
      <c r="I1146" s="204"/>
      <c r="J1146" s="200"/>
      <c r="K1146" s="200"/>
      <c r="L1146" s="205"/>
      <c r="M1146" s="206"/>
      <c r="N1146" s="207"/>
      <c r="O1146" s="207"/>
      <c r="P1146" s="207"/>
      <c r="Q1146" s="207"/>
      <c r="R1146" s="207"/>
      <c r="S1146" s="207"/>
      <c r="T1146" s="208"/>
      <c r="AT1146" s="209" t="s">
        <v>181</v>
      </c>
      <c r="AU1146" s="209" t="s">
        <v>179</v>
      </c>
      <c r="AV1146" s="14" t="s">
        <v>179</v>
      </c>
      <c r="AW1146" s="14" t="s">
        <v>36</v>
      </c>
      <c r="AX1146" s="14" t="s">
        <v>75</v>
      </c>
      <c r="AY1146" s="209" t="s">
        <v>171</v>
      </c>
    </row>
    <row r="1147" spans="2:51" s="15" customFormat="1" ht="11.25">
      <c r="B1147" s="210"/>
      <c r="C1147" s="211"/>
      <c r="D1147" s="190" t="s">
        <v>181</v>
      </c>
      <c r="E1147" s="212" t="s">
        <v>19</v>
      </c>
      <c r="F1147" s="213" t="s">
        <v>184</v>
      </c>
      <c r="G1147" s="211"/>
      <c r="H1147" s="214">
        <v>21.826</v>
      </c>
      <c r="I1147" s="215"/>
      <c r="J1147" s="211"/>
      <c r="K1147" s="211"/>
      <c r="L1147" s="216"/>
      <c r="M1147" s="217"/>
      <c r="N1147" s="218"/>
      <c r="O1147" s="218"/>
      <c r="P1147" s="218"/>
      <c r="Q1147" s="218"/>
      <c r="R1147" s="218"/>
      <c r="S1147" s="218"/>
      <c r="T1147" s="219"/>
      <c r="AT1147" s="220" t="s">
        <v>181</v>
      </c>
      <c r="AU1147" s="220" t="s">
        <v>179</v>
      </c>
      <c r="AV1147" s="15" t="s">
        <v>178</v>
      </c>
      <c r="AW1147" s="15" t="s">
        <v>36</v>
      </c>
      <c r="AX1147" s="15" t="s">
        <v>83</v>
      </c>
      <c r="AY1147" s="220" t="s">
        <v>171</v>
      </c>
    </row>
    <row r="1148" spans="1:65" s="2" customFormat="1" ht="24">
      <c r="A1148" s="36"/>
      <c r="B1148" s="37"/>
      <c r="C1148" s="221" t="s">
        <v>1364</v>
      </c>
      <c r="D1148" s="221" t="s">
        <v>248</v>
      </c>
      <c r="E1148" s="222" t="s">
        <v>1365</v>
      </c>
      <c r="F1148" s="223" t="s">
        <v>1366</v>
      </c>
      <c r="G1148" s="224" t="s">
        <v>256</v>
      </c>
      <c r="H1148" s="225">
        <v>21.826</v>
      </c>
      <c r="I1148" s="226"/>
      <c r="J1148" s="227">
        <f>ROUND(I1148*H1148,2)</f>
        <v>0</v>
      </c>
      <c r="K1148" s="223" t="s">
        <v>177</v>
      </c>
      <c r="L1148" s="228"/>
      <c r="M1148" s="229" t="s">
        <v>19</v>
      </c>
      <c r="N1148" s="230" t="s">
        <v>47</v>
      </c>
      <c r="O1148" s="66"/>
      <c r="P1148" s="184">
        <f>O1148*H1148</f>
        <v>0</v>
      </c>
      <c r="Q1148" s="184">
        <v>0.00135</v>
      </c>
      <c r="R1148" s="184">
        <f>Q1148*H1148</f>
        <v>0.0294651</v>
      </c>
      <c r="S1148" s="184">
        <v>0</v>
      </c>
      <c r="T1148" s="185">
        <f>S1148*H1148</f>
        <v>0</v>
      </c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R1148" s="186" t="s">
        <v>353</v>
      </c>
      <c r="AT1148" s="186" t="s">
        <v>248</v>
      </c>
      <c r="AU1148" s="186" t="s">
        <v>179</v>
      </c>
      <c r="AY1148" s="19" t="s">
        <v>171</v>
      </c>
      <c r="BE1148" s="187">
        <f>IF(N1148="základní",J1148,0)</f>
        <v>0</v>
      </c>
      <c r="BF1148" s="187">
        <f>IF(N1148="snížená",J1148,0)</f>
        <v>0</v>
      </c>
      <c r="BG1148" s="187">
        <f>IF(N1148="zákl. přenesená",J1148,0)</f>
        <v>0</v>
      </c>
      <c r="BH1148" s="187">
        <f>IF(N1148="sníž. přenesená",J1148,0)</f>
        <v>0</v>
      </c>
      <c r="BI1148" s="187">
        <f>IF(N1148="nulová",J1148,0)</f>
        <v>0</v>
      </c>
      <c r="BJ1148" s="19" t="s">
        <v>179</v>
      </c>
      <c r="BK1148" s="187">
        <f>ROUND(I1148*H1148,2)</f>
        <v>0</v>
      </c>
      <c r="BL1148" s="19" t="s">
        <v>261</v>
      </c>
      <c r="BM1148" s="186" t="s">
        <v>1367</v>
      </c>
    </row>
    <row r="1149" spans="2:51" s="14" customFormat="1" ht="11.25">
      <c r="B1149" s="199"/>
      <c r="C1149" s="200"/>
      <c r="D1149" s="190" t="s">
        <v>181</v>
      </c>
      <c r="E1149" s="200"/>
      <c r="F1149" s="202" t="s">
        <v>1368</v>
      </c>
      <c r="G1149" s="200"/>
      <c r="H1149" s="203">
        <v>21.826</v>
      </c>
      <c r="I1149" s="204"/>
      <c r="J1149" s="200"/>
      <c r="K1149" s="200"/>
      <c r="L1149" s="205"/>
      <c r="M1149" s="206"/>
      <c r="N1149" s="207"/>
      <c r="O1149" s="207"/>
      <c r="P1149" s="207"/>
      <c r="Q1149" s="207"/>
      <c r="R1149" s="207"/>
      <c r="S1149" s="207"/>
      <c r="T1149" s="208"/>
      <c r="AT1149" s="209" t="s">
        <v>181</v>
      </c>
      <c r="AU1149" s="209" t="s">
        <v>179</v>
      </c>
      <c r="AV1149" s="14" t="s">
        <v>179</v>
      </c>
      <c r="AW1149" s="14" t="s">
        <v>4</v>
      </c>
      <c r="AX1149" s="14" t="s">
        <v>83</v>
      </c>
      <c r="AY1149" s="209" t="s">
        <v>171</v>
      </c>
    </row>
    <row r="1150" spans="1:65" s="2" customFormat="1" ht="21.75" customHeight="1">
      <c r="A1150" s="36"/>
      <c r="B1150" s="37"/>
      <c r="C1150" s="175" t="s">
        <v>1369</v>
      </c>
      <c r="D1150" s="175" t="s">
        <v>173</v>
      </c>
      <c r="E1150" s="176" t="s">
        <v>1370</v>
      </c>
      <c r="F1150" s="177" t="s">
        <v>1371</v>
      </c>
      <c r="G1150" s="178" t="s">
        <v>176</v>
      </c>
      <c r="H1150" s="179">
        <v>12</v>
      </c>
      <c r="I1150" s="180"/>
      <c r="J1150" s="181">
        <f>ROUND(I1150*H1150,2)</f>
        <v>0</v>
      </c>
      <c r="K1150" s="177" t="s">
        <v>177</v>
      </c>
      <c r="L1150" s="41"/>
      <c r="M1150" s="182" t="s">
        <v>19</v>
      </c>
      <c r="N1150" s="183" t="s">
        <v>47</v>
      </c>
      <c r="O1150" s="66"/>
      <c r="P1150" s="184">
        <f>O1150*H1150</f>
        <v>0</v>
      </c>
      <c r="Q1150" s="184">
        <v>0.00026</v>
      </c>
      <c r="R1150" s="184">
        <f>Q1150*H1150</f>
        <v>0.0031199999999999995</v>
      </c>
      <c r="S1150" s="184">
        <v>0</v>
      </c>
      <c r="T1150" s="185">
        <f>S1150*H1150</f>
        <v>0</v>
      </c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R1150" s="186" t="s">
        <v>261</v>
      </c>
      <c r="AT1150" s="186" t="s">
        <v>173</v>
      </c>
      <c r="AU1150" s="186" t="s">
        <v>179</v>
      </c>
      <c r="AY1150" s="19" t="s">
        <v>171</v>
      </c>
      <c r="BE1150" s="187">
        <f>IF(N1150="základní",J1150,0)</f>
        <v>0</v>
      </c>
      <c r="BF1150" s="187">
        <f>IF(N1150="snížená",J1150,0)</f>
        <v>0</v>
      </c>
      <c r="BG1150" s="187">
        <f>IF(N1150="zákl. přenesená",J1150,0)</f>
        <v>0</v>
      </c>
      <c r="BH1150" s="187">
        <f>IF(N1150="sníž. přenesená",J1150,0)</f>
        <v>0</v>
      </c>
      <c r="BI1150" s="187">
        <f>IF(N1150="nulová",J1150,0)</f>
        <v>0</v>
      </c>
      <c r="BJ1150" s="19" t="s">
        <v>179</v>
      </c>
      <c r="BK1150" s="187">
        <f>ROUND(I1150*H1150,2)</f>
        <v>0</v>
      </c>
      <c r="BL1150" s="19" t="s">
        <v>261</v>
      </c>
      <c r="BM1150" s="186" t="s">
        <v>1372</v>
      </c>
    </row>
    <row r="1151" spans="2:51" s="13" customFormat="1" ht="11.25">
      <c r="B1151" s="188"/>
      <c r="C1151" s="189"/>
      <c r="D1151" s="190" t="s">
        <v>181</v>
      </c>
      <c r="E1151" s="191" t="s">
        <v>19</v>
      </c>
      <c r="F1151" s="192" t="s">
        <v>1373</v>
      </c>
      <c r="G1151" s="189"/>
      <c r="H1151" s="191" t="s">
        <v>19</v>
      </c>
      <c r="I1151" s="193"/>
      <c r="J1151" s="189"/>
      <c r="K1151" s="189"/>
      <c r="L1151" s="194"/>
      <c r="M1151" s="195"/>
      <c r="N1151" s="196"/>
      <c r="O1151" s="196"/>
      <c r="P1151" s="196"/>
      <c r="Q1151" s="196"/>
      <c r="R1151" s="196"/>
      <c r="S1151" s="196"/>
      <c r="T1151" s="197"/>
      <c r="AT1151" s="198" t="s">
        <v>181</v>
      </c>
      <c r="AU1151" s="198" t="s">
        <v>179</v>
      </c>
      <c r="AV1151" s="13" t="s">
        <v>83</v>
      </c>
      <c r="AW1151" s="13" t="s">
        <v>36</v>
      </c>
      <c r="AX1151" s="13" t="s">
        <v>75</v>
      </c>
      <c r="AY1151" s="198" t="s">
        <v>171</v>
      </c>
    </row>
    <row r="1152" spans="2:51" s="14" customFormat="1" ht="11.25">
      <c r="B1152" s="199"/>
      <c r="C1152" s="200"/>
      <c r="D1152" s="190" t="s">
        <v>181</v>
      </c>
      <c r="E1152" s="201" t="s">
        <v>19</v>
      </c>
      <c r="F1152" s="202" t="s">
        <v>1374</v>
      </c>
      <c r="G1152" s="200"/>
      <c r="H1152" s="203">
        <v>12</v>
      </c>
      <c r="I1152" s="204"/>
      <c r="J1152" s="200"/>
      <c r="K1152" s="200"/>
      <c r="L1152" s="205"/>
      <c r="M1152" s="206"/>
      <c r="N1152" s="207"/>
      <c r="O1152" s="207"/>
      <c r="P1152" s="207"/>
      <c r="Q1152" s="207"/>
      <c r="R1152" s="207"/>
      <c r="S1152" s="207"/>
      <c r="T1152" s="208"/>
      <c r="AT1152" s="209" t="s">
        <v>181</v>
      </c>
      <c r="AU1152" s="209" t="s">
        <v>179</v>
      </c>
      <c r="AV1152" s="14" t="s">
        <v>179</v>
      </c>
      <c r="AW1152" s="14" t="s">
        <v>36</v>
      </c>
      <c r="AX1152" s="14" t="s">
        <v>75</v>
      </c>
      <c r="AY1152" s="209" t="s">
        <v>171</v>
      </c>
    </row>
    <row r="1153" spans="2:51" s="15" customFormat="1" ht="11.25">
      <c r="B1153" s="210"/>
      <c r="C1153" s="211"/>
      <c r="D1153" s="190" t="s">
        <v>181</v>
      </c>
      <c r="E1153" s="212" t="s">
        <v>19</v>
      </c>
      <c r="F1153" s="213" t="s">
        <v>184</v>
      </c>
      <c r="G1153" s="211"/>
      <c r="H1153" s="214">
        <v>12</v>
      </c>
      <c r="I1153" s="215"/>
      <c r="J1153" s="211"/>
      <c r="K1153" s="211"/>
      <c r="L1153" s="216"/>
      <c r="M1153" s="217"/>
      <c r="N1153" s="218"/>
      <c r="O1153" s="218"/>
      <c r="P1153" s="218"/>
      <c r="Q1153" s="218"/>
      <c r="R1153" s="218"/>
      <c r="S1153" s="218"/>
      <c r="T1153" s="219"/>
      <c r="AT1153" s="220" t="s">
        <v>181</v>
      </c>
      <c r="AU1153" s="220" t="s">
        <v>179</v>
      </c>
      <c r="AV1153" s="15" t="s">
        <v>178</v>
      </c>
      <c r="AW1153" s="15" t="s">
        <v>36</v>
      </c>
      <c r="AX1153" s="15" t="s">
        <v>83</v>
      </c>
      <c r="AY1153" s="220" t="s">
        <v>171</v>
      </c>
    </row>
    <row r="1154" spans="1:65" s="2" customFormat="1" ht="16.5" customHeight="1">
      <c r="A1154" s="36"/>
      <c r="B1154" s="37"/>
      <c r="C1154" s="221" t="s">
        <v>1375</v>
      </c>
      <c r="D1154" s="221" t="s">
        <v>248</v>
      </c>
      <c r="E1154" s="222" t="s">
        <v>1376</v>
      </c>
      <c r="F1154" s="223" t="s">
        <v>1377</v>
      </c>
      <c r="G1154" s="224" t="s">
        <v>176</v>
      </c>
      <c r="H1154" s="225">
        <v>12</v>
      </c>
      <c r="I1154" s="226"/>
      <c r="J1154" s="227">
        <f>ROUND(I1154*H1154,2)</f>
        <v>0</v>
      </c>
      <c r="K1154" s="223" t="s">
        <v>177</v>
      </c>
      <c r="L1154" s="228"/>
      <c r="M1154" s="229" t="s">
        <v>19</v>
      </c>
      <c r="N1154" s="230" t="s">
        <v>47</v>
      </c>
      <c r="O1154" s="66"/>
      <c r="P1154" s="184">
        <f>O1154*H1154</f>
        <v>0</v>
      </c>
      <c r="Q1154" s="184">
        <v>0.02546</v>
      </c>
      <c r="R1154" s="184">
        <f>Q1154*H1154</f>
        <v>0.30552</v>
      </c>
      <c r="S1154" s="184">
        <v>0</v>
      </c>
      <c r="T1154" s="185">
        <f>S1154*H1154</f>
        <v>0</v>
      </c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R1154" s="186" t="s">
        <v>353</v>
      </c>
      <c r="AT1154" s="186" t="s">
        <v>248</v>
      </c>
      <c r="AU1154" s="186" t="s">
        <v>179</v>
      </c>
      <c r="AY1154" s="19" t="s">
        <v>171</v>
      </c>
      <c r="BE1154" s="187">
        <f>IF(N1154="základní",J1154,0)</f>
        <v>0</v>
      </c>
      <c r="BF1154" s="187">
        <f>IF(N1154="snížená",J1154,0)</f>
        <v>0</v>
      </c>
      <c r="BG1154" s="187">
        <f>IF(N1154="zákl. přenesená",J1154,0)</f>
        <v>0</v>
      </c>
      <c r="BH1154" s="187">
        <f>IF(N1154="sníž. přenesená",J1154,0)</f>
        <v>0</v>
      </c>
      <c r="BI1154" s="187">
        <f>IF(N1154="nulová",J1154,0)</f>
        <v>0</v>
      </c>
      <c r="BJ1154" s="19" t="s">
        <v>179</v>
      </c>
      <c r="BK1154" s="187">
        <f>ROUND(I1154*H1154,2)</f>
        <v>0</v>
      </c>
      <c r="BL1154" s="19" t="s">
        <v>261</v>
      </c>
      <c r="BM1154" s="186" t="s">
        <v>1378</v>
      </c>
    </row>
    <row r="1155" spans="1:65" s="2" customFormat="1" ht="21.75" customHeight="1">
      <c r="A1155" s="36"/>
      <c r="B1155" s="37"/>
      <c r="C1155" s="175" t="s">
        <v>1379</v>
      </c>
      <c r="D1155" s="175" t="s">
        <v>173</v>
      </c>
      <c r="E1155" s="176" t="s">
        <v>1380</v>
      </c>
      <c r="F1155" s="177" t="s">
        <v>1381</v>
      </c>
      <c r="G1155" s="178" t="s">
        <v>176</v>
      </c>
      <c r="H1155" s="179">
        <v>44.8</v>
      </c>
      <c r="I1155" s="180"/>
      <c r="J1155" s="181">
        <f>ROUND(I1155*H1155,2)</f>
        <v>0</v>
      </c>
      <c r="K1155" s="177" t="s">
        <v>177</v>
      </c>
      <c r="L1155" s="41"/>
      <c r="M1155" s="182" t="s">
        <v>19</v>
      </c>
      <c r="N1155" s="183" t="s">
        <v>47</v>
      </c>
      <c r="O1155" s="66"/>
      <c r="P1155" s="184">
        <f>O1155*H1155</f>
        <v>0</v>
      </c>
      <c r="Q1155" s="184">
        <v>0.00027</v>
      </c>
      <c r="R1155" s="184">
        <f>Q1155*H1155</f>
        <v>0.012095999999999999</v>
      </c>
      <c r="S1155" s="184">
        <v>0</v>
      </c>
      <c r="T1155" s="185">
        <f>S1155*H1155</f>
        <v>0</v>
      </c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R1155" s="186" t="s">
        <v>261</v>
      </c>
      <c r="AT1155" s="186" t="s">
        <v>173</v>
      </c>
      <c r="AU1155" s="186" t="s">
        <v>179</v>
      </c>
      <c r="AY1155" s="19" t="s">
        <v>171</v>
      </c>
      <c r="BE1155" s="187">
        <f>IF(N1155="základní",J1155,0)</f>
        <v>0</v>
      </c>
      <c r="BF1155" s="187">
        <f>IF(N1155="snížená",J1155,0)</f>
        <v>0</v>
      </c>
      <c r="BG1155" s="187">
        <f>IF(N1155="zákl. přenesená",J1155,0)</f>
        <v>0</v>
      </c>
      <c r="BH1155" s="187">
        <f>IF(N1155="sníž. přenesená",J1155,0)</f>
        <v>0</v>
      </c>
      <c r="BI1155" s="187">
        <f>IF(N1155="nulová",J1155,0)</f>
        <v>0</v>
      </c>
      <c r="BJ1155" s="19" t="s">
        <v>179</v>
      </c>
      <c r="BK1155" s="187">
        <f>ROUND(I1155*H1155,2)</f>
        <v>0</v>
      </c>
      <c r="BL1155" s="19" t="s">
        <v>261</v>
      </c>
      <c r="BM1155" s="186" t="s">
        <v>1382</v>
      </c>
    </row>
    <row r="1156" spans="2:51" s="13" customFormat="1" ht="11.25">
      <c r="B1156" s="188"/>
      <c r="C1156" s="189"/>
      <c r="D1156" s="190" t="s">
        <v>181</v>
      </c>
      <c r="E1156" s="191" t="s">
        <v>19</v>
      </c>
      <c r="F1156" s="192" t="s">
        <v>1383</v>
      </c>
      <c r="G1156" s="189"/>
      <c r="H1156" s="191" t="s">
        <v>19</v>
      </c>
      <c r="I1156" s="193"/>
      <c r="J1156" s="189"/>
      <c r="K1156" s="189"/>
      <c r="L1156" s="194"/>
      <c r="M1156" s="195"/>
      <c r="N1156" s="196"/>
      <c r="O1156" s="196"/>
      <c r="P1156" s="196"/>
      <c r="Q1156" s="196"/>
      <c r="R1156" s="196"/>
      <c r="S1156" s="196"/>
      <c r="T1156" s="197"/>
      <c r="AT1156" s="198" t="s">
        <v>181</v>
      </c>
      <c r="AU1156" s="198" t="s">
        <v>179</v>
      </c>
      <c r="AV1156" s="13" t="s">
        <v>83</v>
      </c>
      <c r="AW1156" s="13" t="s">
        <v>36</v>
      </c>
      <c r="AX1156" s="13" t="s">
        <v>75</v>
      </c>
      <c r="AY1156" s="198" t="s">
        <v>171</v>
      </c>
    </row>
    <row r="1157" spans="2:51" s="14" customFormat="1" ht="11.25">
      <c r="B1157" s="199"/>
      <c r="C1157" s="200"/>
      <c r="D1157" s="190" t="s">
        <v>181</v>
      </c>
      <c r="E1157" s="201" t="s">
        <v>19</v>
      </c>
      <c r="F1157" s="202" t="s">
        <v>739</v>
      </c>
      <c r="G1157" s="200"/>
      <c r="H1157" s="203">
        <v>1.5</v>
      </c>
      <c r="I1157" s="204"/>
      <c r="J1157" s="200"/>
      <c r="K1157" s="200"/>
      <c r="L1157" s="205"/>
      <c r="M1157" s="206"/>
      <c r="N1157" s="207"/>
      <c r="O1157" s="207"/>
      <c r="P1157" s="207"/>
      <c r="Q1157" s="207"/>
      <c r="R1157" s="207"/>
      <c r="S1157" s="207"/>
      <c r="T1157" s="208"/>
      <c r="AT1157" s="209" t="s">
        <v>181</v>
      </c>
      <c r="AU1157" s="209" t="s">
        <v>179</v>
      </c>
      <c r="AV1157" s="14" t="s">
        <v>179</v>
      </c>
      <c r="AW1157" s="14" t="s">
        <v>36</v>
      </c>
      <c r="AX1157" s="14" t="s">
        <v>75</v>
      </c>
      <c r="AY1157" s="209" t="s">
        <v>171</v>
      </c>
    </row>
    <row r="1158" spans="2:51" s="13" customFormat="1" ht="11.25">
      <c r="B1158" s="188"/>
      <c r="C1158" s="189"/>
      <c r="D1158" s="190" t="s">
        <v>181</v>
      </c>
      <c r="E1158" s="191" t="s">
        <v>19</v>
      </c>
      <c r="F1158" s="192" t="s">
        <v>1384</v>
      </c>
      <c r="G1158" s="189"/>
      <c r="H1158" s="191" t="s">
        <v>19</v>
      </c>
      <c r="I1158" s="193"/>
      <c r="J1158" s="189"/>
      <c r="K1158" s="189"/>
      <c r="L1158" s="194"/>
      <c r="M1158" s="195"/>
      <c r="N1158" s="196"/>
      <c r="O1158" s="196"/>
      <c r="P1158" s="196"/>
      <c r="Q1158" s="196"/>
      <c r="R1158" s="196"/>
      <c r="S1158" s="196"/>
      <c r="T1158" s="197"/>
      <c r="AT1158" s="198" t="s">
        <v>181</v>
      </c>
      <c r="AU1158" s="198" t="s">
        <v>179</v>
      </c>
      <c r="AV1158" s="13" t="s">
        <v>83</v>
      </c>
      <c r="AW1158" s="13" t="s">
        <v>36</v>
      </c>
      <c r="AX1158" s="13" t="s">
        <v>75</v>
      </c>
      <c r="AY1158" s="198" t="s">
        <v>171</v>
      </c>
    </row>
    <row r="1159" spans="2:51" s="14" customFormat="1" ht="11.25">
      <c r="B1159" s="199"/>
      <c r="C1159" s="200"/>
      <c r="D1159" s="190" t="s">
        <v>181</v>
      </c>
      <c r="E1159" s="201" t="s">
        <v>19</v>
      </c>
      <c r="F1159" s="202" t="s">
        <v>1385</v>
      </c>
      <c r="G1159" s="200"/>
      <c r="H1159" s="203">
        <v>6.25</v>
      </c>
      <c r="I1159" s="204"/>
      <c r="J1159" s="200"/>
      <c r="K1159" s="200"/>
      <c r="L1159" s="205"/>
      <c r="M1159" s="206"/>
      <c r="N1159" s="207"/>
      <c r="O1159" s="207"/>
      <c r="P1159" s="207"/>
      <c r="Q1159" s="207"/>
      <c r="R1159" s="207"/>
      <c r="S1159" s="207"/>
      <c r="T1159" s="208"/>
      <c r="AT1159" s="209" t="s">
        <v>181</v>
      </c>
      <c r="AU1159" s="209" t="s">
        <v>179</v>
      </c>
      <c r="AV1159" s="14" t="s">
        <v>179</v>
      </c>
      <c r="AW1159" s="14" t="s">
        <v>36</v>
      </c>
      <c r="AX1159" s="14" t="s">
        <v>75</v>
      </c>
      <c r="AY1159" s="209" t="s">
        <v>171</v>
      </c>
    </row>
    <row r="1160" spans="2:51" s="13" customFormat="1" ht="11.25">
      <c r="B1160" s="188"/>
      <c r="C1160" s="189"/>
      <c r="D1160" s="190" t="s">
        <v>181</v>
      </c>
      <c r="E1160" s="191" t="s">
        <v>19</v>
      </c>
      <c r="F1160" s="192" t="s">
        <v>1386</v>
      </c>
      <c r="G1160" s="189"/>
      <c r="H1160" s="191" t="s">
        <v>19</v>
      </c>
      <c r="I1160" s="193"/>
      <c r="J1160" s="189"/>
      <c r="K1160" s="189"/>
      <c r="L1160" s="194"/>
      <c r="M1160" s="195"/>
      <c r="N1160" s="196"/>
      <c r="O1160" s="196"/>
      <c r="P1160" s="196"/>
      <c r="Q1160" s="196"/>
      <c r="R1160" s="196"/>
      <c r="S1160" s="196"/>
      <c r="T1160" s="197"/>
      <c r="AT1160" s="198" t="s">
        <v>181</v>
      </c>
      <c r="AU1160" s="198" t="s">
        <v>179</v>
      </c>
      <c r="AV1160" s="13" t="s">
        <v>83</v>
      </c>
      <c r="AW1160" s="13" t="s">
        <v>36</v>
      </c>
      <c r="AX1160" s="13" t="s">
        <v>75</v>
      </c>
      <c r="AY1160" s="198" t="s">
        <v>171</v>
      </c>
    </row>
    <row r="1161" spans="2:51" s="14" customFormat="1" ht="11.25">
      <c r="B1161" s="199"/>
      <c r="C1161" s="200"/>
      <c r="D1161" s="190" t="s">
        <v>181</v>
      </c>
      <c r="E1161" s="201" t="s">
        <v>19</v>
      </c>
      <c r="F1161" s="202" t="s">
        <v>1387</v>
      </c>
      <c r="G1161" s="200"/>
      <c r="H1161" s="203">
        <v>3.75</v>
      </c>
      <c r="I1161" s="204"/>
      <c r="J1161" s="200"/>
      <c r="K1161" s="200"/>
      <c r="L1161" s="205"/>
      <c r="M1161" s="206"/>
      <c r="N1161" s="207"/>
      <c r="O1161" s="207"/>
      <c r="P1161" s="207"/>
      <c r="Q1161" s="207"/>
      <c r="R1161" s="207"/>
      <c r="S1161" s="207"/>
      <c r="T1161" s="208"/>
      <c r="AT1161" s="209" t="s">
        <v>181</v>
      </c>
      <c r="AU1161" s="209" t="s">
        <v>179</v>
      </c>
      <c r="AV1161" s="14" t="s">
        <v>179</v>
      </c>
      <c r="AW1161" s="14" t="s">
        <v>36</v>
      </c>
      <c r="AX1161" s="14" t="s">
        <v>75</v>
      </c>
      <c r="AY1161" s="209" t="s">
        <v>171</v>
      </c>
    </row>
    <row r="1162" spans="2:51" s="13" customFormat="1" ht="11.25">
      <c r="B1162" s="188"/>
      <c r="C1162" s="189"/>
      <c r="D1162" s="190" t="s">
        <v>181</v>
      </c>
      <c r="E1162" s="191" t="s">
        <v>19</v>
      </c>
      <c r="F1162" s="192" t="s">
        <v>1388</v>
      </c>
      <c r="G1162" s="189"/>
      <c r="H1162" s="191" t="s">
        <v>19</v>
      </c>
      <c r="I1162" s="193"/>
      <c r="J1162" s="189"/>
      <c r="K1162" s="189"/>
      <c r="L1162" s="194"/>
      <c r="M1162" s="195"/>
      <c r="N1162" s="196"/>
      <c r="O1162" s="196"/>
      <c r="P1162" s="196"/>
      <c r="Q1162" s="196"/>
      <c r="R1162" s="196"/>
      <c r="S1162" s="196"/>
      <c r="T1162" s="197"/>
      <c r="AT1162" s="198" t="s">
        <v>181</v>
      </c>
      <c r="AU1162" s="198" t="s">
        <v>179</v>
      </c>
      <c r="AV1162" s="13" t="s">
        <v>83</v>
      </c>
      <c r="AW1162" s="13" t="s">
        <v>36</v>
      </c>
      <c r="AX1162" s="13" t="s">
        <v>75</v>
      </c>
      <c r="AY1162" s="198" t="s">
        <v>171</v>
      </c>
    </row>
    <row r="1163" spans="2:51" s="14" customFormat="1" ht="11.25">
      <c r="B1163" s="199"/>
      <c r="C1163" s="200"/>
      <c r="D1163" s="190" t="s">
        <v>181</v>
      </c>
      <c r="E1163" s="201" t="s">
        <v>19</v>
      </c>
      <c r="F1163" s="202" t="s">
        <v>1389</v>
      </c>
      <c r="G1163" s="200"/>
      <c r="H1163" s="203">
        <v>2.5</v>
      </c>
      <c r="I1163" s="204"/>
      <c r="J1163" s="200"/>
      <c r="K1163" s="200"/>
      <c r="L1163" s="205"/>
      <c r="M1163" s="206"/>
      <c r="N1163" s="207"/>
      <c r="O1163" s="207"/>
      <c r="P1163" s="207"/>
      <c r="Q1163" s="207"/>
      <c r="R1163" s="207"/>
      <c r="S1163" s="207"/>
      <c r="T1163" s="208"/>
      <c r="AT1163" s="209" t="s">
        <v>181</v>
      </c>
      <c r="AU1163" s="209" t="s">
        <v>179</v>
      </c>
      <c r="AV1163" s="14" t="s">
        <v>179</v>
      </c>
      <c r="AW1163" s="14" t="s">
        <v>36</v>
      </c>
      <c r="AX1163" s="14" t="s">
        <v>75</v>
      </c>
      <c r="AY1163" s="209" t="s">
        <v>171</v>
      </c>
    </row>
    <row r="1164" spans="2:51" s="13" customFormat="1" ht="11.25">
      <c r="B1164" s="188"/>
      <c r="C1164" s="189"/>
      <c r="D1164" s="190" t="s">
        <v>181</v>
      </c>
      <c r="E1164" s="191" t="s">
        <v>19</v>
      </c>
      <c r="F1164" s="192" t="s">
        <v>1390</v>
      </c>
      <c r="G1164" s="189"/>
      <c r="H1164" s="191" t="s">
        <v>19</v>
      </c>
      <c r="I1164" s="193"/>
      <c r="J1164" s="189"/>
      <c r="K1164" s="189"/>
      <c r="L1164" s="194"/>
      <c r="M1164" s="195"/>
      <c r="N1164" s="196"/>
      <c r="O1164" s="196"/>
      <c r="P1164" s="196"/>
      <c r="Q1164" s="196"/>
      <c r="R1164" s="196"/>
      <c r="S1164" s="196"/>
      <c r="T1164" s="197"/>
      <c r="AT1164" s="198" t="s">
        <v>181</v>
      </c>
      <c r="AU1164" s="198" t="s">
        <v>179</v>
      </c>
      <c r="AV1164" s="13" t="s">
        <v>83</v>
      </c>
      <c r="AW1164" s="13" t="s">
        <v>36</v>
      </c>
      <c r="AX1164" s="13" t="s">
        <v>75</v>
      </c>
      <c r="AY1164" s="198" t="s">
        <v>171</v>
      </c>
    </row>
    <row r="1165" spans="2:51" s="14" customFormat="1" ht="11.25">
      <c r="B1165" s="199"/>
      <c r="C1165" s="200"/>
      <c r="D1165" s="190" t="s">
        <v>181</v>
      </c>
      <c r="E1165" s="201" t="s">
        <v>19</v>
      </c>
      <c r="F1165" s="202" t="s">
        <v>1391</v>
      </c>
      <c r="G1165" s="200"/>
      <c r="H1165" s="203">
        <v>26.4</v>
      </c>
      <c r="I1165" s="204"/>
      <c r="J1165" s="200"/>
      <c r="K1165" s="200"/>
      <c r="L1165" s="205"/>
      <c r="M1165" s="206"/>
      <c r="N1165" s="207"/>
      <c r="O1165" s="207"/>
      <c r="P1165" s="207"/>
      <c r="Q1165" s="207"/>
      <c r="R1165" s="207"/>
      <c r="S1165" s="207"/>
      <c r="T1165" s="208"/>
      <c r="AT1165" s="209" t="s">
        <v>181</v>
      </c>
      <c r="AU1165" s="209" t="s">
        <v>179</v>
      </c>
      <c r="AV1165" s="14" t="s">
        <v>179</v>
      </c>
      <c r="AW1165" s="14" t="s">
        <v>36</v>
      </c>
      <c r="AX1165" s="14" t="s">
        <v>75</v>
      </c>
      <c r="AY1165" s="209" t="s">
        <v>171</v>
      </c>
    </row>
    <row r="1166" spans="2:51" s="13" customFormat="1" ht="11.25">
      <c r="B1166" s="188"/>
      <c r="C1166" s="189"/>
      <c r="D1166" s="190" t="s">
        <v>181</v>
      </c>
      <c r="E1166" s="191" t="s">
        <v>19</v>
      </c>
      <c r="F1166" s="192" t="s">
        <v>1392</v>
      </c>
      <c r="G1166" s="189"/>
      <c r="H1166" s="191" t="s">
        <v>19</v>
      </c>
      <c r="I1166" s="193"/>
      <c r="J1166" s="189"/>
      <c r="K1166" s="189"/>
      <c r="L1166" s="194"/>
      <c r="M1166" s="195"/>
      <c r="N1166" s="196"/>
      <c r="O1166" s="196"/>
      <c r="P1166" s="196"/>
      <c r="Q1166" s="196"/>
      <c r="R1166" s="196"/>
      <c r="S1166" s="196"/>
      <c r="T1166" s="197"/>
      <c r="AT1166" s="198" t="s">
        <v>181</v>
      </c>
      <c r="AU1166" s="198" t="s">
        <v>179</v>
      </c>
      <c r="AV1166" s="13" t="s">
        <v>83</v>
      </c>
      <c r="AW1166" s="13" t="s">
        <v>36</v>
      </c>
      <c r="AX1166" s="13" t="s">
        <v>75</v>
      </c>
      <c r="AY1166" s="198" t="s">
        <v>171</v>
      </c>
    </row>
    <row r="1167" spans="2:51" s="14" customFormat="1" ht="11.25">
      <c r="B1167" s="199"/>
      <c r="C1167" s="200"/>
      <c r="D1167" s="190" t="s">
        <v>181</v>
      </c>
      <c r="E1167" s="201" t="s">
        <v>19</v>
      </c>
      <c r="F1167" s="202" t="s">
        <v>1393</v>
      </c>
      <c r="G1167" s="200"/>
      <c r="H1167" s="203">
        <v>4.4</v>
      </c>
      <c r="I1167" s="204"/>
      <c r="J1167" s="200"/>
      <c r="K1167" s="200"/>
      <c r="L1167" s="205"/>
      <c r="M1167" s="206"/>
      <c r="N1167" s="207"/>
      <c r="O1167" s="207"/>
      <c r="P1167" s="207"/>
      <c r="Q1167" s="207"/>
      <c r="R1167" s="207"/>
      <c r="S1167" s="207"/>
      <c r="T1167" s="208"/>
      <c r="AT1167" s="209" t="s">
        <v>181</v>
      </c>
      <c r="AU1167" s="209" t="s">
        <v>179</v>
      </c>
      <c r="AV1167" s="14" t="s">
        <v>179</v>
      </c>
      <c r="AW1167" s="14" t="s">
        <v>36</v>
      </c>
      <c r="AX1167" s="14" t="s">
        <v>75</v>
      </c>
      <c r="AY1167" s="209" t="s">
        <v>171</v>
      </c>
    </row>
    <row r="1168" spans="2:51" s="15" customFormat="1" ht="11.25">
      <c r="B1168" s="210"/>
      <c r="C1168" s="211"/>
      <c r="D1168" s="190" t="s">
        <v>181</v>
      </c>
      <c r="E1168" s="212" t="s">
        <v>19</v>
      </c>
      <c r="F1168" s="213" t="s">
        <v>184</v>
      </c>
      <c r="G1168" s="211"/>
      <c r="H1168" s="214">
        <v>44.8</v>
      </c>
      <c r="I1168" s="215"/>
      <c r="J1168" s="211"/>
      <c r="K1168" s="211"/>
      <c r="L1168" s="216"/>
      <c r="M1168" s="217"/>
      <c r="N1168" s="218"/>
      <c r="O1168" s="218"/>
      <c r="P1168" s="218"/>
      <c r="Q1168" s="218"/>
      <c r="R1168" s="218"/>
      <c r="S1168" s="218"/>
      <c r="T1168" s="219"/>
      <c r="AT1168" s="220" t="s">
        <v>181</v>
      </c>
      <c r="AU1168" s="220" t="s">
        <v>179</v>
      </c>
      <c r="AV1168" s="15" t="s">
        <v>178</v>
      </c>
      <c r="AW1168" s="15" t="s">
        <v>36</v>
      </c>
      <c r="AX1168" s="15" t="s">
        <v>83</v>
      </c>
      <c r="AY1168" s="220" t="s">
        <v>171</v>
      </c>
    </row>
    <row r="1169" spans="1:65" s="2" customFormat="1" ht="16.5" customHeight="1">
      <c r="A1169" s="36"/>
      <c r="B1169" s="37"/>
      <c r="C1169" s="221" t="s">
        <v>1394</v>
      </c>
      <c r="D1169" s="221" t="s">
        <v>248</v>
      </c>
      <c r="E1169" s="222" t="s">
        <v>1395</v>
      </c>
      <c r="F1169" s="223" t="s">
        <v>1396</v>
      </c>
      <c r="G1169" s="224" t="s">
        <v>176</v>
      </c>
      <c r="H1169" s="225">
        <v>44.8</v>
      </c>
      <c r="I1169" s="226"/>
      <c r="J1169" s="227">
        <f>ROUND(I1169*H1169,2)</f>
        <v>0</v>
      </c>
      <c r="K1169" s="223" t="s">
        <v>177</v>
      </c>
      <c r="L1169" s="228"/>
      <c r="M1169" s="229" t="s">
        <v>19</v>
      </c>
      <c r="N1169" s="230" t="s">
        <v>47</v>
      </c>
      <c r="O1169" s="66"/>
      <c r="P1169" s="184">
        <f>O1169*H1169</f>
        <v>0</v>
      </c>
      <c r="Q1169" s="184">
        <v>0.03056</v>
      </c>
      <c r="R1169" s="184">
        <f>Q1169*H1169</f>
        <v>1.3690879999999999</v>
      </c>
      <c r="S1169" s="184">
        <v>0</v>
      </c>
      <c r="T1169" s="185">
        <f>S1169*H1169</f>
        <v>0</v>
      </c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R1169" s="186" t="s">
        <v>353</v>
      </c>
      <c r="AT1169" s="186" t="s">
        <v>248</v>
      </c>
      <c r="AU1169" s="186" t="s">
        <v>179</v>
      </c>
      <c r="AY1169" s="19" t="s">
        <v>171</v>
      </c>
      <c r="BE1169" s="187">
        <f>IF(N1169="základní",J1169,0)</f>
        <v>0</v>
      </c>
      <c r="BF1169" s="187">
        <f>IF(N1169="snížená",J1169,0)</f>
        <v>0</v>
      </c>
      <c r="BG1169" s="187">
        <f>IF(N1169="zákl. přenesená",J1169,0)</f>
        <v>0</v>
      </c>
      <c r="BH1169" s="187">
        <f>IF(N1169="sníž. přenesená",J1169,0)</f>
        <v>0</v>
      </c>
      <c r="BI1169" s="187">
        <f>IF(N1169="nulová",J1169,0)</f>
        <v>0</v>
      </c>
      <c r="BJ1169" s="19" t="s">
        <v>179</v>
      </c>
      <c r="BK1169" s="187">
        <f>ROUND(I1169*H1169,2)</f>
        <v>0</v>
      </c>
      <c r="BL1169" s="19" t="s">
        <v>261</v>
      </c>
      <c r="BM1169" s="186" t="s">
        <v>1397</v>
      </c>
    </row>
    <row r="1170" spans="1:47" s="2" customFormat="1" ht="19.5">
      <c r="A1170" s="36"/>
      <c r="B1170" s="37"/>
      <c r="C1170" s="38"/>
      <c r="D1170" s="190" t="s">
        <v>856</v>
      </c>
      <c r="E1170" s="38"/>
      <c r="F1170" s="242" t="s">
        <v>1398</v>
      </c>
      <c r="G1170" s="38"/>
      <c r="H1170" s="38"/>
      <c r="I1170" s="243"/>
      <c r="J1170" s="38"/>
      <c r="K1170" s="38"/>
      <c r="L1170" s="41"/>
      <c r="M1170" s="244"/>
      <c r="N1170" s="245"/>
      <c r="O1170" s="66"/>
      <c r="P1170" s="66"/>
      <c r="Q1170" s="66"/>
      <c r="R1170" s="66"/>
      <c r="S1170" s="66"/>
      <c r="T1170" s="67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T1170" s="19" t="s">
        <v>856</v>
      </c>
      <c r="AU1170" s="19" t="s">
        <v>179</v>
      </c>
    </row>
    <row r="1171" spans="1:65" s="2" customFormat="1" ht="21.75" customHeight="1">
      <c r="A1171" s="36"/>
      <c r="B1171" s="37"/>
      <c r="C1171" s="175" t="s">
        <v>1399</v>
      </c>
      <c r="D1171" s="175" t="s">
        <v>173</v>
      </c>
      <c r="E1171" s="176" t="s">
        <v>1400</v>
      </c>
      <c r="F1171" s="177" t="s">
        <v>1401</v>
      </c>
      <c r="G1171" s="178" t="s">
        <v>176</v>
      </c>
      <c r="H1171" s="179">
        <v>27</v>
      </c>
      <c r="I1171" s="180"/>
      <c r="J1171" s="181">
        <f>ROUND(I1171*H1171,2)</f>
        <v>0</v>
      </c>
      <c r="K1171" s="177" t="s">
        <v>177</v>
      </c>
      <c r="L1171" s="41"/>
      <c r="M1171" s="182" t="s">
        <v>19</v>
      </c>
      <c r="N1171" s="183" t="s">
        <v>47</v>
      </c>
      <c r="O1171" s="66"/>
      <c r="P1171" s="184">
        <f>O1171*H1171</f>
        <v>0</v>
      </c>
      <c r="Q1171" s="184">
        <v>0.00026</v>
      </c>
      <c r="R1171" s="184">
        <f>Q1171*H1171</f>
        <v>0.007019999999999999</v>
      </c>
      <c r="S1171" s="184">
        <v>0</v>
      </c>
      <c r="T1171" s="185">
        <f>S1171*H1171</f>
        <v>0</v>
      </c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R1171" s="186" t="s">
        <v>261</v>
      </c>
      <c r="AT1171" s="186" t="s">
        <v>173</v>
      </c>
      <c r="AU1171" s="186" t="s">
        <v>179</v>
      </c>
      <c r="AY1171" s="19" t="s">
        <v>171</v>
      </c>
      <c r="BE1171" s="187">
        <f>IF(N1171="základní",J1171,0)</f>
        <v>0</v>
      </c>
      <c r="BF1171" s="187">
        <f>IF(N1171="snížená",J1171,0)</f>
        <v>0</v>
      </c>
      <c r="BG1171" s="187">
        <f>IF(N1171="zákl. přenesená",J1171,0)</f>
        <v>0</v>
      </c>
      <c r="BH1171" s="187">
        <f>IF(N1171="sníž. přenesená",J1171,0)</f>
        <v>0</v>
      </c>
      <c r="BI1171" s="187">
        <f>IF(N1171="nulová",J1171,0)</f>
        <v>0</v>
      </c>
      <c r="BJ1171" s="19" t="s">
        <v>179</v>
      </c>
      <c r="BK1171" s="187">
        <f>ROUND(I1171*H1171,2)</f>
        <v>0</v>
      </c>
      <c r="BL1171" s="19" t="s">
        <v>261</v>
      </c>
      <c r="BM1171" s="186" t="s">
        <v>1402</v>
      </c>
    </row>
    <row r="1172" spans="2:51" s="13" customFormat="1" ht="11.25">
      <c r="B1172" s="188"/>
      <c r="C1172" s="189"/>
      <c r="D1172" s="190" t="s">
        <v>181</v>
      </c>
      <c r="E1172" s="191" t="s">
        <v>19</v>
      </c>
      <c r="F1172" s="192" t="s">
        <v>1403</v>
      </c>
      <c r="G1172" s="189"/>
      <c r="H1172" s="191" t="s">
        <v>19</v>
      </c>
      <c r="I1172" s="193"/>
      <c r="J1172" s="189"/>
      <c r="K1172" s="189"/>
      <c r="L1172" s="194"/>
      <c r="M1172" s="195"/>
      <c r="N1172" s="196"/>
      <c r="O1172" s="196"/>
      <c r="P1172" s="196"/>
      <c r="Q1172" s="196"/>
      <c r="R1172" s="196"/>
      <c r="S1172" s="196"/>
      <c r="T1172" s="197"/>
      <c r="AT1172" s="198" t="s">
        <v>181</v>
      </c>
      <c r="AU1172" s="198" t="s">
        <v>179</v>
      </c>
      <c r="AV1172" s="13" t="s">
        <v>83</v>
      </c>
      <c r="AW1172" s="13" t="s">
        <v>36</v>
      </c>
      <c r="AX1172" s="13" t="s">
        <v>75</v>
      </c>
      <c r="AY1172" s="198" t="s">
        <v>171</v>
      </c>
    </row>
    <row r="1173" spans="2:51" s="14" customFormat="1" ht="11.25">
      <c r="B1173" s="199"/>
      <c r="C1173" s="200"/>
      <c r="D1173" s="190" t="s">
        <v>181</v>
      </c>
      <c r="E1173" s="201" t="s">
        <v>19</v>
      </c>
      <c r="F1173" s="202" t="s">
        <v>1404</v>
      </c>
      <c r="G1173" s="200"/>
      <c r="H1173" s="203">
        <v>7.5</v>
      </c>
      <c r="I1173" s="204"/>
      <c r="J1173" s="200"/>
      <c r="K1173" s="200"/>
      <c r="L1173" s="205"/>
      <c r="M1173" s="206"/>
      <c r="N1173" s="207"/>
      <c r="O1173" s="207"/>
      <c r="P1173" s="207"/>
      <c r="Q1173" s="207"/>
      <c r="R1173" s="207"/>
      <c r="S1173" s="207"/>
      <c r="T1173" s="208"/>
      <c r="AT1173" s="209" t="s">
        <v>181</v>
      </c>
      <c r="AU1173" s="209" t="s">
        <v>179</v>
      </c>
      <c r="AV1173" s="14" t="s">
        <v>179</v>
      </c>
      <c r="AW1173" s="14" t="s">
        <v>36</v>
      </c>
      <c r="AX1173" s="14" t="s">
        <v>75</v>
      </c>
      <c r="AY1173" s="209" t="s">
        <v>171</v>
      </c>
    </row>
    <row r="1174" spans="2:51" s="13" customFormat="1" ht="11.25">
      <c r="B1174" s="188"/>
      <c r="C1174" s="189"/>
      <c r="D1174" s="190" t="s">
        <v>181</v>
      </c>
      <c r="E1174" s="191" t="s">
        <v>19</v>
      </c>
      <c r="F1174" s="192" t="s">
        <v>1405</v>
      </c>
      <c r="G1174" s="189"/>
      <c r="H1174" s="191" t="s">
        <v>19</v>
      </c>
      <c r="I1174" s="193"/>
      <c r="J1174" s="189"/>
      <c r="K1174" s="189"/>
      <c r="L1174" s="194"/>
      <c r="M1174" s="195"/>
      <c r="N1174" s="196"/>
      <c r="O1174" s="196"/>
      <c r="P1174" s="196"/>
      <c r="Q1174" s="196"/>
      <c r="R1174" s="196"/>
      <c r="S1174" s="196"/>
      <c r="T1174" s="197"/>
      <c r="AT1174" s="198" t="s">
        <v>181</v>
      </c>
      <c r="AU1174" s="198" t="s">
        <v>179</v>
      </c>
      <c r="AV1174" s="13" t="s">
        <v>83</v>
      </c>
      <c r="AW1174" s="13" t="s">
        <v>36</v>
      </c>
      <c r="AX1174" s="13" t="s">
        <v>75</v>
      </c>
      <c r="AY1174" s="198" t="s">
        <v>171</v>
      </c>
    </row>
    <row r="1175" spans="2:51" s="14" customFormat="1" ht="11.25">
      <c r="B1175" s="199"/>
      <c r="C1175" s="200"/>
      <c r="D1175" s="190" t="s">
        <v>181</v>
      </c>
      <c r="E1175" s="201" t="s">
        <v>19</v>
      </c>
      <c r="F1175" s="202" t="s">
        <v>1406</v>
      </c>
      <c r="G1175" s="200"/>
      <c r="H1175" s="203">
        <v>4.5</v>
      </c>
      <c r="I1175" s="204"/>
      <c r="J1175" s="200"/>
      <c r="K1175" s="200"/>
      <c r="L1175" s="205"/>
      <c r="M1175" s="206"/>
      <c r="N1175" s="207"/>
      <c r="O1175" s="207"/>
      <c r="P1175" s="207"/>
      <c r="Q1175" s="207"/>
      <c r="R1175" s="207"/>
      <c r="S1175" s="207"/>
      <c r="T1175" s="208"/>
      <c r="AT1175" s="209" t="s">
        <v>181</v>
      </c>
      <c r="AU1175" s="209" t="s">
        <v>179</v>
      </c>
      <c r="AV1175" s="14" t="s">
        <v>179</v>
      </c>
      <c r="AW1175" s="14" t="s">
        <v>36</v>
      </c>
      <c r="AX1175" s="14" t="s">
        <v>75</v>
      </c>
      <c r="AY1175" s="209" t="s">
        <v>171</v>
      </c>
    </row>
    <row r="1176" spans="2:51" s="13" customFormat="1" ht="11.25">
      <c r="B1176" s="188"/>
      <c r="C1176" s="189"/>
      <c r="D1176" s="190" t="s">
        <v>181</v>
      </c>
      <c r="E1176" s="191" t="s">
        <v>19</v>
      </c>
      <c r="F1176" s="192" t="s">
        <v>1407</v>
      </c>
      <c r="G1176" s="189"/>
      <c r="H1176" s="191" t="s">
        <v>19</v>
      </c>
      <c r="I1176" s="193"/>
      <c r="J1176" s="189"/>
      <c r="K1176" s="189"/>
      <c r="L1176" s="194"/>
      <c r="M1176" s="195"/>
      <c r="N1176" s="196"/>
      <c r="O1176" s="196"/>
      <c r="P1176" s="196"/>
      <c r="Q1176" s="196"/>
      <c r="R1176" s="196"/>
      <c r="S1176" s="196"/>
      <c r="T1176" s="197"/>
      <c r="AT1176" s="198" t="s">
        <v>181</v>
      </c>
      <c r="AU1176" s="198" t="s">
        <v>179</v>
      </c>
      <c r="AV1176" s="13" t="s">
        <v>83</v>
      </c>
      <c r="AW1176" s="13" t="s">
        <v>36</v>
      </c>
      <c r="AX1176" s="13" t="s">
        <v>75</v>
      </c>
      <c r="AY1176" s="198" t="s">
        <v>171</v>
      </c>
    </row>
    <row r="1177" spans="2:51" s="14" customFormat="1" ht="11.25">
      <c r="B1177" s="199"/>
      <c r="C1177" s="200"/>
      <c r="D1177" s="190" t="s">
        <v>181</v>
      </c>
      <c r="E1177" s="201" t="s">
        <v>19</v>
      </c>
      <c r="F1177" s="202" t="s">
        <v>453</v>
      </c>
      <c r="G1177" s="200"/>
      <c r="H1177" s="203">
        <v>6</v>
      </c>
      <c r="I1177" s="204"/>
      <c r="J1177" s="200"/>
      <c r="K1177" s="200"/>
      <c r="L1177" s="205"/>
      <c r="M1177" s="206"/>
      <c r="N1177" s="207"/>
      <c r="O1177" s="207"/>
      <c r="P1177" s="207"/>
      <c r="Q1177" s="207"/>
      <c r="R1177" s="207"/>
      <c r="S1177" s="207"/>
      <c r="T1177" s="208"/>
      <c r="AT1177" s="209" t="s">
        <v>181</v>
      </c>
      <c r="AU1177" s="209" t="s">
        <v>179</v>
      </c>
      <c r="AV1177" s="14" t="s">
        <v>179</v>
      </c>
      <c r="AW1177" s="14" t="s">
        <v>36</v>
      </c>
      <c r="AX1177" s="14" t="s">
        <v>75</v>
      </c>
      <c r="AY1177" s="209" t="s">
        <v>171</v>
      </c>
    </row>
    <row r="1178" spans="2:51" s="13" customFormat="1" ht="11.25">
      <c r="B1178" s="188"/>
      <c r="C1178" s="189"/>
      <c r="D1178" s="190" t="s">
        <v>181</v>
      </c>
      <c r="E1178" s="191" t="s">
        <v>19</v>
      </c>
      <c r="F1178" s="192" t="s">
        <v>1408</v>
      </c>
      <c r="G1178" s="189"/>
      <c r="H1178" s="191" t="s">
        <v>19</v>
      </c>
      <c r="I1178" s="193"/>
      <c r="J1178" s="189"/>
      <c r="K1178" s="189"/>
      <c r="L1178" s="194"/>
      <c r="M1178" s="195"/>
      <c r="N1178" s="196"/>
      <c r="O1178" s="196"/>
      <c r="P1178" s="196"/>
      <c r="Q1178" s="196"/>
      <c r="R1178" s="196"/>
      <c r="S1178" s="196"/>
      <c r="T1178" s="197"/>
      <c r="AT1178" s="198" t="s">
        <v>181</v>
      </c>
      <c r="AU1178" s="198" t="s">
        <v>179</v>
      </c>
      <c r="AV1178" s="13" t="s">
        <v>83</v>
      </c>
      <c r="AW1178" s="13" t="s">
        <v>36</v>
      </c>
      <c r="AX1178" s="13" t="s">
        <v>75</v>
      </c>
      <c r="AY1178" s="198" t="s">
        <v>171</v>
      </c>
    </row>
    <row r="1179" spans="2:51" s="14" customFormat="1" ht="11.25">
      <c r="B1179" s="199"/>
      <c r="C1179" s="200"/>
      <c r="D1179" s="190" t="s">
        <v>181</v>
      </c>
      <c r="E1179" s="201" t="s">
        <v>19</v>
      </c>
      <c r="F1179" s="202" t="s">
        <v>740</v>
      </c>
      <c r="G1179" s="200"/>
      <c r="H1179" s="203">
        <v>9</v>
      </c>
      <c r="I1179" s="204"/>
      <c r="J1179" s="200"/>
      <c r="K1179" s="200"/>
      <c r="L1179" s="205"/>
      <c r="M1179" s="206"/>
      <c r="N1179" s="207"/>
      <c r="O1179" s="207"/>
      <c r="P1179" s="207"/>
      <c r="Q1179" s="207"/>
      <c r="R1179" s="207"/>
      <c r="S1179" s="207"/>
      <c r="T1179" s="208"/>
      <c r="AT1179" s="209" t="s">
        <v>181</v>
      </c>
      <c r="AU1179" s="209" t="s">
        <v>179</v>
      </c>
      <c r="AV1179" s="14" t="s">
        <v>179</v>
      </c>
      <c r="AW1179" s="14" t="s">
        <v>36</v>
      </c>
      <c r="AX1179" s="14" t="s">
        <v>75</v>
      </c>
      <c r="AY1179" s="209" t="s">
        <v>171</v>
      </c>
    </row>
    <row r="1180" spans="2:51" s="15" customFormat="1" ht="11.25">
      <c r="B1180" s="210"/>
      <c r="C1180" s="211"/>
      <c r="D1180" s="190" t="s">
        <v>181</v>
      </c>
      <c r="E1180" s="212" t="s">
        <v>19</v>
      </c>
      <c r="F1180" s="213" t="s">
        <v>184</v>
      </c>
      <c r="G1180" s="211"/>
      <c r="H1180" s="214">
        <v>27</v>
      </c>
      <c r="I1180" s="215"/>
      <c r="J1180" s="211"/>
      <c r="K1180" s="211"/>
      <c r="L1180" s="216"/>
      <c r="M1180" s="217"/>
      <c r="N1180" s="218"/>
      <c r="O1180" s="218"/>
      <c r="P1180" s="218"/>
      <c r="Q1180" s="218"/>
      <c r="R1180" s="218"/>
      <c r="S1180" s="218"/>
      <c r="T1180" s="219"/>
      <c r="AT1180" s="220" t="s">
        <v>181</v>
      </c>
      <c r="AU1180" s="220" t="s">
        <v>179</v>
      </c>
      <c r="AV1180" s="15" t="s">
        <v>178</v>
      </c>
      <c r="AW1180" s="15" t="s">
        <v>36</v>
      </c>
      <c r="AX1180" s="15" t="s">
        <v>83</v>
      </c>
      <c r="AY1180" s="220" t="s">
        <v>171</v>
      </c>
    </row>
    <row r="1181" spans="1:65" s="2" customFormat="1" ht="16.5" customHeight="1">
      <c r="A1181" s="36"/>
      <c r="B1181" s="37"/>
      <c r="C1181" s="221" t="s">
        <v>1409</v>
      </c>
      <c r="D1181" s="221" t="s">
        <v>248</v>
      </c>
      <c r="E1181" s="222" t="s">
        <v>1410</v>
      </c>
      <c r="F1181" s="223" t="s">
        <v>1411</v>
      </c>
      <c r="G1181" s="224" t="s">
        <v>176</v>
      </c>
      <c r="H1181" s="225">
        <v>27</v>
      </c>
      <c r="I1181" s="226"/>
      <c r="J1181" s="227">
        <f>ROUND(I1181*H1181,2)</f>
        <v>0</v>
      </c>
      <c r="K1181" s="223" t="s">
        <v>177</v>
      </c>
      <c r="L1181" s="228"/>
      <c r="M1181" s="229" t="s">
        <v>19</v>
      </c>
      <c r="N1181" s="230" t="s">
        <v>47</v>
      </c>
      <c r="O1181" s="66"/>
      <c r="P1181" s="184">
        <f>O1181*H1181</f>
        <v>0</v>
      </c>
      <c r="Q1181" s="184">
        <v>0.0287</v>
      </c>
      <c r="R1181" s="184">
        <f>Q1181*H1181</f>
        <v>0.7749</v>
      </c>
      <c r="S1181" s="184">
        <v>0</v>
      </c>
      <c r="T1181" s="185">
        <f>S1181*H1181</f>
        <v>0</v>
      </c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R1181" s="186" t="s">
        <v>353</v>
      </c>
      <c r="AT1181" s="186" t="s">
        <v>248</v>
      </c>
      <c r="AU1181" s="186" t="s">
        <v>179</v>
      </c>
      <c r="AY1181" s="19" t="s">
        <v>171</v>
      </c>
      <c r="BE1181" s="187">
        <f>IF(N1181="základní",J1181,0)</f>
        <v>0</v>
      </c>
      <c r="BF1181" s="187">
        <f>IF(N1181="snížená",J1181,0)</f>
        <v>0</v>
      </c>
      <c r="BG1181" s="187">
        <f>IF(N1181="zákl. přenesená",J1181,0)</f>
        <v>0</v>
      </c>
      <c r="BH1181" s="187">
        <f>IF(N1181="sníž. přenesená",J1181,0)</f>
        <v>0</v>
      </c>
      <c r="BI1181" s="187">
        <f>IF(N1181="nulová",J1181,0)</f>
        <v>0</v>
      </c>
      <c r="BJ1181" s="19" t="s">
        <v>179</v>
      </c>
      <c r="BK1181" s="187">
        <f>ROUND(I1181*H1181,2)</f>
        <v>0</v>
      </c>
      <c r="BL1181" s="19" t="s">
        <v>261</v>
      </c>
      <c r="BM1181" s="186" t="s">
        <v>1412</v>
      </c>
    </row>
    <row r="1182" spans="1:47" s="2" customFormat="1" ht="19.5">
      <c r="A1182" s="36"/>
      <c r="B1182" s="37"/>
      <c r="C1182" s="38"/>
      <c r="D1182" s="190" t="s">
        <v>856</v>
      </c>
      <c r="E1182" s="38"/>
      <c r="F1182" s="242" t="s">
        <v>1398</v>
      </c>
      <c r="G1182" s="38"/>
      <c r="H1182" s="38"/>
      <c r="I1182" s="243"/>
      <c r="J1182" s="38"/>
      <c r="K1182" s="38"/>
      <c r="L1182" s="41"/>
      <c r="M1182" s="244"/>
      <c r="N1182" s="245"/>
      <c r="O1182" s="66"/>
      <c r="P1182" s="66"/>
      <c r="Q1182" s="66"/>
      <c r="R1182" s="66"/>
      <c r="S1182" s="66"/>
      <c r="T1182" s="67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T1182" s="19" t="s">
        <v>856</v>
      </c>
      <c r="AU1182" s="19" t="s">
        <v>179</v>
      </c>
    </row>
    <row r="1183" spans="1:65" s="2" customFormat="1" ht="24">
      <c r="A1183" s="36"/>
      <c r="B1183" s="37"/>
      <c r="C1183" s="175" t="s">
        <v>1413</v>
      </c>
      <c r="D1183" s="175" t="s">
        <v>173</v>
      </c>
      <c r="E1183" s="176" t="s">
        <v>1414</v>
      </c>
      <c r="F1183" s="177" t="s">
        <v>1415</v>
      </c>
      <c r="G1183" s="178" t="s">
        <v>284</v>
      </c>
      <c r="H1183" s="179">
        <v>26</v>
      </c>
      <c r="I1183" s="180"/>
      <c r="J1183" s="181">
        <f>ROUND(I1183*H1183,2)</f>
        <v>0</v>
      </c>
      <c r="K1183" s="177" t="s">
        <v>177</v>
      </c>
      <c r="L1183" s="41"/>
      <c r="M1183" s="182" t="s">
        <v>19</v>
      </c>
      <c r="N1183" s="183" t="s">
        <v>47</v>
      </c>
      <c r="O1183" s="66"/>
      <c r="P1183" s="184">
        <f>O1183*H1183</f>
        <v>0</v>
      </c>
      <c r="Q1183" s="184">
        <v>0</v>
      </c>
      <c r="R1183" s="184">
        <f>Q1183*H1183</f>
        <v>0</v>
      </c>
      <c r="S1183" s="184">
        <v>0</v>
      </c>
      <c r="T1183" s="185">
        <f>S1183*H1183</f>
        <v>0</v>
      </c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R1183" s="186" t="s">
        <v>261</v>
      </c>
      <c r="AT1183" s="186" t="s">
        <v>173</v>
      </c>
      <c r="AU1183" s="186" t="s">
        <v>179</v>
      </c>
      <c r="AY1183" s="19" t="s">
        <v>171</v>
      </c>
      <c r="BE1183" s="187">
        <f>IF(N1183="základní",J1183,0)</f>
        <v>0</v>
      </c>
      <c r="BF1183" s="187">
        <f>IF(N1183="snížená",J1183,0)</f>
        <v>0</v>
      </c>
      <c r="BG1183" s="187">
        <f>IF(N1183="zákl. přenesená",J1183,0)</f>
        <v>0</v>
      </c>
      <c r="BH1183" s="187">
        <f>IF(N1183="sníž. přenesená",J1183,0)</f>
        <v>0</v>
      </c>
      <c r="BI1183" s="187">
        <f>IF(N1183="nulová",J1183,0)</f>
        <v>0</v>
      </c>
      <c r="BJ1183" s="19" t="s">
        <v>179</v>
      </c>
      <c r="BK1183" s="187">
        <f>ROUND(I1183*H1183,2)</f>
        <v>0</v>
      </c>
      <c r="BL1183" s="19" t="s">
        <v>261</v>
      </c>
      <c r="BM1183" s="186" t="s">
        <v>1416</v>
      </c>
    </row>
    <row r="1184" spans="2:51" s="14" customFormat="1" ht="11.25">
      <c r="B1184" s="199"/>
      <c r="C1184" s="200"/>
      <c r="D1184" s="190" t="s">
        <v>181</v>
      </c>
      <c r="E1184" s="201" t="s">
        <v>19</v>
      </c>
      <c r="F1184" s="202" t="s">
        <v>1417</v>
      </c>
      <c r="G1184" s="200"/>
      <c r="H1184" s="203">
        <v>26</v>
      </c>
      <c r="I1184" s="204"/>
      <c r="J1184" s="200"/>
      <c r="K1184" s="200"/>
      <c r="L1184" s="205"/>
      <c r="M1184" s="206"/>
      <c r="N1184" s="207"/>
      <c r="O1184" s="207"/>
      <c r="P1184" s="207"/>
      <c r="Q1184" s="207"/>
      <c r="R1184" s="207"/>
      <c r="S1184" s="207"/>
      <c r="T1184" s="208"/>
      <c r="AT1184" s="209" t="s">
        <v>181</v>
      </c>
      <c r="AU1184" s="209" t="s">
        <v>179</v>
      </c>
      <c r="AV1184" s="14" t="s">
        <v>179</v>
      </c>
      <c r="AW1184" s="14" t="s">
        <v>36</v>
      </c>
      <c r="AX1184" s="14" t="s">
        <v>75</v>
      </c>
      <c r="AY1184" s="209" t="s">
        <v>171</v>
      </c>
    </row>
    <row r="1185" spans="2:51" s="15" customFormat="1" ht="11.25">
      <c r="B1185" s="210"/>
      <c r="C1185" s="211"/>
      <c r="D1185" s="190" t="s">
        <v>181</v>
      </c>
      <c r="E1185" s="212" t="s">
        <v>19</v>
      </c>
      <c r="F1185" s="213" t="s">
        <v>184</v>
      </c>
      <c r="G1185" s="211"/>
      <c r="H1185" s="214">
        <v>26</v>
      </c>
      <c r="I1185" s="215"/>
      <c r="J1185" s="211"/>
      <c r="K1185" s="211"/>
      <c r="L1185" s="216"/>
      <c r="M1185" s="217"/>
      <c r="N1185" s="218"/>
      <c r="O1185" s="218"/>
      <c r="P1185" s="218"/>
      <c r="Q1185" s="218"/>
      <c r="R1185" s="218"/>
      <c r="S1185" s="218"/>
      <c r="T1185" s="219"/>
      <c r="AT1185" s="220" t="s">
        <v>181</v>
      </c>
      <c r="AU1185" s="220" t="s">
        <v>179</v>
      </c>
      <c r="AV1185" s="15" t="s">
        <v>178</v>
      </c>
      <c r="AW1185" s="15" t="s">
        <v>36</v>
      </c>
      <c r="AX1185" s="15" t="s">
        <v>83</v>
      </c>
      <c r="AY1185" s="220" t="s">
        <v>171</v>
      </c>
    </row>
    <row r="1186" spans="1:65" s="2" customFormat="1" ht="16.5" customHeight="1">
      <c r="A1186" s="36"/>
      <c r="B1186" s="37"/>
      <c r="C1186" s="221" t="s">
        <v>1418</v>
      </c>
      <c r="D1186" s="221" t="s">
        <v>248</v>
      </c>
      <c r="E1186" s="222" t="s">
        <v>1419</v>
      </c>
      <c r="F1186" s="223" t="s">
        <v>1420</v>
      </c>
      <c r="G1186" s="224" t="s">
        <v>284</v>
      </c>
      <c r="H1186" s="225">
        <v>1</v>
      </c>
      <c r="I1186" s="226"/>
      <c r="J1186" s="227">
        <f>ROUND(I1186*H1186,2)</f>
        <v>0</v>
      </c>
      <c r="K1186" s="223" t="s">
        <v>19</v>
      </c>
      <c r="L1186" s="228"/>
      <c r="M1186" s="229" t="s">
        <v>19</v>
      </c>
      <c r="N1186" s="230" t="s">
        <v>47</v>
      </c>
      <c r="O1186" s="66"/>
      <c r="P1186" s="184">
        <f>O1186*H1186</f>
        <v>0</v>
      </c>
      <c r="Q1186" s="184">
        <v>0.0175</v>
      </c>
      <c r="R1186" s="184">
        <f>Q1186*H1186</f>
        <v>0.0175</v>
      </c>
      <c r="S1186" s="184">
        <v>0</v>
      </c>
      <c r="T1186" s="185">
        <f>S1186*H1186</f>
        <v>0</v>
      </c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R1186" s="186" t="s">
        <v>353</v>
      </c>
      <c r="AT1186" s="186" t="s">
        <v>248</v>
      </c>
      <c r="AU1186" s="186" t="s">
        <v>179</v>
      </c>
      <c r="AY1186" s="19" t="s">
        <v>171</v>
      </c>
      <c r="BE1186" s="187">
        <f>IF(N1186="základní",J1186,0)</f>
        <v>0</v>
      </c>
      <c r="BF1186" s="187">
        <f>IF(N1186="snížená",J1186,0)</f>
        <v>0</v>
      </c>
      <c r="BG1186" s="187">
        <f>IF(N1186="zákl. přenesená",J1186,0)</f>
        <v>0</v>
      </c>
      <c r="BH1186" s="187">
        <f>IF(N1186="sníž. přenesená",J1186,0)</f>
        <v>0</v>
      </c>
      <c r="BI1186" s="187">
        <f>IF(N1186="nulová",J1186,0)</f>
        <v>0</v>
      </c>
      <c r="BJ1186" s="19" t="s">
        <v>179</v>
      </c>
      <c r="BK1186" s="187">
        <f>ROUND(I1186*H1186,2)</f>
        <v>0</v>
      </c>
      <c r="BL1186" s="19" t="s">
        <v>261</v>
      </c>
      <c r="BM1186" s="186" t="s">
        <v>1421</v>
      </c>
    </row>
    <row r="1187" spans="1:47" s="2" customFormat="1" ht="117">
      <c r="A1187" s="36"/>
      <c r="B1187" s="37"/>
      <c r="C1187" s="38"/>
      <c r="D1187" s="190" t="s">
        <v>856</v>
      </c>
      <c r="E1187" s="38"/>
      <c r="F1187" s="242" t="s">
        <v>1422</v>
      </c>
      <c r="G1187" s="38"/>
      <c r="H1187" s="38"/>
      <c r="I1187" s="243"/>
      <c r="J1187" s="38"/>
      <c r="K1187" s="38"/>
      <c r="L1187" s="41"/>
      <c r="M1187" s="244"/>
      <c r="N1187" s="245"/>
      <c r="O1187" s="66"/>
      <c r="P1187" s="66"/>
      <c r="Q1187" s="66"/>
      <c r="R1187" s="66"/>
      <c r="S1187" s="66"/>
      <c r="T1187" s="67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T1187" s="19" t="s">
        <v>856</v>
      </c>
      <c r="AU1187" s="19" t="s">
        <v>179</v>
      </c>
    </row>
    <row r="1188" spans="2:51" s="13" customFormat="1" ht="11.25">
      <c r="B1188" s="188"/>
      <c r="C1188" s="189"/>
      <c r="D1188" s="190" t="s">
        <v>181</v>
      </c>
      <c r="E1188" s="191" t="s">
        <v>19</v>
      </c>
      <c r="F1188" s="192" t="s">
        <v>1423</v>
      </c>
      <c r="G1188" s="189"/>
      <c r="H1188" s="191" t="s">
        <v>19</v>
      </c>
      <c r="I1188" s="193"/>
      <c r="J1188" s="189"/>
      <c r="K1188" s="189"/>
      <c r="L1188" s="194"/>
      <c r="M1188" s="195"/>
      <c r="N1188" s="196"/>
      <c r="O1188" s="196"/>
      <c r="P1188" s="196"/>
      <c r="Q1188" s="196"/>
      <c r="R1188" s="196"/>
      <c r="S1188" s="196"/>
      <c r="T1188" s="197"/>
      <c r="AT1188" s="198" t="s">
        <v>181</v>
      </c>
      <c r="AU1188" s="198" t="s">
        <v>179</v>
      </c>
      <c r="AV1188" s="13" t="s">
        <v>83</v>
      </c>
      <c r="AW1188" s="13" t="s">
        <v>36</v>
      </c>
      <c r="AX1188" s="13" t="s">
        <v>75</v>
      </c>
      <c r="AY1188" s="198" t="s">
        <v>171</v>
      </c>
    </row>
    <row r="1189" spans="2:51" s="14" customFormat="1" ht="11.25">
      <c r="B1189" s="199"/>
      <c r="C1189" s="200"/>
      <c r="D1189" s="190" t="s">
        <v>181</v>
      </c>
      <c r="E1189" s="201" t="s">
        <v>19</v>
      </c>
      <c r="F1189" s="202" t="s">
        <v>83</v>
      </c>
      <c r="G1189" s="200"/>
      <c r="H1189" s="203">
        <v>1</v>
      </c>
      <c r="I1189" s="204"/>
      <c r="J1189" s="200"/>
      <c r="K1189" s="200"/>
      <c r="L1189" s="205"/>
      <c r="M1189" s="206"/>
      <c r="N1189" s="207"/>
      <c r="O1189" s="207"/>
      <c r="P1189" s="207"/>
      <c r="Q1189" s="207"/>
      <c r="R1189" s="207"/>
      <c r="S1189" s="207"/>
      <c r="T1189" s="208"/>
      <c r="AT1189" s="209" t="s">
        <v>181</v>
      </c>
      <c r="AU1189" s="209" t="s">
        <v>179</v>
      </c>
      <c r="AV1189" s="14" t="s">
        <v>179</v>
      </c>
      <c r="AW1189" s="14" t="s">
        <v>36</v>
      </c>
      <c r="AX1189" s="14" t="s">
        <v>75</v>
      </c>
      <c r="AY1189" s="209" t="s">
        <v>171</v>
      </c>
    </row>
    <row r="1190" spans="2:51" s="15" customFormat="1" ht="11.25">
      <c r="B1190" s="210"/>
      <c r="C1190" s="211"/>
      <c r="D1190" s="190" t="s">
        <v>181</v>
      </c>
      <c r="E1190" s="212" t="s">
        <v>19</v>
      </c>
      <c r="F1190" s="213" t="s">
        <v>184</v>
      </c>
      <c r="G1190" s="211"/>
      <c r="H1190" s="214">
        <v>1</v>
      </c>
      <c r="I1190" s="215"/>
      <c r="J1190" s="211"/>
      <c r="K1190" s="211"/>
      <c r="L1190" s="216"/>
      <c r="M1190" s="217"/>
      <c r="N1190" s="218"/>
      <c r="O1190" s="218"/>
      <c r="P1190" s="218"/>
      <c r="Q1190" s="218"/>
      <c r="R1190" s="218"/>
      <c r="S1190" s="218"/>
      <c r="T1190" s="219"/>
      <c r="AT1190" s="220" t="s">
        <v>181</v>
      </c>
      <c r="AU1190" s="220" t="s">
        <v>179</v>
      </c>
      <c r="AV1190" s="15" t="s">
        <v>178</v>
      </c>
      <c r="AW1190" s="15" t="s">
        <v>36</v>
      </c>
      <c r="AX1190" s="15" t="s">
        <v>83</v>
      </c>
      <c r="AY1190" s="220" t="s">
        <v>171</v>
      </c>
    </row>
    <row r="1191" spans="1:65" s="2" customFormat="1" ht="16.5" customHeight="1">
      <c r="A1191" s="36"/>
      <c r="B1191" s="37"/>
      <c r="C1191" s="221" t="s">
        <v>1424</v>
      </c>
      <c r="D1191" s="221" t="s">
        <v>248</v>
      </c>
      <c r="E1191" s="222" t="s">
        <v>1425</v>
      </c>
      <c r="F1191" s="223" t="s">
        <v>1420</v>
      </c>
      <c r="G1191" s="224" t="s">
        <v>284</v>
      </c>
      <c r="H1191" s="225">
        <v>2</v>
      </c>
      <c r="I1191" s="226"/>
      <c r="J1191" s="227">
        <f>ROUND(I1191*H1191,2)</f>
        <v>0</v>
      </c>
      <c r="K1191" s="223" t="s">
        <v>19</v>
      </c>
      <c r="L1191" s="228"/>
      <c r="M1191" s="229" t="s">
        <v>19</v>
      </c>
      <c r="N1191" s="230" t="s">
        <v>47</v>
      </c>
      <c r="O1191" s="66"/>
      <c r="P1191" s="184">
        <f>O1191*H1191</f>
        <v>0</v>
      </c>
      <c r="Q1191" s="184">
        <v>0.0175</v>
      </c>
      <c r="R1191" s="184">
        <f>Q1191*H1191</f>
        <v>0.035</v>
      </c>
      <c r="S1191" s="184">
        <v>0</v>
      </c>
      <c r="T1191" s="185">
        <f>S1191*H1191</f>
        <v>0</v>
      </c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R1191" s="186" t="s">
        <v>353</v>
      </c>
      <c r="AT1191" s="186" t="s">
        <v>248</v>
      </c>
      <c r="AU1191" s="186" t="s">
        <v>179</v>
      </c>
      <c r="AY1191" s="19" t="s">
        <v>171</v>
      </c>
      <c r="BE1191" s="187">
        <f>IF(N1191="základní",J1191,0)</f>
        <v>0</v>
      </c>
      <c r="BF1191" s="187">
        <f>IF(N1191="snížená",J1191,0)</f>
        <v>0</v>
      </c>
      <c r="BG1191" s="187">
        <f>IF(N1191="zákl. přenesená",J1191,0)</f>
        <v>0</v>
      </c>
      <c r="BH1191" s="187">
        <f>IF(N1191="sníž. přenesená",J1191,0)</f>
        <v>0</v>
      </c>
      <c r="BI1191" s="187">
        <f>IF(N1191="nulová",J1191,0)</f>
        <v>0</v>
      </c>
      <c r="BJ1191" s="19" t="s">
        <v>179</v>
      </c>
      <c r="BK1191" s="187">
        <f>ROUND(I1191*H1191,2)</f>
        <v>0</v>
      </c>
      <c r="BL1191" s="19" t="s">
        <v>261</v>
      </c>
      <c r="BM1191" s="186" t="s">
        <v>1426</v>
      </c>
    </row>
    <row r="1192" spans="1:47" s="2" customFormat="1" ht="117">
      <c r="A1192" s="36"/>
      <c r="B1192" s="37"/>
      <c r="C1192" s="38"/>
      <c r="D1192" s="190" t="s">
        <v>856</v>
      </c>
      <c r="E1192" s="38"/>
      <c r="F1192" s="242" t="s">
        <v>1427</v>
      </c>
      <c r="G1192" s="38"/>
      <c r="H1192" s="38"/>
      <c r="I1192" s="243"/>
      <c r="J1192" s="38"/>
      <c r="K1192" s="38"/>
      <c r="L1192" s="41"/>
      <c r="M1192" s="244"/>
      <c r="N1192" s="245"/>
      <c r="O1192" s="66"/>
      <c r="P1192" s="66"/>
      <c r="Q1192" s="66"/>
      <c r="R1192" s="66"/>
      <c r="S1192" s="66"/>
      <c r="T1192" s="67"/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T1192" s="19" t="s">
        <v>856</v>
      </c>
      <c r="AU1192" s="19" t="s">
        <v>179</v>
      </c>
    </row>
    <row r="1193" spans="2:51" s="13" customFormat="1" ht="11.25">
      <c r="B1193" s="188"/>
      <c r="C1193" s="189"/>
      <c r="D1193" s="190" t="s">
        <v>181</v>
      </c>
      <c r="E1193" s="191" t="s">
        <v>19</v>
      </c>
      <c r="F1193" s="192" t="s">
        <v>1428</v>
      </c>
      <c r="G1193" s="189"/>
      <c r="H1193" s="191" t="s">
        <v>19</v>
      </c>
      <c r="I1193" s="193"/>
      <c r="J1193" s="189"/>
      <c r="K1193" s="189"/>
      <c r="L1193" s="194"/>
      <c r="M1193" s="195"/>
      <c r="N1193" s="196"/>
      <c r="O1193" s="196"/>
      <c r="P1193" s="196"/>
      <c r="Q1193" s="196"/>
      <c r="R1193" s="196"/>
      <c r="S1193" s="196"/>
      <c r="T1193" s="197"/>
      <c r="AT1193" s="198" t="s">
        <v>181</v>
      </c>
      <c r="AU1193" s="198" t="s">
        <v>179</v>
      </c>
      <c r="AV1193" s="13" t="s">
        <v>83</v>
      </c>
      <c r="AW1193" s="13" t="s">
        <v>36</v>
      </c>
      <c r="AX1193" s="13" t="s">
        <v>75</v>
      </c>
      <c r="AY1193" s="198" t="s">
        <v>171</v>
      </c>
    </row>
    <row r="1194" spans="2:51" s="14" customFormat="1" ht="11.25">
      <c r="B1194" s="199"/>
      <c r="C1194" s="200"/>
      <c r="D1194" s="190" t="s">
        <v>181</v>
      </c>
      <c r="E1194" s="201" t="s">
        <v>19</v>
      </c>
      <c r="F1194" s="202" t="s">
        <v>530</v>
      </c>
      <c r="G1194" s="200"/>
      <c r="H1194" s="203">
        <v>2</v>
      </c>
      <c r="I1194" s="204"/>
      <c r="J1194" s="200"/>
      <c r="K1194" s="200"/>
      <c r="L1194" s="205"/>
      <c r="M1194" s="206"/>
      <c r="N1194" s="207"/>
      <c r="O1194" s="207"/>
      <c r="P1194" s="207"/>
      <c r="Q1194" s="207"/>
      <c r="R1194" s="207"/>
      <c r="S1194" s="207"/>
      <c r="T1194" s="208"/>
      <c r="AT1194" s="209" t="s">
        <v>181</v>
      </c>
      <c r="AU1194" s="209" t="s">
        <v>179</v>
      </c>
      <c r="AV1194" s="14" t="s">
        <v>179</v>
      </c>
      <c r="AW1194" s="14" t="s">
        <v>36</v>
      </c>
      <c r="AX1194" s="14" t="s">
        <v>75</v>
      </c>
      <c r="AY1194" s="209" t="s">
        <v>171</v>
      </c>
    </row>
    <row r="1195" spans="2:51" s="15" customFormat="1" ht="11.25">
      <c r="B1195" s="210"/>
      <c r="C1195" s="211"/>
      <c r="D1195" s="190" t="s">
        <v>181</v>
      </c>
      <c r="E1195" s="212" t="s">
        <v>19</v>
      </c>
      <c r="F1195" s="213" t="s">
        <v>184</v>
      </c>
      <c r="G1195" s="211"/>
      <c r="H1195" s="214">
        <v>2</v>
      </c>
      <c r="I1195" s="215"/>
      <c r="J1195" s="211"/>
      <c r="K1195" s="211"/>
      <c r="L1195" s="216"/>
      <c r="M1195" s="217"/>
      <c r="N1195" s="218"/>
      <c r="O1195" s="218"/>
      <c r="P1195" s="218"/>
      <c r="Q1195" s="218"/>
      <c r="R1195" s="218"/>
      <c r="S1195" s="218"/>
      <c r="T1195" s="219"/>
      <c r="AT1195" s="220" t="s">
        <v>181</v>
      </c>
      <c r="AU1195" s="220" t="s">
        <v>179</v>
      </c>
      <c r="AV1195" s="15" t="s">
        <v>178</v>
      </c>
      <c r="AW1195" s="15" t="s">
        <v>36</v>
      </c>
      <c r="AX1195" s="15" t="s">
        <v>83</v>
      </c>
      <c r="AY1195" s="220" t="s">
        <v>171</v>
      </c>
    </row>
    <row r="1196" spans="1:65" s="2" customFormat="1" ht="16.5" customHeight="1">
      <c r="A1196" s="36"/>
      <c r="B1196" s="37"/>
      <c r="C1196" s="221" t="s">
        <v>1429</v>
      </c>
      <c r="D1196" s="221" t="s">
        <v>248</v>
      </c>
      <c r="E1196" s="222" t="s">
        <v>1430</v>
      </c>
      <c r="F1196" s="223" t="s">
        <v>1431</v>
      </c>
      <c r="G1196" s="224" t="s">
        <v>284</v>
      </c>
      <c r="H1196" s="225">
        <v>9</v>
      </c>
      <c r="I1196" s="226"/>
      <c r="J1196" s="227">
        <f>ROUND(I1196*H1196,2)</f>
        <v>0</v>
      </c>
      <c r="K1196" s="223" t="s">
        <v>19</v>
      </c>
      <c r="L1196" s="228"/>
      <c r="M1196" s="229" t="s">
        <v>19</v>
      </c>
      <c r="N1196" s="230" t="s">
        <v>47</v>
      </c>
      <c r="O1196" s="66"/>
      <c r="P1196" s="184">
        <f>O1196*H1196</f>
        <v>0</v>
      </c>
      <c r="Q1196" s="184">
        <v>0.0195</v>
      </c>
      <c r="R1196" s="184">
        <f>Q1196*H1196</f>
        <v>0.1755</v>
      </c>
      <c r="S1196" s="184">
        <v>0</v>
      </c>
      <c r="T1196" s="185">
        <f>S1196*H1196</f>
        <v>0</v>
      </c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R1196" s="186" t="s">
        <v>353</v>
      </c>
      <c r="AT1196" s="186" t="s">
        <v>248</v>
      </c>
      <c r="AU1196" s="186" t="s">
        <v>179</v>
      </c>
      <c r="AY1196" s="19" t="s">
        <v>171</v>
      </c>
      <c r="BE1196" s="187">
        <f>IF(N1196="základní",J1196,0)</f>
        <v>0</v>
      </c>
      <c r="BF1196" s="187">
        <f>IF(N1196="snížená",J1196,0)</f>
        <v>0</v>
      </c>
      <c r="BG1196" s="187">
        <f>IF(N1196="zákl. přenesená",J1196,0)</f>
        <v>0</v>
      </c>
      <c r="BH1196" s="187">
        <f>IF(N1196="sníž. přenesená",J1196,0)</f>
        <v>0</v>
      </c>
      <c r="BI1196" s="187">
        <f>IF(N1196="nulová",J1196,0)</f>
        <v>0</v>
      </c>
      <c r="BJ1196" s="19" t="s">
        <v>179</v>
      </c>
      <c r="BK1196" s="187">
        <f>ROUND(I1196*H1196,2)</f>
        <v>0</v>
      </c>
      <c r="BL1196" s="19" t="s">
        <v>261</v>
      </c>
      <c r="BM1196" s="186" t="s">
        <v>1432</v>
      </c>
    </row>
    <row r="1197" spans="1:47" s="2" customFormat="1" ht="117">
      <c r="A1197" s="36"/>
      <c r="B1197" s="37"/>
      <c r="C1197" s="38"/>
      <c r="D1197" s="190" t="s">
        <v>856</v>
      </c>
      <c r="E1197" s="38"/>
      <c r="F1197" s="242" t="s">
        <v>1422</v>
      </c>
      <c r="G1197" s="38"/>
      <c r="H1197" s="38"/>
      <c r="I1197" s="243"/>
      <c r="J1197" s="38"/>
      <c r="K1197" s="38"/>
      <c r="L1197" s="41"/>
      <c r="M1197" s="244"/>
      <c r="N1197" s="245"/>
      <c r="O1197" s="66"/>
      <c r="P1197" s="66"/>
      <c r="Q1197" s="66"/>
      <c r="R1197" s="66"/>
      <c r="S1197" s="66"/>
      <c r="T1197" s="67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T1197" s="19" t="s">
        <v>856</v>
      </c>
      <c r="AU1197" s="19" t="s">
        <v>179</v>
      </c>
    </row>
    <row r="1198" spans="2:51" s="13" customFormat="1" ht="11.25">
      <c r="B1198" s="188"/>
      <c r="C1198" s="189"/>
      <c r="D1198" s="190" t="s">
        <v>181</v>
      </c>
      <c r="E1198" s="191" t="s">
        <v>19</v>
      </c>
      <c r="F1198" s="192" t="s">
        <v>1433</v>
      </c>
      <c r="G1198" s="189"/>
      <c r="H1198" s="191" t="s">
        <v>19</v>
      </c>
      <c r="I1198" s="193"/>
      <c r="J1198" s="189"/>
      <c r="K1198" s="189"/>
      <c r="L1198" s="194"/>
      <c r="M1198" s="195"/>
      <c r="N1198" s="196"/>
      <c r="O1198" s="196"/>
      <c r="P1198" s="196"/>
      <c r="Q1198" s="196"/>
      <c r="R1198" s="196"/>
      <c r="S1198" s="196"/>
      <c r="T1198" s="197"/>
      <c r="AT1198" s="198" t="s">
        <v>181</v>
      </c>
      <c r="AU1198" s="198" t="s">
        <v>179</v>
      </c>
      <c r="AV1198" s="13" t="s">
        <v>83</v>
      </c>
      <c r="AW1198" s="13" t="s">
        <v>36</v>
      </c>
      <c r="AX1198" s="13" t="s">
        <v>75</v>
      </c>
      <c r="AY1198" s="198" t="s">
        <v>171</v>
      </c>
    </row>
    <row r="1199" spans="2:51" s="14" customFormat="1" ht="11.25">
      <c r="B1199" s="199"/>
      <c r="C1199" s="200"/>
      <c r="D1199" s="190" t="s">
        <v>181</v>
      </c>
      <c r="E1199" s="201" t="s">
        <v>19</v>
      </c>
      <c r="F1199" s="202" t="s">
        <v>1434</v>
      </c>
      <c r="G1199" s="200"/>
      <c r="H1199" s="203">
        <v>9</v>
      </c>
      <c r="I1199" s="204"/>
      <c r="J1199" s="200"/>
      <c r="K1199" s="200"/>
      <c r="L1199" s="205"/>
      <c r="M1199" s="206"/>
      <c r="N1199" s="207"/>
      <c r="O1199" s="207"/>
      <c r="P1199" s="207"/>
      <c r="Q1199" s="207"/>
      <c r="R1199" s="207"/>
      <c r="S1199" s="207"/>
      <c r="T1199" s="208"/>
      <c r="AT1199" s="209" t="s">
        <v>181</v>
      </c>
      <c r="AU1199" s="209" t="s">
        <v>179</v>
      </c>
      <c r="AV1199" s="14" t="s">
        <v>179</v>
      </c>
      <c r="AW1199" s="14" t="s">
        <v>36</v>
      </c>
      <c r="AX1199" s="14" t="s">
        <v>75</v>
      </c>
      <c r="AY1199" s="209" t="s">
        <v>171</v>
      </c>
    </row>
    <row r="1200" spans="2:51" s="15" customFormat="1" ht="11.25">
      <c r="B1200" s="210"/>
      <c r="C1200" s="211"/>
      <c r="D1200" s="190" t="s">
        <v>181</v>
      </c>
      <c r="E1200" s="212" t="s">
        <v>19</v>
      </c>
      <c r="F1200" s="213" t="s">
        <v>184</v>
      </c>
      <c r="G1200" s="211"/>
      <c r="H1200" s="214">
        <v>9</v>
      </c>
      <c r="I1200" s="215"/>
      <c r="J1200" s="211"/>
      <c r="K1200" s="211"/>
      <c r="L1200" s="216"/>
      <c r="M1200" s="217"/>
      <c r="N1200" s="218"/>
      <c r="O1200" s="218"/>
      <c r="P1200" s="218"/>
      <c r="Q1200" s="218"/>
      <c r="R1200" s="218"/>
      <c r="S1200" s="218"/>
      <c r="T1200" s="219"/>
      <c r="AT1200" s="220" t="s">
        <v>181</v>
      </c>
      <c r="AU1200" s="220" t="s">
        <v>179</v>
      </c>
      <c r="AV1200" s="15" t="s">
        <v>178</v>
      </c>
      <c r="AW1200" s="15" t="s">
        <v>36</v>
      </c>
      <c r="AX1200" s="15" t="s">
        <v>83</v>
      </c>
      <c r="AY1200" s="220" t="s">
        <v>171</v>
      </c>
    </row>
    <row r="1201" spans="1:65" s="2" customFormat="1" ht="16.5" customHeight="1">
      <c r="A1201" s="36"/>
      <c r="B1201" s="37"/>
      <c r="C1201" s="221" t="s">
        <v>1435</v>
      </c>
      <c r="D1201" s="221" t="s">
        <v>248</v>
      </c>
      <c r="E1201" s="222" t="s">
        <v>1436</v>
      </c>
      <c r="F1201" s="223" t="s">
        <v>1431</v>
      </c>
      <c r="G1201" s="224" t="s">
        <v>284</v>
      </c>
      <c r="H1201" s="225">
        <v>14</v>
      </c>
      <c r="I1201" s="226"/>
      <c r="J1201" s="227">
        <f>ROUND(I1201*H1201,2)</f>
        <v>0</v>
      </c>
      <c r="K1201" s="223" t="s">
        <v>19</v>
      </c>
      <c r="L1201" s="228"/>
      <c r="M1201" s="229" t="s">
        <v>19</v>
      </c>
      <c r="N1201" s="230" t="s">
        <v>47</v>
      </c>
      <c r="O1201" s="66"/>
      <c r="P1201" s="184">
        <f>O1201*H1201</f>
        <v>0</v>
      </c>
      <c r="Q1201" s="184">
        <v>0.0195</v>
      </c>
      <c r="R1201" s="184">
        <f>Q1201*H1201</f>
        <v>0.273</v>
      </c>
      <c r="S1201" s="184">
        <v>0</v>
      </c>
      <c r="T1201" s="185">
        <f>S1201*H1201</f>
        <v>0</v>
      </c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R1201" s="186" t="s">
        <v>353</v>
      </c>
      <c r="AT1201" s="186" t="s">
        <v>248</v>
      </c>
      <c r="AU1201" s="186" t="s">
        <v>179</v>
      </c>
      <c r="AY1201" s="19" t="s">
        <v>171</v>
      </c>
      <c r="BE1201" s="187">
        <f>IF(N1201="základní",J1201,0)</f>
        <v>0</v>
      </c>
      <c r="BF1201" s="187">
        <f>IF(N1201="snížená",J1201,0)</f>
        <v>0</v>
      </c>
      <c r="BG1201" s="187">
        <f>IF(N1201="zákl. přenesená",J1201,0)</f>
        <v>0</v>
      </c>
      <c r="BH1201" s="187">
        <f>IF(N1201="sníž. přenesená",J1201,0)</f>
        <v>0</v>
      </c>
      <c r="BI1201" s="187">
        <f>IF(N1201="nulová",J1201,0)</f>
        <v>0</v>
      </c>
      <c r="BJ1201" s="19" t="s">
        <v>179</v>
      </c>
      <c r="BK1201" s="187">
        <f>ROUND(I1201*H1201,2)</f>
        <v>0</v>
      </c>
      <c r="BL1201" s="19" t="s">
        <v>261</v>
      </c>
      <c r="BM1201" s="186" t="s">
        <v>1437</v>
      </c>
    </row>
    <row r="1202" spans="1:47" s="2" customFormat="1" ht="117">
      <c r="A1202" s="36"/>
      <c r="B1202" s="37"/>
      <c r="C1202" s="38"/>
      <c r="D1202" s="190" t="s">
        <v>856</v>
      </c>
      <c r="E1202" s="38"/>
      <c r="F1202" s="242" t="s">
        <v>1427</v>
      </c>
      <c r="G1202" s="38"/>
      <c r="H1202" s="38"/>
      <c r="I1202" s="243"/>
      <c r="J1202" s="38"/>
      <c r="K1202" s="38"/>
      <c r="L1202" s="41"/>
      <c r="M1202" s="244"/>
      <c r="N1202" s="245"/>
      <c r="O1202" s="66"/>
      <c r="P1202" s="66"/>
      <c r="Q1202" s="66"/>
      <c r="R1202" s="66"/>
      <c r="S1202" s="66"/>
      <c r="T1202" s="67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T1202" s="19" t="s">
        <v>856</v>
      </c>
      <c r="AU1202" s="19" t="s">
        <v>179</v>
      </c>
    </row>
    <row r="1203" spans="2:51" s="13" customFormat="1" ht="11.25">
      <c r="B1203" s="188"/>
      <c r="C1203" s="189"/>
      <c r="D1203" s="190" t="s">
        <v>181</v>
      </c>
      <c r="E1203" s="191" t="s">
        <v>19</v>
      </c>
      <c r="F1203" s="192" t="s">
        <v>1438</v>
      </c>
      <c r="G1203" s="189"/>
      <c r="H1203" s="191" t="s">
        <v>19</v>
      </c>
      <c r="I1203" s="193"/>
      <c r="J1203" s="189"/>
      <c r="K1203" s="189"/>
      <c r="L1203" s="194"/>
      <c r="M1203" s="195"/>
      <c r="N1203" s="196"/>
      <c r="O1203" s="196"/>
      <c r="P1203" s="196"/>
      <c r="Q1203" s="196"/>
      <c r="R1203" s="196"/>
      <c r="S1203" s="196"/>
      <c r="T1203" s="197"/>
      <c r="AT1203" s="198" t="s">
        <v>181</v>
      </c>
      <c r="AU1203" s="198" t="s">
        <v>179</v>
      </c>
      <c r="AV1203" s="13" t="s">
        <v>83</v>
      </c>
      <c r="AW1203" s="13" t="s">
        <v>36</v>
      </c>
      <c r="AX1203" s="13" t="s">
        <v>75</v>
      </c>
      <c r="AY1203" s="198" t="s">
        <v>171</v>
      </c>
    </row>
    <row r="1204" spans="2:51" s="14" customFormat="1" ht="11.25">
      <c r="B1204" s="199"/>
      <c r="C1204" s="200"/>
      <c r="D1204" s="190" t="s">
        <v>181</v>
      </c>
      <c r="E1204" s="201" t="s">
        <v>19</v>
      </c>
      <c r="F1204" s="202" t="s">
        <v>548</v>
      </c>
      <c r="G1204" s="200"/>
      <c r="H1204" s="203">
        <v>14</v>
      </c>
      <c r="I1204" s="204"/>
      <c r="J1204" s="200"/>
      <c r="K1204" s="200"/>
      <c r="L1204" s="205"/>
      <c r="M1204" s="206"/>
      <c r="N1204" s="207"/>
      <c r="O1204" s="207"/>
      <c r="P1204" s="207"/>
      <c r="Q1204" s="207"/>
      <c r="R1204" s="207"/>
      <c r="S1204" s="207"/>
      <c r="T1204" s="208"/>
      <c r="AT1204" s="209" t="s">
        <v>181</v>
      </c>
      <c r="AU1204" s="209" t="s">
        <v>179</v>
      </c>
      <c r="AV1204" s="14" t="s">
        <v>179</v>
      </c>
      <c r="AW1204" s="14" t="s">
        <v>36</v>
      </c>
      <c r="AX1204" s="14" t="s">
        <v>75</v>
      </c>
      <c r="AY1204" s="209" t="s">
        <v>171</v>
      </c>
    </row>
    <row r="1205" spans="2:51" s="15" customFormat="1" ht="11.25">
      <c r="B1205" s="210"/>
      <c r="C1205" s="211"/>
      <c r="D1205" s="190" t="s">
        <v>181</v>
      </c>
      <c r="E1205" s="212" t="s">
        <v>19</v>
      </c>
      <c r="F1205" s="213" t="s">
        <v>184</v>
      </c>
      <c r="G1205" s="211"/>
      <c r="H1205" s="214">
        <v>14</v>
      </c>
      <c r="I1205" s="215"/>
      <c r="J1205" s="211"/>
      <c r="K1205" s="211"/>
      <c r="L1205" s="216"/>
      <c r="M1205" s="217"/>
      <c r="N1205" s="218"/>
      <c r="O1205" s="218"/>
      <c r="P1205" s="218"/>
      <c r="Q1205" s="218"/>
      <c r="R1205" s="218"/>
      <c r="S1205" s="218"/>
      <c r="T1205" s="219"/>
      <c r="AT1205" s="220" t="s">
        <v>181</v>
      </c>
      <c r="AU1205" s="220" t="s">
        <v>179</v>
      </c>
      <c r="AV1205" s="15" t="s">
        <v>178</v>
      </c>
      <c r="AW1205" s="15" t="s">
        <v>36</v>
      </c>
      <c r="AX1205" s="15" t="s">
        <v>83</v>
      </c>
      <c r="AY1205" s="220" t="s">
        <v>171</v>
      </c>
    </row>
    <row r="1206" spans="1:65" s="2" customFormat="1" ht="24">
      <c r="A1206" s="36"/>
      <c r="B1206" s="37"/>
      <c r="C1206" s="175" t="s">
        <v>1439</v>
      </c>
      <c r="D1206" s="175" t="s">
        <v>173</v>
      </c>
      <c r="E1206" s="176" t="s">
        <v>1440</v>
      </c>
      <c r="F1206" s="177" t="s">
        <v>1441</v>
      </c>
      <c r="G1206" s="178" t="s">
        <v>284</v>
      </c>
      <c r="H1206" s="179">
        <v>2</v>
      </c>
      <c r="I1206" s="180"/>
      <c r="J1206" s="181">
        <f>ROUND(I1206*H1206,2)</f>
        <v>0</v>
      </c>
      <c r="K1206" s="177" t="s">
        <v>177</v>
      </c>
      <c r="L1206" s="41"/>
      <c r="M1206" s="182" t="s">
        <v>19</v>
      </c>
      <c r="N1206" s="183" t="s">
        <v>47</v>
      </c>
      <c r="O1206" s="66"/>
      <c r="P1206" s="184">
        <f>O1206*H1206</f>
        <v>0</v>
      </c>
      <c r="Q1206" s="184">
        <v>0</v>
      </c>
      <c r="R1206" s="184">
        <f>Q1206*H1206</f>
        <v>0</v>
      </c>
      <c r="S1206" s="184">
        <v>0</v>
      </c>
      <c r="T1206" s="185">
        <f>S1206*H1206</f>
        <v>0</v>
      </c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R1206" s="186" t="s">
        <v>261</v>
      </c>
      <c r="AT1206" s="186" t="s">
        <v>173</v>
      </c>
      <c r="AU1206" s="186" t="s">
        <v>179</v>
      </c>
      <c r="AY1206" s="19" t="s">
        <v>171</v>
      </c>
      <c r="BE1206" s="187">
        <f>IF(N1206="základní",J1206,0)</f>
        <v>0</v>
      </c>
      <c r="BF1206" s="187">
        <f>IF(N1206="snížená",J1206,0)</f>
        <v>0</v>
      </c>
      <c r="BG1206" s="187">
        <f>IF(N1206="zákl. přenesená",J1206,0)</f>
        <v>0</v>
      </c>
      <c r="BH1206" s="187">
        <f>IF(N1206="sníž. přenesená",J1206,0)</f>
        <v>0</v>
      </c>
      <c r="BI1206" s="187">
        <f>IF(N1206="nulová",J1206,0)</f>
        <v>0</v>
      </c>
      <c r="BJ1206" s="19" t="s">
        <v>179</v>
      </c>
      <c r="BK1206" s="187">
        <f>ROUND(I1206*H1206,2)</f>
        <v>0</v>
      </c>
      <c r="BL1206" s="19" t="s">
        <v>261</v>
      </c>
      <c r="BM1206" s="186" t="s">
        <v>1442</v>
      </c>
    </row>
    <row r="1207" spans="2:51" s="13" customFormat="1" ht="11.25">
      <c r="B1207" s="188"/>
      <c r="C1207" s="189"/>
      <c r="D1207" s="190" t="s">
        <v>181</v>
      </c>
      <c r="E1207" s="191" t="s">
        <v>19</v>
      </c>
      <c r="F1207" s="192" t="s">
        <v>1443</v>
      </c>
      <c r="G1207" s="189"/>
      <c r="H1207" s="191" t="s">
        <v>19</v>
      </c>
      <c r="I1207" s="193"/>
      <c r="J1207" s="189"/>
      <c r="K1207" s="189"/>
      <c r="L1207" s="194"/>
      <c r="M1207" s="195"/>
      <c r="N1207" s="196"/>
      <c r="O1207" s="196"/>
      <c r="P1207" s="196"/>
      <c r="Q1207" s="196"/>
      <c r="R1207" s="196"/>
      <c r="S1207" s="196"/>
      <c r="T1207" s="197"/>
      <c r="AT1207" s="198" t="s">
        <v>181</v>
      </c>
      <c r="AU1207" s="198" t="s">
        <v>179</v>
      </c>
      <c r="AV1207" s="13" t="s">
        <v>83</v>
      </c>
      <c r="AW1207" s="13" t="s">
        <v>36</v>
      </c>
      <c r="AX1207" s="13" t="s">
        <v>75</v>
      </c>
      <c r="AY1207" s="198" t="s">
        <v>171</v>
      </c>
    </row>
    <row r="1208" spans="2:51" s="14" customFormat="1" ht="11.25">
      <c r="B1208" s="199"/>
      <c r="C1208" s="200"/>
      <c r="D1208" s="190" t="s">
        <v>181</v>
      </c>
      <c r="E1208" s="201" t="s">
        <v>19</v>
      </c>
      <c r="F1208" s="202" t="s">
        <v>530</v>
      </c>
      <c r="G1208" s="200"/>
      <c r="H1208" s="203">
        <v>2</v>
      </c>
      <c r="I1208" s="204"/>
      <c r="J1208" s="200"/>
      <c r="K1208" s="200"/>
      <c r="L1208" s="205"/>
      <c r="M1208" s="206"/>
      <c r="N1208" s="207"/>
      <c r="O1208" s="207"/>
      <c r="P1208" s="207"/>
      <c r="Q1208" s="207"/>
      <c r="R1208" s="207"/>
      <c r="S1208" s="207"/>
      <c r="T1208" s="208"/>
      <c r="AT1208" s="209" t="s">
        <v>181</v>
      </c>
      <c r="AU1208" s="209" t="s">
        <v>179</v>
      </c>
      <c r="AV1208" s="14" t="s">
        <v>179</v>
      </c>
      <c r="AW1208" s="14" t="s">
        <v>36</v>
      </c>
      <c r="AX1208" s="14" t="s">
        <v>75</v>
      </c>
      <c r="AY1208" s="209" t="s">
        <v>171</v>
      </c>
    </row>
    <row r="1209" spans="2:51" s="15" customFormat="1" ht="11.25">
      <c r="B1209" s="210"/>
      <c r="C1209" s="211"/>
      <c r="D1209" s="190" t="s">
        <v>181</v>
      </c>
      <c r="E1209" s="212" t="s">
        <v>19</v>
      </c>
      <c r="F1209" s="213" t="s">
        <v>184</v>
      </c>
      <c r="G1209" s="211"/>
      <c r="H1209" s="214">
        <v>2</v>
      </c>
      <c r="I1209" s="215"/>
      <c r="J1209" s="211"/>
      <c r="K1209" s="211"/>
      <c r="L1209" s="216"/>
      <c r="M1209" s="217"/>
      <c r="N1209" s="218"/>
      <c r="O1209" s="218"/>
      <c r="P1209" s="218"/>
      <c r="Q1209" s="218"/>
      <c r="R1209" s="218"/>
      <c r="S1209" s="218"/>
      <c r="T1209" s="219"/>
      <c r="AT1209" s="220" t="s">
        <v>181</v>
      </c>
      <c r="AU1209" s="220" t="s">
        <v>179</v>
      </c>
      <c r="AV1209" s="15" t="s">
        <v>178</v>
      </c>
      <c r="AW1209" s="15" t="s">
        <v>36</v>
      </c>
      <c r="AX1209" s="15" t="s">
        <v>83</v>
      </c>
      <c r="AY1209" s="220" t="s">
        <v>171</v>
      </c>
    </row>
    <row r="1210" spans="1:65" s="2" customFormat="1" ht="16.5" customHeight="1">
      <c r="A1210" s="36"/>
      <c r="B1210" s="37"/>
      <c r="C1210" s="221" t="s">
        <v>1444</v>
      </c>
      <c r="D1210" s="221" t="s">
        <v>248</v>
      </c>
      <c r="E1210" s="222" t="s">
        <v>1445</v>
      </c>
      <c r="F1210" s="223" t="s">
        <v>1446</v>
      </c>
      <c r="G1210" s="224" t="s">
        <v>284</v>
      </c>
      <c r="H1210" s="225">
        <v>2</v>
      </c>
      <c r="I1210" s="226"/>
      <c r="J1210" s="227">
        <f>ROUND(I1210*H1210,2)</f>
        <v>0</v>
      </c>
      <c r="K1210" s="223" t="s">
        <v>177</v>
      </c>
      <c r="L1210" s="228"/>
      <c r="M1210" s="229" t="s">
        <v>19</v>
      </c>
      <c r="N1210" s="230" t="s">
        <v>47</v>
      </c>
      <c r="O1210" s="66"/>
      <c r="P1210" s="184">
        <f>O1210*H1210</f>
        <v>0</v>
      </c>
      <c r="Q1210" s="184">
        <v>0.0205</v>
      </c>
      <c r="R1210" s="184">
        <f>Q1210*H1210</f>
        <v>0.041</v>
      </c>
      <c r="S1210" s="184">
        <v>0</v>
      </c>
      <c r="T1210" s="185">
        <f>S1210*H1210</f>
        <v>0</v>
      </c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R1210" s="186" t="s">
        <v>353</v>
      </c>
      <c r="AT1210" s="186" t="s">
        <v>248</v>
      </c>
      <c r="AU1210" s="186" t="s">
        <v>179</v>
      </c>
      <c r="AY1210" s="19" t="s">
        <v>171</v>
      </c>
      <c r="BE1210" s="187">
        <f>IF(N1210="základní",J1210,0)</f>
        <v>0</v>
      </c>
      <c r="BF1210" s="187">
        <f>IF(N1210="snížená",J1210,0)</f>
        <v>0</v>
      </c>
      <c r="BG1210" s="187">
        <f>IF(N1210="zákl. přenesená",J1210,0)</f>
        <v>0</v>
      </c>
      <c r="BH1210" s="187">
        <f>IF(N1210="sníž. přenesená",J1210,0)</f>
        <v>0</v>
      </c>
      <c r="BI1210" s="187">
        <f>IF(N1210="nulová",J1210,0)</f>
        <v>0</v>
      </c>
      <c r="BJ1210" s="19" t="s">
        <v>179</v>
      </c>
      <c r="BK1210" s="187">
        <f>ROUND(I1210*H1210,2)</f>
        <v>0</v>
      </c>
      <c r="BL1210" s="19" t="s">
        <v>261</v>
      </c>
      <c r="BM1210" s="186" t="s">
        <v>1447</v>
      </c>
    </row>
    <row r="1211" spans="1:47" s="2" customFormat="1" ht="117">
      <c r="A1211" s="36"/>
      <c r="B1211" s="37"/>
      <c r="C1211" s="38"/>
      <c r="D1211" s="190" t="s">
        <v>856</v>
      </c>
      <c r="E1211" s="38"/>
      <c r="F1211" s="242" t="s">
        <v>1422</v>
      </c>
      <c r="G1211" s="38"/>
      <c r="H1211" s="38"/>
      <c r="I1211" s="243"/>
      <c r="J1211" s="38"/>
      <c r="K1211" s="38"/>
      <c r="L1211" s="41"/>
      <c r="M1211" s="244"/>
      <c r="N1211" s="245"/>
      <c r="O1211" s="66"/>
      <c r="P1211" s="66"/>
      <c r="Q1211" s="66"/>
      <c r="R1211" s="66"/>
      <c r="S1211" s="66"/>
      <c r="T1211" s="67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T1211" s="19" t="s">
        <v>856</v>
      </c>
      <c r="AU1211" s="19" t="s">
        <v>179</v>
      </c>
    </row>
    <row r="1212" spans="1:65" s="2" customFormat="1" ht="24">
      <c r="A1212" s="36"/>
      <c r="B1212" s="37"/>
      <c r="C1212" s="175" t="s">
        <v>1448</v>
      </c>
      <c r="D1212" s="175" t="s">
        <v>173</v>
      </c>
      <c r="E1212" s="176" t="s">
        <v>1449</v>
      </c>
      <c r="F1212" s="177" t="s">
        <v>1450</v>
      </c>
      <c r="G1212" s="178" t="s">
        <v>284</v>
      </c>
      <c r="H1212" s="179">
        <v>4</v>
      </c>
      <c r="I1212" s="180"/>
      <c r="J1212" s="181">
        <f>ROUND(I1212*H1212,2)</f>
        <v>0</v>
      </c>
      <c r="K1212" s="177" t="s">
        <v>177</v>
      </c>
      <c r="L1212" s="41"/>
      <c r="M1212" s="182" t="s">
        <v>19</v>
      </c>
      <c r="N1212" s="183" t="s">
        <v>47</v>
      </c>
      <c r="O1212" s="66"/>
      <c r="P1212" s="184">
        <f>O1212*H1212</f>
        <v>0</v>
      </c>
      <c r="Q1212" s="184">
        <v>0.00092</v>
      </c>
      <c r="R1212" s="184">
        <f>Q1212*H1212</f>
        <v>0.00368</v>
      </c>
      <c r="S1212" s="184">
        <v>0</v>
      </c>
      <c r="T1212" s="185">
        <f>S1212*H1212</f>
        <v>0</v>
      </c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R1212" s="186" t="s">
        <v>261</v>
      </c>
      <c r="AT1212" s="186" t="s">
        <v>173</v>
      </c>
      <c r="AU1212" s="186" t="s">
        <v>179</v>
      </c>
      <c r="AY1212" s="19" t="s">
        <v>171</v>
      </c>
      <c r="BE1212" s="187">
        <f>IF(N1212="základní",J1212,0)</f>
        <v>0</v>
      </c>
      <c r="BF1212" s="187">
        <f>IF(N1212="snížená",J1212,0)</f>
        <v>0</v>
      </c>
      <c r="BG1212" s="187">
        <f>IF(N1212="zákl. přenesená",J1212,0)</f>
        <v>0</v>
      </c>
      <c r="BH1212" s="187">
        <f>IF(N1212="sníž. přenesená",J1212,0)</f>
        <v>0</v>
      </c>
      <c r="BI1212" s="187">
        <f>IF(N1212="nulová",J1212,0)</f>
        <v>0</v>
      </c>
      <c r="BJ1212" s="19" t="s">
        <v>179</v>
      </c>
      <c r="BK1212" s="187">
        <f>ROUND(I1212*H1212,2)</f>
        <v>0</v>
      </c>
      <c r="BL1212" s="19" t="s">
        <v>261</v>
      </c>
      <c r="BM1212" s="186" t="s">
        <v>1451</v>
      </c>
    </row>
    <row r="1213" spans="2:51" s="13" customFormat="1" ht="11.25">
      <c r="B1213" s="188"/>
      <c r="C1213" s="189"/>
      <c r="D1213" s="190" t="s">
        <v>181</v>
      </c>
      <c r="E1213" s="191" t="s">
        <v>19</v>
      </c>
      <c r="F1213" s="192" t="s">
        <v>1452</v>
      </c>
      <c r="G1213" s="189"/>
      <c r="H1213" s="191" t="s">
        <v>19</v>
      </c>
      <c r="I1213" s="193"/>
      <c r="J1213" s="189"/>
      <c r="K1213" s="189"/>
      <c r="L1213" s="194"/>
      <c r="M1213" s="195"/>
      <c r="N1213" s="196"/>
      <c r="O1213" s="196"/>
      <c r="P1213" s="196"/>
      <c r="Q1213" s="196"/>
      <c r="R1213" s="196"/>
      <c r="S1213" s="196"/>
      <c r="T1213" s="197"/>
      <c r="AT1213" s="198" t="s">
        <v>181</v>
      </c>
      <c r="AU1213" s="198" t="s">
        <v>179</v>
      </c>
      <c r="AV1213" s="13" t="s">
        <v>83</v>
      </c>
      <c r="AW1213" s="13" t="s">
        <v>36</v>
      </c>
      <c r="AX1213" s="13" t="s">
        <v>75</v>
      </c>
      <c r="AY1213" s="198" t="s">
        <v>171</v>
      </c>
    </row>
    <row r="1214" spans="2:51" s="14" customFormat="1" ht="11.25">
      <c r="B1214" s="199"/>
      <c r="C1214" s="200"/>
      <c r="D1214" s="190" t="s">
        <v>181</v>
      </c>
      <c r="E1214" s="201" t="s">
        <v>19</v>
      </c>
      <c r="F1214" s="202" t="s">
        <v>1453</v>
      </c>
      <c r="G1214" s="200"/>
      <c r="H1214" s="203">
        <v>4</v>
      </c>
      <c r="I1214" s="204"/>
      <c r="J1214" s="200"/>
      <c r="K1214" s="200"/>
      <c r="L1214" s="205"/>
      <c r="M1214" s="206"/>
      <c r="N1214" s="207"/>
      <c r="O1214" s="207"/>
      <c r="P1214" s="207"/>
      <c r="Q1214" s="207"/>
      <c r="R1214" s="207"/>
      <c r="S1214" s="207"/>
      <c r="T1214" s="208"/>
      <c r="AT1214" s="209" t="s">
        <v>181</v>
      </c>
      <c r="AU1214" s="209" t="s">
        <v>179</v>
      </c>
      <c r="AV1214" s="14" t="s">
        <v>179</v>
      </c>
      <c r="AW1214" s="14" t="s">
        <v>36</v>
      </c>
      <c r="AX1214" s="14" t="s">
        <v>75</v>
      </c>
      <c r="AY1214" s="209" t="s">
        <v>171</v>
      </c>
    </row>
    <row r="1215" spans="2:51" s="15" customFormat="1" ht="11.25">
      <c r="B1215" s="210"/>
      <c r="C1215" s="211"/>
      <c r="D1215" s="190" t="s">
        <v>181</v>
      </c>
      <c r="E1215" s="212" t="s">
        <v>19</v>
      </c>
      <c r="F1215" s="213" t="s">
        <v>184</v>
      </c>
      <c r="G1215" s="211"/>
      <c r="H1215" s="214">
        <v>4</v>
      </c>
      <c r="I1215" s="215"/>
      <c r="J1215" s="211"/>
      <c r="K1215" s="211"/>
      <c r="L1215" s="216"/>
      <c r="M1215" s="217"/>
      <c r="N1215" s="218"/>
      <c r="O1215" s="218"/>
      <c r="P1215" s="218"/>
      <c r="Q1215" s="218"/>
      <c r="R1215" s="218"/>
      <c r="S1215" s="218"/>
      <c r="T1215" s="219"/>
      <c r="AT1215" s="220" t="s">
        <v>181</v>
      </c>
      <c r="AU1215" s="220" t="s">
        <v>179</v>
      </c>
      <c r="AV1215" s="15" t="s">
        <v>178</v>
      </c>
      <c r="AW1215" s="15" t="s">
        <v>36</v>
      </c>
      <c r="AX1215" s="15" t="s">
        <v>83</v>
      </c>
      <c r="AY1215" s="220" t="s">
        <v>171</v>
      </c>
    </row>
    <row r="1216" spans="1:65" s="2" customFormat="1" ht="16.5" customHeight="1">
      <c r="A1216" s="36"/>
      <c r="B1216" s="37"/>
      <c r="C1216" s="221" t="s">
        <v>1454</v>
      </c>
      <c r="D1216" s="221" t="s">
        <v>248</v>
      </c>
      <c r="E1216" s="222" t="s">
        <v>1455</v>
      </c>
      <c r="F1216" s="223" t="s">
        <v>1456</v>
      </c>
      <c r="G1216" s="224" t="s">
        <v>284</v>
      </c>
      <c r="H1216" s="225">
        <v>4</v>
      </c>
      <c r="I1216" s="226"/>
      <c r="J1216" s="227">
        <f>ROUND(I1216*H1216,2)</f>
        <v>0</v>
      </c>
      <c r="K1216" s="223" t="s">
        <v>177</v>
      </c>
      <c r="L1216" s="228"/>
      <c r="M1216" s="229" t="s">
        <v>19</v>
      </c>
      <c r="N1216" s="230" t="s">
        <v>47</v>
      </c>
      <c r="O1216" s="66"/>
      <c r="P1216" s="184">
        <f>O1216*H1216</f>
        <v>0</v>
      </c>
      <c r="Q1216" s="184">
        <v>0.041</v>
      </c>
      <c r="R1216" s="184">
        <f>Q1216*H1216</f>
        <v>0.164</v>
      </c>
      <c r="S1216" s="184">
        <v>0</v>
      </c>
      <c r="T1216" s="185">
        <f>S1216*H1216</f>
        <v>0</v>
      </c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R1216" s="186" t="s">
        <v>353</v>
      </c>
      <c r="AT1216" s="186" t="s">
        <v>248</v>
      </c>
      <c r="AU1216" s="186" t="s">
        <v>179</v>
      </c>
      <c r="AY1216" s="19" t="s">
        <v>171</v>
      </c>
      <c r="BE1216" s="187">
        <f>IF(N1216="základní",J1216,0)</f>
        <v>0</v>
      </c>
      <c r="BF1216" s="187">
        <f>IF(N1216="snížená",J1216,0)</f>
        <v>0</v>
      </c>
      <c r="BG1216" s="187">
        <f>IF(N1216="zákl. přenesená",J1216,0)</f>
        <v>0</v>
      </c>
      <c r="BH1216" s="187">
        <f>IF(N1216="sníž. přenesená",J1216,0)</f>
        <v>0</v>
      </c>
      <c r="BI1216" s="187">
        <f>IF(N1216="nulová",J1216,0)</f>
        <v>0</v>
      </c>
      <c r="BJ1216" s="19" t="s">
        <v>179</v>
      </c>
      <c r="BK1216" s="187">
        <f>ROUND(I1216*H1216,2)</f>
        <v>0</v>
      </c>
      <c r="BL1216" s="19" t="s">
        <v>261</v>
      </c>
      <c r="BM1216" s="186" t="s">
        <v>1457</v>
      </c>
    </row>
    <row r="1217" spans="1:47" s="2" customFormat="1" ht="117">
      <c r="A1217" s="36"/>
      <c r="B1217" s="37"/>
      <c r="C1217" s="38"/>
      <c r="D1217" s="190" t="s">
        <v>856</v>
      </c>
      <c r="E1217" s="38"/>
      <c r="F1217" s="242" t="s">
        <v>1458</v>
      </c>
      <c r="G1217" s="38"/>
      <c r="H1217" s="38"/>
      <c r="I1217" s="243"/>
      <c r="J1217" s="38"/>
      <c r="K1217" s="38"/>
      <c r="L1217" s="41"/>
      <c r="M1217" s="244"/>
      <c r="N1217" s="245"/>
      <c r="O1217" s="66"/>
      <c r="P1217" s="66"/>
      <c r="Q1217" s="66"/>
      <c r="R1217" s="66"/>
      <c r="S1217" s="66"/>
      <c r="T1217" s="67"/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T1217" s="19" t="s">
        <v>856</v>
      </c>
      <c r="AU1217" s="19" t="s">
        <v>179</v>
      </c>
    </row>
    <row r="1218" spans="1:65" s="2" customFormat="1" ht="16.5" customHeight="1">
      <c r="A1218" s="36"/>
      <c r="B1218" s="37"/>
      <c r="C1218" s="175" t="s">
        <v>1459</v>
      </c>
      <c r="D1218" s="175" t="s">
        <v>173</v>
      </c>
      <c r="E1218" s="176" t="s">
        <v>1460</v>
      </c>
      <c r="F1218" s="177" t="s">
        <v>1461</v>
      </c>
      <c r="G1218" s="178" t="s">
        <v>284</v>
      </c>
      <c r="H1218" s="179">
        <v>31</v>
      </c>
      <c r="I1218" s="180"/>
      <c r="J1218" s="181">
        <f>ROUND(I1218*H1218,2)</f>
        <v>0</v>
      </c>
      <c r="K1218" s="177" t="s">
        <v>177</v>
      </c>
      <c r="L1218" s="41"/>
      <c r="M1218" s="182" t="s">
        <v>19</v>
      </c>
      <c r="N1218" s="183" t="s">
        <v>47</v>
      </c>
      <c r="O1218" s="66"/>
      <c r="P1218" s="184">
        <f>O1218*H1218</f>
        <v>0</v>
      </c>
      <c r="Q1218" s="184">
        <v>0</v>
      </c>
      <c r="R1218" s="184">
        <f>Q1218*H1218</f>
        <v>0</v>
      </c>
      <c r="S1218" s="184">
        <v>0</v>
      </c>
      <c r="T1218" s="185">
        <f>S1218*H1218</f>
        <v>0</v>
      </c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R1218" s="186" t="s">
        <v>261</v>
      </c>
      <c r="AT1218" s="186" t="s">
        <v>173</v>
      </c>
      <c r="AU1218" s="186" t="s">
        <v>179</v>
      </c>
      <c r="AY1218" s="19" t="s">
        <v>171</v>
      </c>
      <c r="BE1218" s="187">
        <f>IF(N1218="základní",J1218,0)</f>
        <v>0</v>
      </c>
      <c r="BF1218" s="187">
        <f>IF(N1218="snížená",J1218,0)</f>
        <v>0</v>
      </c>
      <c r="BG1218" s="187">
        <f>IF(N1218="zákl. přenesená",J1218,0)</f>
        <v>0</v>
      </c>
      <c r="BH1218" s="187">
        <f>IF(N1218="sníž. přenesená",J1218,0)</f>
        <v>0</v>
      </c>
      <c r="BI1218" s="187">
        <f>IF(N1218="nulová",J1218,0)</f>
        <v>0</v>
      </c>
      <c r="BJ1218" s="19" t="s">
        <v>179</v>
      </c>
      <c r="BK1218" s="187">
        <f>ROUND(I1218*H1218,2)</f>
        <v>0</v>
      </c>
      <c r="BL1218" s="19" t="s">
        <v>261</v>
      </c>
      <c r="BM1218" s="186" t="s">
        <v>1462</v>
      </c>
    </row>
    <row r="1219" spans="1:65" s="2" customFormat="1" ht="16.5" customHeight="1">
      <c r="A1219" s="36"/>
      <c r="B1219" s="37"/>
      <c r="C1219" s="221" t="s">
        <v>1463</v>
      </c>
      <c r="D1219" s="221" t="s">
        <v>248</v>
      </c>
      <c r="E1219" s="222" t="s">
        <v>1464</v>
      </c>
      <c r="F1219" s="223" t="s">
        <v>1465</v>
      </c>
      <c r="G1219" s="224" t="s">
        <v>284</v>
      </c>
      <c r="H1219" s="225">
        <v>31</v>
      </c>
      <c r="I1219" s="226"/>
      <c r="J1219" s="227">
        <f>ROUND(I1219*H1219,2)</f>
        <v>0</v>
      </c>
      <c r="K1219" s="223" t="s">
        <v>177</v>
      </c>
      <c r="L1219" s="228"/>
      <c r="M1219" s="229" t="s">
        <v>19</v>
      </c>
      <c r="N1219" s="230" t="s">
        <v>47</v>
      </c>
      <c r="O1219" s="66"/>
      <c r="P1219" s="184">
        <f>O1219*H1219</f>
        <v>0</v>
      </c>
      <c r="Q1219" s="184">
        <v>0.0012</v>
      </c>
      <c r="R1219" s="184">
        <f>Q1219*H1219</f>
        <v>0.0372</v>
      </c>
      <c r="S1219" s="184">
        <v>0</v>
      </c>
      <c r="T1219" s="185">
        <f>S1219*H1219</f>
        <v>0</v>
      </c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R1219" s="186" t="s">
        <v>353</v>
      </c>
      <c r="AT1219" s="186" t="s">
        <v>248</v>
      </c>
      <c r="AU1219" s="186" t="s">
        <v>179</v>
      </c>
      <c r="AY1219" s="19" t="s">
        <v>171</v>
      </c>
      <c r="BE1219" s="187">
        <f>IF(N1219="základní",J1219,0)</f>
        <v>0</v>
      </c>
      <c r="BF1219" s="187">
        <f>IF(N1219="snížená",J1219,0)</f>
        <v>0</v>
      </c>
      <c r="BG1219" s="187">
        <f>IF(N1219="zákl. přenesená",J1219,0)</f>
        <v>0</v>
      </c>
      <c r="BH1219" s="187">
        <f>IF(N1219="sníž. přenesená",J1219,0)</f>
        <v>0</v>
      </c>
      <c r="BI1219" s="187">
        <f>IF(N1219="nulová",J1219,0)</f>
        <v>0</v>
      </c>
      <c r="BJ1219" s="19" t="s">
        <v>179</v>
      </c>
      <c r="BK1219" s="187">
        <f>ROUND(I1219*H1219,2)</f>
        <v>0</v>
      </c>
      <c r="BL1219" s="19" t="s">
        <v>261</v>
      </c>
      <c r="BM1219" s="186" t="s">
        <v>1466</v>
      </c>
    </row>
    <row r="1220" spans="1:65" s="2" customFormat="1" ht="33" customHeight="1">
      <c r="A1220" s="36"/>
      <c r="B1220" s="37"/>
      <c r="C1220" s="175" t="s">
        <v>1467</v>
      </c>
      <c r="D1220" s="175" t="s">
        <v>173</v>
      </c>
      <c r="E1220" s="176" t="s">
        <v>1468</v>
      </c>
      <c r="F1220" s="177" t="s">
        <v>1469</v>
      </c>
      <c r="G1220" s="178" t="s">
        <v>284</v>
      </c>
      <c r="H1220" s="179">
        <v>2</v>
      </c>
      <c r="I1220" s="180"/>
      <c r="J1220" s="181">
        <f>ROUND(I1220*H1220,2)</f>
        <v>0</v>
      </c>
      <c r="K1220" s="177" t="s">
        <v>19</v>
      </c>
      <c r="L1220" s="41"/>
      <c r="M1220" s="182" t="s">
        <v>19</v>
      </c>
      <c r="N1220" s="183" t="s">
        <v>47</v>
      </c>
      <c r="O1220" s="66"/>
      <c r="P1220" s="184">
        <f>O1220*H1220</f>
        <v>0</v>
      </c>
      <c r="Q1220" s="184">
        <v>0.00027</v>
      </c>
      <c r="R1220" s="184">
        <f>Q1220*H1220</f>
        <v>0.00054</v>
      </c>
      <c r="S1220" s="184">
        <v>0</v>
      </c>
      <c r="T1220" s="185">
        <f>S1220*H1220</f>
        <v>0</v>
      </c>
      <c r="U1220" s="36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R1220" s="186" t="s">
        <v>261</v>
      </c>
      <c r="AT1220" s="186" t="s">
        <v>173</v>
      </c>
      <c r="AU1220" s="186" t="s">
        <v>179</v>
      </c>
      <c r="AY1220" s="19" t="s">
        <v>171</v>
      </c>
      <c r="BE1220" s="187">
        <f>IF(N1220="základní",J1220,0)</f>
        <v>0</v>
      </c>
      <c r="BF1220" s="187">
        <f>IF(N1220="snížená",J1220,0)</f>
        <v>0</v>
      </c>
      <c r="BG1220" s="187">
        <f>IF(N1220="zákl. přenesená",J1220,0)</f>
        <v>0</v>
      </c>
      <c r="BH1220" s="187">
        <f>IF(N1220="sníž. přenesená",J1220,0)</f>
        <v>0</v>
      </c>
      <c r="BI1220" s="187">
        <f>IF(N1220="nulová",J1220,0)</f>
        <v>0</v>
      </c>
      <c r="BJ1220" s="19" t="s">
        <v>179</v>
      </c>
      <c r="BK1220" s="187">
        <f>ROUND(I1220*H1220,2)</f>
        <v>0</v>
      </c>
      <c r="BL1220" s="19" t="s">
        <v>261</v>
      </c>
      <c r="BM1220" s="186" t="s">
        <v>1470</v>
      </c>
    </row>
    <row r="1221" spans="2:51" s="13" customFormat="1" ht="11.25">
      <c r="B1221" s="188"/>
      <c r="C1221" s="189"/>
      <c r="D1221" s="190" t="s">
        <v>181</v>
      </c>
      <c r="E1221" s="191" t="s">
        <v>19</v>
      </c>
      <c r="F1221" s="192" t="s">
        <v>1471</v>
      </c>
      <c r="G1221" s="189"/>
      <c r="H1221" s="191" t="s">
        <v>19</v>
      </c>
      <c r="I1221" s="193"/>
      <c r="J1221" s="189"/>
      <c r="K1221" s="189"/>
      <c r="L1221" s="194"/>
      <c r="M1221" s="195"/>
      <c r="N1221" s="196"/>
      <c r="O1221" s="196"/>
      <c r="P1221" s="196"/>
      <c r="Q1221" s="196"/>
      <c r="R1221" s="196"/>
      <c r="S1221" s="196"/>
      <c r="T1221" s="197"/>
      <c r="AT1221" s="198" t="s">
        <v>181</v>
      </c>
      <c r="AU1221" s="198" t="s">
        <v>179</v>
      </c>
      <c r="AV1221" s="13" t="s">
        <v>83</v>
      </c>
      <c r="AW1221" s="13" t="s">
        <v>36</v>
      </c>
      <c r="AX1221" s="13" t="s">
        <v>75</v>
      </c>
      <c r="AY1221" s="198" t="s">
        <v>171</v>
      </c>
    </row>
    <row r="1222" spans="2:51" s="14" customFormat="1" ht="11.25">
      <c r="B1222" s="199"/>
      <c r="C1222" s="200"/>
      <c r="D1222" s="190" t="s">
        <v>181</v>
      </c>
      <c r="E1222" s="201" t="s">
        <v>19</v>
      </c>
      <c r="F1222" s="202" t="s">
        <v>179</v>
      </c>
      <c r="G1222" s="200"/>
      <c r="H1222" s="203">
        <v>2</v>
      </c>
      <c r="I1222" s="204"/>
      <c r="J1222" s="200"/>
      <c r="K1222" s="200"/>
      <c r="L1222" s="205"/>
      <c r="M1222" s="206"/>
      <c r="N1222" s="207"/>
      <c r="O1222" s="207"/>
      <c r="P1222" s="207"/>
      <c r="Q1222" s="207"/>
      <c r="R1222" s="207"/>
      <c r="S1222" s="207"/>
      <c r="T1222" s="208"/>
      <c r="AT1222" s="209" t="s">
        <v>181</v>
      </c>
      <c r="AU1222" s="209" t="s">
        <v>179</v>
      </c>
      <c r="AV1222" s="14" t="s">
        <v>179</v>
      </c>
      <c r="AW1222" s="14" t="s">
        <v>36</v>
      </c>
      <c r="AX1222" s="14" t="s">
        <v>75</v>
      </c>
      <c r="AY1222" s="209" t="s">
        <v>171</v>
      </c>
    </row>
    <row r="1223" spans="2:51" s="15" customFormat="1" ht="11.25">
      <c r="B1223" s="210"/>
      <c r="C1223" s="211"/>
      <c r="D1223" s="190" t="s">
        <v>181</v>
      </c>
      <c r="E1223" s="212" t="s">
        <v>19</v>
      </c>
      <c r="F1223" s="213" t="s">
        <v>184</v>
      </c>
      <c r="G1223" s="211"/>
      <c r="H1223" s="214">
        <v>2</v>
      </c>
      <c r="I1223" s="215"/>
      <c r="J1223" s="211"/>
      <c r="K1223" s="211"/>
      <c r="L1223" s="216"/>
      <c r="M1223" s="217"/>
      <c r="N1223" s="218"/>
      <c r="O1223" s="218"/>
      <c r="P1223" s="218"/>
      <c r="Q1223" s="218"/>
      <c r="R1223" s="218"/>
      <c r="S1223" s="218"/>
      <c r="T1223" s="219"/>
      <c r="AT1223" s="220" t="s">
        <v>181</v>
      </c>
      <c r="AU1223" s="220" t="s">
        <v>179</v>
      </c>
      <c r="AV1223" s="15" t="s">
        <v>178</v>
      </c>
      <c r="AW1223" s="15" t="s">
        <v>36</v>
      </c>
      <c r="AX1223" s="15" t="s">
        <v>83</v>
      </c>
      <c r="AY1223" s="220" t="s">
        <v>171</v>
      </c>
    </row>
    <row r="1224" spans="1:65" s="2" customFormat="1" ht="21.75" customHeight="1">
      <c r="A1224" s="36"/>
      <c r="B1224" s="37"/>
      <c r="C1224" s="221" t="s">
        <v>1472</v>
      </c>
      <c r="D1224" s="221" t="s">
        <v>248</v>
      </c>
      <c r="E1224" s="222" t="s">
        <v>1473</v>
      </c>
      <c r="F1224" s="223" t="s">
        <v>1474</v>
      </c>
      <c r="G1224" s="224" t="s">
        <v>284</v>
      </c>
      <c r="H1224" s="225">
        <v>2</v>
      </c>
      <c r="I1224" s="226"/>
      <c r="J1224" s="227">
        <f>ROUND(I1224*H1224,2)</f>
        <v>0</v>
      </c>
      <c r="K1224" s="223" t="s">
        <v>19</v>
      </c>
      <c r="L1224" s="228"/>
      <c r="M1224" s="229" t="s">
        <v>19</v>
      </c>
      <c r="N1224" s="230" t="s">
        <v>47</v>
      </c>
      <c r="O1224" s="66"/>
      <c r="P1224" s="184">
        <f>O1224*H1224</f>
        <v>0</v>
      </c>
      <c r="Q1224" s="184">
        <v>0.015</v>
      </c>
      <c r="R1224" s="184">
        <f>Q1224*H1224</f>
        <v>0.03</v>
      </c>
      <c r="S1224" s="184">
        <v>0</v>
      </c>
      <c r="T1224" s="185">
        <f>S1224*H1224</f>
        <v>0</v>
      </c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R1224" s="186" t="s">
        <v>353</v>
      </c>
      <c r="AT1224" s="186" t="s">
        <v>248</v>
      </c>
      <c r="AU1224" s="186" t="s">
        <v>179</v>
      </c>
      <c r="AY1224" s="19" t="s">
        <v>171</v>
      </c>
      <c r="BE1224" s="187">
        <f>IF(N1224="základní",J1224,0)</f>
        <v>0</v>
      </c>
      <c r="BF1224" s="187">
        <f>IF(N1224="snížená",J1224,0)</f>
        <v>0</v>
      </c>
      <c r="BG1224" s="187">
        <f>IF(N1224="zákl. přenesená",J1224,0)</f>
        <v>0</v>
      </c>
      <c r="BH1224" s="187">
        <f>IF(N1224="sníž. přenesená",J1224,0)</f>
        <v>0</v>
      </c>
      <c r="BI1224" s="187">
        <f>IF(N1224="nulová",J1224,0)</f>
        <v>0</v>
      </c>
      <c r="BJ1224" s="19" t="s">
        <v>179</v>
      </c>
      <c r="BK1224" s="187">
        <f>ROUND(I1224*H1224,2)</f>
        <v>0</v>
      </c>
      <c r="BL1224" s="19" t="s">
        <v>261</v>
      </c>
      <c r="BM1224" s="186" t="s">
        <v>1475</v>
      </c>
    </row>
    <row r="1225" spans="1:65" s="2" customFormat="1" ht="24">
      <c r="A1225" s="36"/>
      <c r="B1225" s="37"/>
      <c r="C1225" s="175" t="s">
        <v>1476</v>
      </c>
      <c r="D1225" s="175" t="s">
        <v>173</v>
      </c>
      <c r="E1225" s="176" t="s">
        <v>1477</v>
      </c>
      <c r="F1225" s="177" t="s">
        <v>1478</v>
      </c>
      <c r="G1225" s="178" t="s">
        <v>284</v>
      </c>
      <c r="H1225" s="179">
        <v>28</v>
      </c>
      <c r="I1225" s="180"/>
      <c r="J1225" s="181">
        <f>ROUND(I1225*H1225,2)</f>
        <v>0</v>
      </c>
      <c r="K1225" s="177" t="s">
        <v>19</v>
      </c>
      <c r="L1225" s="41"/>
      <c r="M1225" s="182" t="s">
        <v>19</v>
      </c>
      <c r="N1225" s="183" t="s">
        <v>47</v>
      </c>
      <c r="O1225" s="66"/>
      <c r="P1225" s="184">
        <f>O1225*H1225</f>
        <v>0</v>
      </c>
      <c r="Q1225" s="184">
        <v>0.00048</v>
      </c>
      <c r="R1225" s="184">
        <f>Q1225*H1225</f>
        <v>0.01344</v>
      </c>
      <c r="S1225" s="184">
        <v>0</v>
      </c>
      <c r="T1225" s="185">
        <f>S1225*H1225</f>
        <v>0</v>
      </c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R1225" s="186" t="s">
        <v>261</v>
      </c>
      <c r="AT1225" s="186" t="s">
        <v>173</v>
      </c>
      <c r="AU1225" s="186" t="s">
        <v>179</v>
      </c>
      <c r="AY1225" s="19" t="s">
        <v>171</v>
      </c>
      <c r="BE1225" s="187">
        <f>IF(N1225="základní",J1225,0)</f>
        <v>0</v>
      </c>
      <c r="BF1225" s="187">
        <f>IF(N1225="snížená",J1225,0)</f>
        <v>0</v>
      </c>
      <c r="BG1225" s="187">
        <f>IF(N1225="zákl. přenesená",J1225,0)</f>
        <v>0</v>
      </c>
      <c r="BH1225" s="187">
        <f>IF(N1225="sníž. přenesená",J1225,0)</f>
        <v>0</v>
      </c>
      <c r="BI1225" s="187">
        <f>IF(N1225="nulová",J1225,0)</f>
        <v>0</v>
      </c>
      <c r="BJ1225" s="19" t="s">
        <v>179</v>
      </c>
      <c r="BK1225" s="187">
        <f>ROUND(I1225*H1225,2)</f>
        <v>0</v>
      </c>
      <c r="BL1225" s="19" t="s">
        <v>261</v>
      </c>
      <c r="BM1225" s="186" t="s">
        <v>1479</v>
      </c>
    </row>
    <row r="1226" spans="2:51" s="13" customFormat="1" ht="11.25">
      <c r="B1226" s="188"/>
      <c r="C1226" s="189"/>
      <c r="D1226" s="190" t="s">
        <v>181</v>
      </c>
      <c r="E1226" s="191" t="s">
        <v>19</v>
      </c>
      <c r="F1226" s="192" t="s">
        <v>1423</v>
      </c>
      <c r="G1226" s="189"/>
      <c r="H1226" s="191" t="s">
        <v>19</v>
      </c>
      <c r="I1226" s="193"/>
      <c r="J1226" s="189"/>
      <c r="K1226" s="189"/>
      <c r="L1226" s="194"/>
      <c r="M1226" s="195"/>
      <c r="N1226" s="196"/>
      <c r="O1226" s="196"/>
      <c r="P1226" s="196"/>
      <c r="Q1226" s="196"/>
      <c r="R1226" s="196"/>
      <c r="S1226" s="196"/>
      <c r="T1226" s="197"/>
      <c r="AT1226" s="198" t="s">
        <v>181</v>
      </c>
      <c r="AU1226" s="198" t="s">
        <v>179</v>
      </c>
      <c r="AV1226" s="13" t="s">
        <v>83</v>
      </c>
      <c r="AW1226" s="13" t="s">
        <v>36</v>
      </c>
      <c r="AX1226" s="13" t="s">
        <v>75</v>
      </c>
      <c r="AY1226" s="198" t="s">
        <v>171</v>
      </c>
    </row>
    <row r="1227" spans="2:51" s="14" customFormat="1" ht="11.25">
      <c r="B1227" s="199"/>
      <c r="C1227" s="200"/>
      <c r="D1227" s="190" t="s">
        <v>181</v>
      </c>
      <c r="E1227" s="201" t="s">
        <v>19</v>
      </c>
      <c r="F1227" s="202" t="s">
        <v>83</v>
      </c>
      <c r="G1227" s="200"/>
      <c r="H1227" s="203">
        <v>1</v>
      </c>
      <c r="I1227" s="204"/>
      <c r="J1227" s="200"/>
      <c r="K1227" s="200"/>
      <c r="L1227" s="205"/>
      <c r="M1227" s="206"/>
      <c r="N1227" s="207"/>
      <c r="O1227" s="207"/>
      <c r="P1227" s="207"/>
      <c r="Q1227" s="207"/>
      <c r="R1227" s="207"/>
      <c r="S1227" s="207"/>
      <c r="T1227" s="208"/>
      <c r="AT1227" s="209" t="s">
        <v>181</v>
      </c>
      <c r="AU1227" s="209" t="s">
        <v>179</v>
      </c>
      <c r="AV1227" s="14" t="s">
        <v>179</v>
      </c>
      <c r="AW1227" s="14" t="s">
        <v>36</v>
      </c>
      <c r="AX1227" s="14" t="s">
        <v>75</v>
      </c>
      <c r="AY1227" s="209" t="s">
        <v>171</v>
      </c>
    </row>
    <row r="1228" spans="2:51" s="13" customFormat="1" ht="11.25">
      <c r="B1228" s="188"/>
      <c r="C1228" s="189"/>
      <c r="D1228" s="190" t="s">
        <v>181</v>
      </c>
      <c r="E1228" s="191" t="s">
        <v>19</v>
      </c>
      <c r="F1228" s="192" t="s">
        <v>1428</v>
      </c>
      <c r="G1228" s="189"/>
      <c r="H1228" s="191" t="s">
        <v>19</v>
      </c>
      <c r="I1228" s="193"/>
      <c r="J1228" s="189"/>
      <c r="K1228" s="189"/>
      <c r="L1228" s="194"/>
      <c r="M1228" s="195"/>
      <c r="N1228" s="196"/>
      <c r="O1228" s="196"/>
      <c r="P1228" s="196"/>
      <c r="Q1228" s="196"/>
      <c r="R1228" s="196"/>
      <c r="S1228" s="196"/>
      <c r="T1228" s="197"/>
      <c r="AT1228" s="198" t="s">
        <v>181</v>
      </c>
      <c r="AU1228" s="198" t="s">
        <v>179</v>
      </c>
      <c r="AV1228" s="13" t="s">
        <v>83</v>
      </c>
      <c r="AW1228" s="13" t="s">
        <v>36</v>
      </c>
      <c r="AX1228" s="13" t="s">
        <v>75</v>
      </c>
      <c r="AY1228" s="198" t="s">
        <v>171</v>
      </c>
    </row>
    <row r="1229" spans="2:51" s="14" customFormat="1" ht="11.25">
      <c r="B1229" s="199"/>
      <c r="C1229" s="200"/>
      <c r="D1229" s="190" t="s">
        <v>181</v>
      </c>
      <c r="E1229" s="201" t="s">
        <v>19</v>
      </c>
      <c r="F1229" s="202" t="s">
        <v>530</v>
      </c>
      <c r="G1229" s="200"/>
      <c r="H1229" s="203">
        <v>2</v>
      </c>
      <c r="I1229" s="204"/>
      <c r="J1229" s="200"/>
      <c r="K1229" s="200"/>
      <c r="L1229" s="205"/>
      <c r="M1229" s="206"/>
      <c r="N1229" s="207"/>
      <c r="O1229" s="207"/>
      <c r="P1229" s="207"/>
      <c r="Q1229" s="207"/>
      <c r="R1229" s="207"/>
      <c r="S1229" s="207"/>
      <c r="T1229" s="208"/>
      <c r="AT1229" s="209" t="s">
        <v>181</v>
      </c>
      <c r="AU1229" s="209" t="s">
        <v>179</v>
      </c>
      <c r="AV1229" s="14" t="s">
        <v>179</v>
      </c>
      <c r="AW1229" s="14" t="s">
        <v>36</v>
      </c>
      <c r="AX1229" s="14" t="s">
        <v>75</v>
      </c>
      <c r="AY1229" s="209" t="s">
        <v>171</v>
      </c>
    </row>
    <row r="1230" spans="2:51" s="13" customFormat="1" ht="11.25">
      <c r="B1230" s="188"/>
      <c r="C1230" s="189"/>
      <c r="D1230" s="190" t="s">
        <v>181</v>
      </c>
      <c r="E1230" s="191" t="s">
        <v>19</v>
      </c>
      <c r="F1230" s="192" t="s">
        <v>1433</v>
      </c>
      <c r="G1230" s="189"/>
      <c r="H1230" s="191" t="s">
        <v>19</v>
      </c>
      <c r="I1230" s="193"/>
      <c r="J1230" s="189"/>
      <c r="K1230" s="189"/>
      <c r="L1230" s="194"/>
      <c r="M1230" s="195"/>
      <c r="N1230" s="196"/>
      <c r="O1230" s="196"/>
      <c r="P1230" s="196"/>
      <c r="Q1230" s="196"/>
      <c r="R1230" s="196"/>
      <c r="S1230" s="196"/>
      <c r="T1230" s="197"/>
      <c r="AT1230" s="198" t="s">
        <v>181</v>
      </c>
      <c r="AU1230" s="198" t="s">
        <v>179</v>
      </c>
      <c r="AV1230" s="13" t="s">
        <v>83</v>
      </c>
      <c r="AW1230" s="13" t="s">
        <v>36</v>
      </c>
      <c r="AX1230" s="13" t="s">
        <v>75</v>
      </c>
      <c r="AY1230" s="198" t="s">
        <v>171</v>
      </c>
    </row>
    <row r="1231" spans="2:51" s="14" customFormat="1" ht="11.25">
      <c r="B1231" s="199"/>
      <c r="C1231" s="200"/>
      <c r="D1231" s="190" t="s">
        <v>181</v>
      </c>
      <c r="E1231" s="201" t="s">
        <v>19</v>
      </c>
      <c r="F1231" s="202" t="s">
        <v>1434</v>
      </c>
      <c r="G1231" s="200"/>
      <c r="H1231" s="203">
        <v>9</v>
      </c>
      <c r="I1231" s="204"/>
      <c r="J1231" s="200"/>
      <c r="K1231" s="200"/>
      <c r="L1231" s="205"/>
      <c r="M1231" s="206"/>
      <c r="N1231" s="207"/>
      <c r="O1231" s="207"/>
      <c r="P1231" s="207"/>
      <c r="Q1231" s="207"/>
      <c r="R1231" s="207"/>
      <c r="S1231" s="207"/>
      <c r="T1231" s="208"/>
      <c r="AT1231" s="209" t="s">
        <v>181</v>
      </c>
      <c r="AU1231" s="209" t="s">
        <v>179</v>
      </c>
      <c r="AV1231" s="14" t="s">
        <v>179</v>
      </c>
      <c r="AW1231" s="14" t="s">
        <v>36</v>
      </c>
      <c r="AX1231" s="14" t="s">
        <v>75</v>
      </c>
      <c r="AY1231" s="209" t="s">
        <v>171</v>
      </c>
    </row>
    <row r="1232" spans="2:51" s="13" customFormat="1" ht="11.25">
      <c r="B1232" s="188"/>
      <c r="C1232" s="189"/>
      <c r="D1232" s="190" t="s">
        <v>181</v>
      </c>
      <c r="E1232" s="191" t="s">
        <v>19</v>
      </c>
      <c r="F1232" s="192" t="s">
        <v>1438</v>
      </c>
      <c r="G1232" s="189"/>
      <c r="H1232" s="191" t="s">
        <v>19</v>
      </c>
      <c r="I1232" s="193"/>
      <c r="J1232" s="189"/>
      <c r="K1232" s="189"/>
      <c r="L1232" s="194"/>
      <c r="M1232" s="195"/>
      <c r="N1232" s="196"/>
      <c r="O1232" s="196"/>
      <c r="P1232" s="196"/>
      <c r="Q1232" s="196"/>
      <c r="R1232" s="196"/>
      <c r="S1232" s="196"/>
      <c r="T1232" s="197"/>
      <c r="AT1232" s="198" t="s">
        <v>181</v>
      </c>
      <c r="AU1232" s="198" t="s">
        <v>179</v>
      </c>
      <c r="AV1232" s="13" t="s">
        <v>83</v>
      </c>
      <c r="AW1232" s="13" t="s">
        <v>36</v>
      </c>
      <c r="AX1232" s="13" t="s">
        <v>75</v>
      </c>
      <c r="AY1232" s="198" t="s">
        <v>171</v>
      </c>
    </row>
    <row r="1233" spans="2:51" s="14" customFormat="1" ht="11.25">
      <c r="B1233" s="199"/>
      <c r="C1233" s="200"/>
      <c r="D1233" s="190" t="s">
        <v>181</v>
      </c>
      <c r="E1233" s="201" t="s">
        <v>19</v>
      </c>
      <c r="F1233" s="202" t="s">
        <v>548</v>
      </c>
      <c r="G1233" s="200"/>
      <c r="H1233" s="203">
        <v>14</v>
      </c>
      <c r="I1233" s="204"/>
      <c r="J1233" s="200"/>
      <c r="K1233" s="200"/>
      <c r="L1233" s="205"/>
      <c r="M1233" s="206"/>
      <c r="N1233" s="207"/>
      <c r="O1233" s="207"/>
      <c r="P1233" s="207"/>
      <c r="Q1233" s="207"/>
      <c r="R1233" s="207"/>
      <c r="S1233" s="207"/>
      <c r="T1233" s="208"/>
      <c r="AT1233" s="209" t="s">
        <v>181</v>
      </c>
      <c r="AU1233" s="209" t="s">
        <v>179</v>
      </c>
      <c r="AV1233" s="14" t="s">
        <v>179</v>
      </c>
      <c r="AW1233" s="14" t="s">
        <v>36</v>
      </c>
      <c r="AX1233" s="14" t="s">
        <v>75</v>
      </c>
      <c r="AY1233" s="209" t="s">
        <v>171</v>
      </c>
    </row>
    <row r="1234" spans="2:51" s="13" customFormat="1" ht="11.25">
      <c r="B1234" s="188"/>
      <c r="C1234" s="189"/>
      <c r="D1234" s="190" t="s">
        <v>181</v>
      </c>
      <c r="E1234" s="191" t="s">
        <v>19</v>
      </c>
      <c r="F1234" s="192" t="s">
        <v>1443</v>
      </c>
      <c r="G1234" s="189"/>
      <c r="H1234" s="191" t="s">
        <v>19</v>
      </c>
      <c r="I1234" s="193"/>
      <c r="J1234" s="189"/>
      <c r="K1234" s="189"/>
      <c r="L1234" s="194"/>
      <c r="M1234" s="195"/>
      <c r="N1234" s="196"/>
      <c r="O1234" s="196"/>
      <c r="P1234" s="196"/>
      <c r="Q1234" s="196"/>
      <c r="R1234" s="196"/>
      <c r="S1234" s="196"/>
      <c r="T1234" s="197"/>
      <c r="AT1234" s="198" t="s">
        <v>181</v>
      </c>
      <c r="AU1234" s="198" t="s">
        <v>179</v>
      </c>
      <c r="AV1234" s="13" t="s">
        <v>83</v>
      </c>
      <c r="AW1234" s="13" t="s">
        <v>36</v>
      </c>
      <c r="AX1234" s="13" t="s">
        <v>75</v>
      </c>
      <c r="AY1234" s="198" t="s">
        <v>171</v>
      </c>
    </row>
    <row r="1235" spans="2:51" s="14" customFormat="1" ht="11.25">
      <c r="B1235" s="199"/>
      <c r="C1235" s="200"/>
      <c r="D1235" s="190" t="s">
        <v>181</v>
      </c>
      <c r="E1235" s="201" t="s">
        <v>19</v>
      </c>
      <c r="F1235" s="202" t="s">
        <v>530</v>
      </c>
      <c r="G1235" s="200"/>
      <c r="H1235" s="203">
        <v>2</v>
      </c>
      <c r="I1235" s="204"/>
      <c r="J1235" s="200"/>
      <c r="K1235" s="200"/>
      <c r="L1235" s="205"/>
      <c r="M1235" s="206"/>
      <c r="N1235" s="207"/>
      <c r="O1235" s="207"/>
      <c r="P1235" s="207"/>
      <c r="Q1235" s="207"/>
      <c r="R1235" s="207"/>
      <c r="S1235" s="207"/>
      <c r="T1235" s="208"/>
      <c r="AT1235" s="209" t="s">
        <v>181</v>
      </c>
      <c r="AU1235" s="209" t="s">
        <v>179</v>
      </c>
      <c r="AV1235" s="14" t="s">
        <v>179</v>
      </c>
      <c r="AW1235" s="14" t="s">
        <v>36</v>
      </c>
      <c r="AX1235" s="14" t="s">
        <v>75</v>
      </c>
      <c r="AY1235" s="209" t="s">
        <v>171</v>
      </c>
    </row>
    <row r="1236" spans="2:51" s="15" customFormat="1" ht="11.25">
      <c r="B1236" s="210"/>
      <c r="C1236" s="211"/>
      <c r="D1236" s="190" t="s">
        <v>181</v>
      </c>
      <c r="E1236" s="212" t="s">
        <v>19</v>
      </c>
      <c r="F1236" s="213" t="s">
        <v>184</v>
      </c>
      <c r="G1236" s="211"/>
      <c r="H1236" s="214">
        <v>28</v>
      </c>
      <c r="I1236" s="215"/>
      <c r="J1236" s="211"/>
      <c r="K1236" s="211"/>
      <c r="L1236" s="216"/>
      <c r="M1236" s="217"/>
      <c r="N1236" s="218"/>
      <c r="O1236" s="218"/>
      <c r="P1236" s="218"/>
      <c r="Q1236" s="218"/>
      <c r="R1236" s="218"/>
      <c r="S1236" s="218"/>
      <c r="T1236" s="219"/>
      <c r="AT1236" s="220" t="s">
        <v>181</v>
      </c>
      <c r="AU1236" s="220" t="s">
        <v>179</v>
      </c>
      <c r="AV1236" s="15" t="s">
        <v>178</v>
      </c>
      <c r="AW1236" s="15" t="s">
        <v>36</v>
      </c>
      <c r="AX1236" s="15" t="s">
        <v>83</v>
      </c>
      <c r="AY1236" s="220" t="s">
        <v>171</v>
      </c>
    </row>
    <row r="1237" spans="1:65" s="2" customFormat="1" ht="16.5" customHeight="1">
      <c r="A1237" s="36"/>
      <c r="B1237" s="37"/>
      <c r="C1237" s="221" t="s">
        <v>1480</v>
      </c>
      <c r="D1237" s="221" t="s">
        <v>248</v>
      </c>
      <c r="E1237" s="222" t="s">
        <v>1481</v>
      </c>
      <c r="F1237" s="223" t="s">
        <v>1482</v>
      </c>
      <c r="G1237" s="224" t="s">
        <v>284</v>
      </c>
      <c r="H1237" s="225">
        <v>28</v>
      </c>
      <c r="I1237" s="226"/>
      <c r="J1237" s="227">
        <f aca="true" t="shared" si="0" ref="J1237:J1242">ROUND(I1237*H1237,2)</f>
        <v>0</v>
      </c>
      <c r="K1237" s="223" t="s">
        <v>19</v>
      </c>
      <c r="L1237" s="228"/>
      <c r="M1237" s="229" t="s">
        <v>19</v>
      </c>
      <c r="N1237" s="230" t="s">
        <v>47</v>
      </c>
      <c r="O1237" s="66"/>
      <c r="P1237" s="184">
        <f aca="true" t="shared" si="1" ref="P1237:P1242">O1237*H1237</f>
        <v>0</v>
      </c>
      <c r="Q1237" s="184">
        <v>0.035</v>
      </c>
      <c r="R1237" s="184">
        <f aca="true" t="shared" si="2" ref="R1237:R1242">Q1237*H1237</f>
        <v>0.9800000000000001</v>
      </c>
      <c r="S1237" s="184">
        <v>0</v>
      </c>
      <c r="T1237" s="185">
        <f aca="true" t="shared" si="3" ref="T1237:T1242">S1237*H1237</f>
        <v>0</v>
      </c>
      <c r="U1237" s="36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R1237" s="186" t="s">
        <v>353</v>
      </c>
      <c r="AT1237" s="186" t="s">
        <v>248</v>
      </c>
      <c r="AU1237" s="186" t="s">
        <v>179</v>
      </c>
      <c r="AY1237" s="19" t="s">
        <v>171</v>
      </c>
      <c r="BE1237" s="187">
        <f aca="true" t="shared" si="4" ref="BE1237:BE1242">IF(N1237="základní",J1237,0)</f>
        <v>0</v>
      </c>
      <c r="BF1237" s="187">
        <f aca="true" t="shared" si="5" ref="BF1237:BF1242">IF(N1237="snížená",J1237,0)</f>
        <v>0</v>
      </c>
      <c r="BG1237" s="187">
        <f aca="true" t="shared" si="6" ref="BG1237:BG1242">IF(N1237="zákl. přenesená",J1237,0)</f>
        <v>0</v>
      </c>
      <c r="BH1237" s="187">
        <f aca="true" t="shared" si="7" ref="BH1237:BH1242">IF(N1237="sníž. přenesená",J1237,0)</f>
        <v>0</v>
      </c>
      <c r="BI1237" s="187">
        <f aca="true" t="shared" si="8" ref="BI1237:BI1242">IF(N1237="nulová",J1237,0)</f>
        <v>0</v>
      </c>
      <c r="BJ1237" s="19" t="s">
        <v>179</v>
      </c>
      <c r="BK1237" s="187">
        <f aca="true" t="shared" si="9" ref="BK1237:BK1242">ROUND(I1237*H1237,2)</f>
        <v>0</v>
      </c>
      <c r="BL1237" s="19" t="s">
        <v>261</v>
      </c>
      <c r="BM1237" s="186" t="s">
        <v>1483</v>
      </c>
    </row>
    <row r="1238" spans="1:65" s="2" customFormat="1" ht="24">
      <c r="A1238" s="36"/>
      <c r="B1238" s="37"/>
      <c r="C1238" s="175" t="s">
        <v>1484</v>
      </c>
      <c r="D1238" s="175" t="s">
        <v>173</v>
      </c>
      <c r="E1238" s="176" t="s">
        <v>1485</v>
      </c>
      <c r="F1238" s="177" t="s">
        <v>1486</v>
      </c>
      <c r="G1238" s="178" t="s">
        <v>284</v>
      </c>
      <c r="H1238" s="179">
        <v>15</v>
      </c>
      <c r="I1238" s="180"/>
      <c r="J1238" s="181">
        <f t="shared" si="0"/>
        <v>0</v>
      </c>
      <c r="K1238" s="177" t="s">
        <v>177</v>
      </c>
      <c r="L1238" s="41"/>
      <c r="M1238" s="182" t="s">
        <v>19</v>
      </c>
      <c r="N1238" s="183" t="s">
        <v>47</v>
      </c>
      <c r="O1238" s="66"/>
      <c r="P1238" s="184">
        <f t="shared" si="1"/>
        <v>0</v>
      </c>
      <c r="Q1238" s="184">
        <v>0</v>
      </c>
      <c r="R1238" s="184">
        <f t="shared" si="2"/>
        <v>0</v>
      </c>
      <c r="S1238" s="184">
        <v>0</v>
      </c>
      <c r="T1238" s="185">
        <f t="shared" si="3"/>
        <v>0</v>
      </c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R1238" s="186" t="s">
        <v>261</v>
      </c>
      <c r="AT1238" s="186" t="s">
        <v>173</v>
      </c>
      <c r="AU1238" s="186" t="s">
        <v>179</v>
      </c>
      <c r="AY1238" s="19" t="s">
        <v>171</v>
      </c>
      <c r="BE1238" s="187">
        <f t="shared" si="4"/>
        <v>0</v>
      </c>
      <c r="BF1238" s="187">
        <f t="shared" si="5"/>
        <v>0</v>
      </c>
      <c r="BG1238" s="187">
        <f t="shared" si="6"/>
        <v>0</v>
      </c>
      <c r="BH1238" s="187">
        <f t="shared" si="7"/>
        <v>0</v>
      </c>
      <c r="BI1238" s="187">
        <f t="shared" si="8"/>
        <v>0</v>
      </c>
      <c r="BJ1238" s="19" t="s">
        <v>179</v>
      </c>
      <c r="BK1238" s="187">
        <f t="shared" si="9"/>
        <v>0</v>
      </c>
      <c r="BL1238" s="19" t="s">
        <v>261</v>
      </c>
      <c r="BM1238" s="186" t="s">
        <v>1487</v>
      </c>
    </row>
    <row r="1239" spans="1:65" s="2" customFormat="1" ht="24">
      <c r="A1239" s="36"/>
      <c r="B1239" s="37"/>
      <c r="C1239" s="175" t="s">
        <v>1488</v>
      </c>
      <c r="D1239" s="175" t="s">
        <v>173</v>
      </c>
      <c r="E1239" s="176" t="s">
        <v>1489</v>
      </c>
      <c r="F1239" s="177" t="s">
        <v>1490</v>
      </c>
      <c r="G1239" s="178" t="s">
        <v>284</v>
      </c>
      <c r="H1239" s="179">
        <v>6</v>
      </c>
      <c r="I1239" s="180"/>
      <c r="J1239" s="181">
        <f t="shared" si="0"/>
        <v>0</v>
      </c>
      <c r="K1239" s="177" t="s">
        <v>177</v>
      </c>
      <c r="L1239" s="41"/>
      <c r="M1239" s="182" t="s">
        <v>19</v>
      </c>
      <c r="N1239" s="183" t="s">
        <v>47</v>
      </c>
      <c r="O1239" s="66"/>
      <c r="P1239" s="184">
        <f t="shared" si="1"/>
        <v>0</v>
      </c>
      <c r="Q1239" s="184">
        <v>0</v>
      </c>
      <c r="R1239" s="184">
        <f t="shared" si="2"/>
        <v>0</v>
      </c>
      <c r="S1239" s="184">
        <v>0</v>
      </c>
      <c r="T1239" s="185">
        <f t="shared" si="3"/>
        <v>0</v>
      </c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R1239" s="186" t="s">
        <v>261</v>
      </c>
      <c r="AT1239" s="186" t="s">
        <v>173</v>
      </c>
      <c r="AU1239" s="186" t="s">
        <v>179</v>
      </c>
      <c r="AY1239" s="19" t="s">
        <v>171</v>
      </c>
      <c r="BE1239" s="187">
        <f t="shared" si="4"/>
        <v>0</v>
      </c>
      <c r="BF1239" s="187">
        <f t="shared" si="5"/>
        <v>0</v>
      </c>
      <c r="BG1239" s="187">
        <f t="shared" si="6"/>
        <v>0</v>
      </c>
      <c r="BH1239" s="187">
        <f t="shared" si="7"/>
        <v>0</v>
      </c>
      <c r="BI1239" s="187">
        <f t="shared" si="8"/>
        <v>0</v>
      </c>
      <c r="BJ1239" s="19" t="s">
        <v>179</v>
      </c>
      <c r="BK1239" s="187">
        <f t="shared" si="9"/>
        <v>0</v>
      </c>
      <c r="BL1239" s="19" t="s">
        <v>261</v>
      </c>
      <c r="BM1239" s="186" t="s">
        <v>1491</v>
      </c>
    </row>
    <row r="1240" spans="1:65" s="2" customFormat="1" ht="24">
      <c r="A1240" s="36"/>
      <c r="B1240" s="37"/>
      <c r="C1240" s="175" t="s">
        <v>1492</v>
      </c>
      <c r="D1240" s="175" t="s">
        <v>173</v>
      </c>
      <c r="E1240" s="176" t="s">
        <v>1493</v>
      </c>
      <c r="F1240" s="177" t="s">
        <v>1494</v>
      </c>
      <c r="G1240" s="178" t="s">
        <v>284</v>
      </c>
      <c r="H1240" s="179">
        <v>20</v>
      </c>
      <c r="I1240" s="180"/>
      <c r="J1240" s="181">
        <f t="shared" si="0"/>
        <v>0</v>
      </c>
      <c r="K1240" s="177" t="s">
        <v>177</v>
      </c>
      <c r="L1240" s="41"/>
      <c r="M1240" s="182" t="s">
        <v>19</v>
      </c>
      <c r="N1240" s="183" t="s">
        <v>47</v>
      </c>
      <c r="O1240" s="66"/>
      <c r="P1240" s="184">
        <f t="shared" si="1"/>
        <v>0</v>
      </c>
      <c r="Q1240" s="184">
        <v>0</v>
      </c>
      <c r="R1240" s="184">
        <f t="shared" si="2"/>
        <v>0</v>
      </c>
      <c r="S1240" s="184">
        <v>0</v>
      </c>
      <c r="T1240" s="185">
        <f t="shared" si="3"/>
        <v>0</v>
      </c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R1240" s="186" t="s">
        <v>261</v>
      </c>
      <c r="AT1240" s="186" t="s">
        <v>173</v>
      </c>
      <c r="AU1240" s="186" t="s">
        <v>179</v>
      </c>
      <c r="AY1240" s="19" t="s">
        <v>171</v>
      </c>
      <c r="BE1240" s="187">
        <f t="shared" si="4"/>
        <v>0</v>
      </c>
      <c r="BF1240" s="187">
        <f t="shared" si="5"/>
        <v>0</v>
      </c>
      <c r="BG1240" s="187">
        <f t="shared" si="6"/>
        <v>0</v>
      </c>
      <c r="BH1240" s="187">
        <f t="shared" si="7"/>
        <v>0</v>
      </c>
      <c r="BI1240" s="187">
        <f t="shared" si="8"/>
        <v>0</v>
      </c>
      <c r="BJ1240" s="19" t="s">
        <v>179</v>
      </c>
      <c r="BK1240" s="187">
        <f t="shared" si="9"/>
        <v>0</v>
      </c>
      <c r="BL1240" s="19" t="s">
        <v>261</v>
      </c>
      <c r="BM1240" s="186" t="s">
        <v>1495</v>
      </c>
    </row>
    <row r="1241" spans="1:65" s="2" customFormat="1" ht="24">
      <c r="A1241" s="36"/>
      <c r="B1241" s="37"/>
      <c r="C1241" s="175" t="s">
        <v>1496</v>
      </c>
      <c r="D1241" s="175" t="s">
        <v>173</v>
      </c>
      <c r="E1241" s="176" t="s">
        <v>1497</v>
      </c>
      <c r="F1241" s="177" t="s">
        <v>1498</v>
      </c>
      <c r="G1241" s="178" t="s">
        <v>284</v>
      </c>
      <c r="H1241" s="179">
        <v>61.5</v>
      </c>
      <c r="I1241" s="180"/>
      <c r="J1241" s="181">
        <f t="shared" si="0"/>
        <v>0</v>
      </c>
      <c r="K1241" s="177" t="s">
        <v>177</v>
      </c>
      <c r="L1241" s="41"/>
      <c r="M1241" s="182" t="s">
        <v>19</v>
      </c>
      <c r="N1241" s="183" t="s">
        <v>47</v>
      </c>
      <c r="O1241" s="66"/>
      <c r="P1241" s="184">
        <f t="shared" si="1"/>
        <v>0</v>
      </c>
      <c r="Q1241" s="184">
        <v>0</v>
      </c>
      <c r="R1241" s="184">
        <f t="shared" si="2"/>
        <v>0</v>
      </c>
      <c r="S1241" s="184">
        <v>0</v>
      </c>
      <c r="T1241" s="185">
        <f t="shared" si="3"/>
        <v>0</v>
      </c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R1241" s="186" t="s">
        <v>261</v>
      </c>
      <c r="AT1241" s="186" t="s">
        <v>173</v>
      </c>
      <c r="AU1241" s="186" t="s">
        <v>179</v>
      </c>
      <c r="AY1241" s="19" t="s">
        <v>171</v>
      </c>
      <c r="BE1241" s="187">
        <f t="shared" si="4"/>
        <v>0</v>
      </c>
      <c r="BF1241" s="187">
        <f t="shared" si="5"/>
        <v>0</v>
      </c>
      <c r="BG1241" s="187">
        <f t="shared" si="6"/>
        <v>0</v>
      </c>
      <c r="BH1241" s="187">
        <f t="shared" si="7"/>
        <v>0</v>
      </c>
      <c r="BI1241" s="187">
        <f t="shared" si="8"/>
        <v>0</v>
      </c>
      <c r="BJ1241" s="19" t="s">
        <v>179</v>
      </c>
      <c r="BK1241" s="187">
        <f t="shared" si="9"/>
        <v>0</v>
      </c>
      <c r="BL1241" s="19" t="s">
        <v>261</v>
      </c>
      <c r="BM1241" s="186" t="s">
        <v>1499</v>
      </c>
    </row>
    <row r="1242" spans="1:65" s="2" customFormat="1" ht="16.5" customHeight="1">
      <c r="A1242" s="36"/>
      <c r="B1242" s="37"/>
      <c r="C1242" s="221" t="s">
        <v>1500</v>
      </c>
      <c r="D1242" s="221" t="s">
        <v>248</v>
      </c>
      <c r="E1242" s="222" t="s">
        <v>1501</v>
      </c>
      <c r="F1242" s="223" t="s">
        <v>1502</v>
      </c>
      <c r="G1242" s="224" t="s">
        <v>256</v>
      </c>
      <c r="H1242" s="225">
        <v>61.5</v>
      </c>
      <c r="I1242" s="226"/>
      <c r="J1242" s="227">
        <f t="shared" si="0"/>
        <v>0</v>
      </c>
      <c r="K1242" s="223" t="s">
        <v>177</v>
      </c>
      <c r="L1242" s="228"/>
      <c r="M1242" s="229" t="s">
        <v>19</v>
      </c>
      <c r="N1242" s="230" t="s">
        <v>47</v>
      </c>
      <c r="O1242" s="66"/>
      <c r="P1242" s="184">
        <f t="shared" si="1"/>
        <v>0</v>
      </c>
      <c r="Q1242" s="184">
        <v>0.005</v>
      </c>
      <c r="R1242" s="184">
        <f t="shared" si="2"/>
        <v>0.3075</v>
      </c>
      <c r="S1242" s="184">
        <v>0</v>
      </c>
      <c r="T1242" s="185">
        <f t="shared" si="3"/>
        <v>0</v>
      </c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R1242" s="186" t="s">
        <v>353</v>
      </c>
      <c r="AT1242" s="186" t="s">
        <v>248</v>
      </c>
      <c r="AU1242" s="186" t="s">
        <v>179</v>
      </c>
      <c r="AY1242" s="19" t="s">
        <v>171</v>
      </c>
      <c r="BE1242" s="187">
        <f t="shared" si="4"/>
        <v>0</v>
      </c>
      <c r="BF1242" s="187">
        <f t="shared" si="5"/>
        <v>0</v>
      </c>
      <c r="BG1242" s="187">
        <f t="shared" si="6"/>
        <v>0</v>
      </c>
      <c r="BH1242" s="187">
        <f t="shared" si="7"/>
        <v>0</v>
      </c>
      <c r="BI1242" s="187">
        <f t="shared" si="8"/>
        <v>0</v>
      </c>
      <c r="BJ1242" s="19" t="s">
        <v>179</v>
      </c>
      <c r="BK1242" s="187">
        <f t="shared" si="9"/>
        <v>0</v>
      </c>
      <c r="BL1242" s="19" t="s">
        <v>261</v>
      </c>
      <c r="BM1242" s="186" t="s">
        <v>1503</v>
      </c>
    </row>
    <row r="1243" spans="2:51" s="14" customFormat="1" ht="11.25">
      <c r="B1243" s="199"/>
      <c r="C1243" s="200"/>
      <c r="D1243" s="190" t="s">
        <v>181</v>
      </c>
      <c r="E1243" s="201" t="s">
        <v>19</v>
      </c>
      <c r="F1243" s="202" t="s">
        <v>1504</v>
      </c>
      <c r="G1243" s="200"/>
      <c r="H1243" s="203">
        <v>2</v>
      </c>
      <c r="I1243" s="204"/>
      <c r="J1243" s="200"/>
      <c r="K1243" s="200"/>
      <c r="L1243" s="205"/>
      <c r="M1243" s="206"/>
      <c r="N1243" s="207"/>
      <c r="O1243" s="207"/>
      <c r="P1243" s="207"/>
      <c r="Q1243" s="207"/>
      <c r="R1243" s="207"/>
      <c r="S1243" s="207"/>
      <c r="T1243" s="208"/>
      <c r="AT1243" s="209" t="s">
        <v>181</v>
      </c>
      <c r="AU1243" s="209" t="s">
        <v>179</v>
      </c>
      <c r="AV1243" s="14" t="s">
        <v>179</v>
      </c>
      <c r="AW1243" s="14" t="s">
        <v>36</v>
      </c>
      <c r="AX1243" s="14" t="s">
        <v>75</v>
      </c>
      <c r="AY1243" s="209" t="s">
        <v>171</v>
      </c>
    </row>
    <row r="1244" spans="2:51" s="14" customFormat="1" ht="11.25">
      <c r="B1244" s="199"/>
      <c r="C1244" s="200"/>
      <c r="D1244" s="190" t="s">
        <v>181</v>
      </c>
      <c r="E1244" s="201" t="s">
        <v>19</v>
      </c>
      <c r="F1244" s="202" t="s">
        <v>1145</v>
      </c>
      <c r="G1244" s="200"/>
      <c r="H1244" s="203">
        <v>4</v>
      </c>
      <c r="I1244" s="204"/>
      <c r="J1244" s="200"/>
      <c r="K1244" s="200"/>
      <c r="L1244" s="205"/>
      <c r="M1244" s="206"/>
      <c r="N1244" s="207"/>
      <c r="O1244" s="207"/>
      <c r="P1244" s="207"/>
      <c r="Q1244" s="207"/>
      <c r="R1244" s="207"/>
      <c r="S1244" s="207"/>
      <c r="T1244" s="208"/>
      <c r="AT1244" s="209" t="s">
        <v>181</v>
      </c>
      <c r="AU1244" s="209" t="s">
        <v>179</v>
      </c>
      <c r="AV1244" s="14" t="s">
        <v>179</v>
      </c>
      <c r="AW1244" s="14" t="s">
        <v>36</v>
      </c>
      <c r="AX1244" s="14" t="s">
        <v>75</v>
      </c>
      <c r="AY1244" s="209" t="s">
        <v>171</v>
      </c>
    </row>
    <row r="1245" spans="2:51" s="14" customFormat="1" ht="11.25">
      <c r="B1245" s="199"/>
      <c r="C1245" s="200"/>
      <c r="D1245" s="190" t="s">
        <v>181</v>
      </c>
      <c r="E1245" s="201" t="s">
        <v>19</v>
      </c>
      <c r="F1245" s="202" t="s">
        <v>1504</v>
      </c>
      <c r="G1245" s="200"/>
      <c r="H1245" s="203">
        <v>2</v>
      </c>
      <c r="I1245" s="204"/>
      <c r="J1245" s="200"/>
      <c r="K1245" s="200"/>
      <c r="L1245" s="205"/>
      <c r="M1245" s="206"/>
      <c r="N1245" s="207"/>
      <c r="O1245" s="207"/>
      <c r="P1245" s="207"/>
      <c r="Q1245" s="207"/>
      <c r="R1245" s="207"/>
      <c r="S1245" s="207"/>
      <c r="T1245" s="208"/>
      <c r="AT1245" s="209" t="s">
        <v>181</v>
      </c>
      <c r="AU1245" s="209" t="s">
        <v>179</v>
      </c>
      <c r="AV1245" s="14" t="s">
        <v>179</v>
      </c>
      <c r="AW1245" s="14" t="s">
        <v>36</v>
      </c>
      <c r="AX1245" s="14" t="s">
        <v>75</v>
      </c>
      <c r="AY1245" s="209" t="s">
        <v>171</v>
      </c>
    </row>
    <row r="1246" spans="2:51" s="14" customFormat="1" ht="11.25">
      <c r="B1246" s="199"/>
      <c r="C1246" s="200"/>
      <c r="D1246" s="190" t="s">
        <v>181</v>
      </c>
      <c r="E1246" s="201" t="s">
        <v>19</v>
      </c>
      <c r="F1246" s="202" t="s">
        <v>1505</v>
      </c>
      <c r="G1246" s="200"/>
      <c r="H1246" s="203">
        <v>6</v>
      </c>
      <c r="I1246" s="204"/>
      <c r="J1246" s="200"/>
      <c r="K1246" s="200"/>
      <c r="L1246" s="205"/>
      <c r="M1246" s="206"/>
      <c r="N1246" s="207"/>
      <c r="O1246" s="207"/>
      <c r="P1246" s="207"/>
      <c r="Q1246" s="207"/>
      <c r="R1246" s="207"/>
      <c r="S1246" s="207"/>
      <c r="T1246" s="208"/>
      <c r="AT1246" s="209" t="s">
        <v>181</v>
      </c>
      <c r="AU1246" s="209" t="s">
        <v>179</v>
      </c>
      <c r="AV1246" s="14" t="s">
        <v>179</v>
      </c>
      <c r="AW1246" s="14" t="s">
        <v>36</v>
      </c>
      <c r="AX1246" s="14" t="s">
        <v>75</v>
      </c>
      <c r="AY1246" s="209" t="s">
        <v>171</v>
      </c>
    </row>
    <row r="1247" spans="2:51" s="14" customFormat="1" ht="11.25">
      <c r="B1247" s="199"/>
      <c r="C1247" s="200"/>
      <c r="D1247" s="190" t="s">
        <v>181</v>
      </c>
      <c r="E1247" s="201" t="s">
        <v>19</v>
      </c>
      <c r="F1247" s="202" t="s">
        <v>1506</v>
      </c>
      <c r="G1247" s="200"/>
      <c r="H1247" s="203">
        <v>24</v>
      </c>
      <c r="I1247" s="204"/>
      <c r="J1247" s="200"/>
      <c r="K1247" s="200"/>
      <c r="L1247" s="205"/>
      <c r="M1247" s="206"/>
      <c r="N1247" s="207"/>
      <c r="O1247" s="207"/>
      <c r="P1247" s="207"/>
      <c r="Q1247" s="207"/>
      <c r="R1247" s="207"/>
      <c r="S1247" s="207"/>
      <c r="T1247" s="208"/>
      <c r="AT1247" s="209" t="s">
        <v>181</v>
      </c>
      <c r="AU1247" s="209" t="s">
        <v>179</v>
      </c>
      <c r="AV1247" s="14" t="s">
        <v>179</v>
      </c>
      <c r="AW1247" s="14" t="s">
        <v>36</v>
      </c>
      <c r="AX1247" s="14" t="s">
        <v>75</v>
      </c>
      <c r="AY1247" s="209" t="s">
        <v>171</v>
      </c>
    </row>
    <row r="1248" spans="2:51" s="14" customFormat="1" ht="11.25">
      <c r="B1248" s="199"/>
      <c r="C1248" s="200"/>
      <c r="D1248" s="190" t="s">
        <v>181</v>
      </c>
      <c r="E1248" s="201" t="s">
        <v>19</v>
      </c>
      <c r="F1248" s="202" t="s">
        <v>1300</v>
      </c>
      <c r="G1248" s="200"/>
      <c r="H1248" s="203">
        <v>5</v>
      </c>
      <c r="I1248" s="204"/>
      <c r="J1248" s="200"/>
      <c r="K1248" s="200"/>
      <c r="L1248" s="205"/>
      <c r="M1248" s="206"/>
      <c r="N1248" s="207"/>
      <c r="O1248" s="207"/>
      <c r="P1248" s="207"/>
      <c r="Q1248" s="207"/>
      <c r="R1248" s="207"/>
      <c r="S1248" s="207"/>
      <c r="T1248" s="208"/>
      <c r="AT1248" s="209" t="s">
        <v>181</v>
      </c>
      <c r="AU1248" s="209" t="s">
        <v>179</v>
      </c>
      <c r="AV1248" s="14" t="s">
        <v>179</v>
      </c>
      <c r="AW1248" s="14" t="s">
        <v>36</v>
      </c>
      <c r="AX1248" s="14" t="s">
        <v>75</v>
      </c>
      <c r="AY1248" s="209" t="s">
        <v>171</v>
      </c>
    </row>
    <row r="1249" spans="2:51" s="14" customFormat="1" ht="11.25">
      <c r="B1249" s="199"/>
      <c r="C1249" s="200"/>
      <c r="D1249" s="190" t="s">
        <v>181</v>
      </c>
      <c r="E1249" s="201" t="s">
        <v>19</v>
      </c>
      <c r="F1249" s="202" t="s">
        <v>739</v>
      </c>
      <c r="G1249" s="200"/>
      <c r="H1249" s="203">
        <v>1.5</v>
      </c>
      <c r="I1249" s="204"/>
      <c r="J1249" s="200"/>
      <c r="K1249" s="200"/>
      <c r="L1249" s="205"/>
      <c r="M1249" s="206"/>
      <c r="N1249" s="207"/>
      <c r="O1249" s="207"/>
      <c r="P1249" s="207"/>
      <c r="Q1249" s="207"/>
      <c r="R1249" s="207"/>
      <c r="S1249" s="207"/>
      <c r="T1249" s="208"/>
      <c r="AT1249" s="209" t="s">
        <v>181</v>
      </c>
      <c r="AU1249" s="209" t="s">
        <v>179</v>
      </c>
      <c r="AV1249" s="14" t="s">
        <v>179</v>
      </c>
      <c r="AW1249" s="14" t="s">
        <v>36</v>
      </c>
      <c r="AX1249" s="14" t="s">
        <v>75</v>
      </c>
      <c r="AY1249" s="209" t="s">
        <v>171</v>
      </c>
    </row>
    <row r="1250" spans="2:51" s="14" customFormat="1" ht="11.25">
      <c r="B1250" s="199"/>
      <c r="C1250" s="200"/>
      <c r="D1250" s="190" t="s">
        <v>181</v>
      </c>
      <c r="E1250" s="201" t="s">
        <v>19</v>
      </c>
      <c r="F1250" s="202" t="s">
        <v>1507</v>
      </c>
      <c r="G1250" s="200"/>
      <c r="H1250" s="203">
        <v>3</v>
      </c>
      <c r="I1250" s="204"/>
      <c r="J1250" s="200"/>
      <c r="K1250" s="200"/>
      <c r="L1250" s="205"/>
      <c r="M1250" s="206"/>
      <c r="N1250" s="207"/>
      <c r="O1250" s="207"/>
      <c r="P1250" s="207"/>
      <c r="Q1250" s="207"/>
      <c r="R1250" s="207"/>
      <c r="S1250" s="207"/>
      <c r="T1250" s="208"/>
      <c r="AT1250" s="209" t="s">
        <v>181</v>
      </c>
      <c r="AU1250" s="209" t="s">
        <v>179</v>
      </c>
      <c r="AV1250" s="14" t="s">
        <v>179</v>
      </c>
      <c r="AW1250" s="14" t="s">
        <v>36</v>
      </c>
      <c r="AX1250" s="14" t="s">
        <v>75</v>
      </c>
      <c r="AY1250" s="209" t="s">
        <v>171</v>
      </c>
    </row>
    <row r="1251" spans="2:51" s="14" customFormat="1" ht="11.25">
      <c r="B1251" s="199"/>
      <c r="C1251" s="200"/>
      <c r="D1251" s="190" t="s">
        <v>181</v>
      </c>
      <c r="E1251" s="201" t="s">
        <v>19</v>
      </c>
      <c r="F1251" s="202" t="s">
        <v>1300</v>
      </c>
      <c r="G1251" s="200"/>
      <c r="H1251" s="203">
        <v>5</v>
      </c>
      <c r="I1251" s="204"/>
      <c r="J1251" s="200"/>
      <c r="K1251" s="200"/>
      <c r="L1251" s="205"/>
      <c r="M1251" s="206"/>
      <c r="N1251" s="207"/>
      <c r="O1251" s="207"/>
      <c r="P1251" s="207"/>
      <c r="Q1251" s="207"/>
      <c r="R1251" s="207"/>
      <c r="S1251" s="207"/>
      <c r="T1251" s="208"/>
      <c r="AT1251" s="209" t="s">
        <v>181</v>
      </c>
      <c r="AU1251" s="209" t="s">
        <v>179</v>
      </c>
      <c r="AV1251" s="14" t="s">
        <v>179</v>
      </c>
      <c r="AW1251" s="14" t="s">
        <v>36</v>
      </c>
      <c r="AX1251" s="14" t="s">
        <v>75</v>
      </c>
      <c r="AY1251" s="209" t="s">
        <v>171</v>
      </c>
    </row>
    <row r="1252" spans="2:51" s="14" customFormat="1" ht="11.25">
      <c r="B1252" s="199"/>
      <c r="C1252" s="200"/>
      <c r="D1252" s="190" t="s">
        <v>181</v>
      </c>
      <c r="E1252" s="201" t="s">
        <v>19</v>
      </c>
      <c r="F1252" s="202" t="s">
        <v>1508</v>
      </c>
      <c r="G1252" s="200"/>
      <c r="H1252" s="203">
        <v>3</v>
      </c>
      <c r="I1252" s="204"/>
      <c r="J1252" s="200"/>
      <c r="K1252" s="200"/>
      <c r="L1252" s="205"/>
      <c r="M1252" s="206"/>
      <c r="N1252" s="207"/>
      <c r="O1252" s="207"/>
      <c r="P1252" s="207"/>
      <c r="Q1252" s="207"/>
      <c r="R1252" s="207"/>
      <c r="S1252" s="207"/>
      <c r="T1252" s="208"/>
      <c r="AT1252" s="209" t="s">
        <v>181</v>
      </c>
      <c r="AU1252" s="209" t="s">
        <v>179</v>
      </c>
      <c r="AV1252" s="14" t="s">
        <v>179</v>
      </c>
      <c r="AW1252" s="14" t="s">
        <v>36</v>
      </c>
      <c r="AX1252" s="14" t="s">
        <v>75</v>
      </c>
      <c r="AY1252" s="209" t="s">
        <v>171</v>
      </c>
    </row>
    <row r="1253" spans="2:51" s="14" customFormat="1" ht="11.25">
      <c r="B1253" s="199"/>
      <c r="C1253" s="200"/>
      <c r="D1253" s="190" t="s">
        <v>181</v>
      </c>
      <c r="E1253" s="201" t="s">
        <v>19</v>
      </c>
      <c r="F1253" s="202" t="s">
        <v>1145</v>
      </c>
      <c r="G1253" s="200"/>
      <c r="H1253" s="203">
        <v>4</v>
      </c>
      <c r="I1253" s="204"/>
      <c r="J1253" s="200"/>
      <c r="K1253" s="200"/>
      <c r="L1253" s="205"/>
      <c r="M1253" s="206"/>
      <c r="N1253" s="207"/>
      <c r="O1253" s="207"/>
      <c r="P1253" s="207"/>
      <c r="Q1253" s="207"/>
      <c r="R1253" s="207"/>
      <c r="S1253" s="207"/>
      <c r="T1253" s="208"/>
      <c r="AT1253" s="209" t="s">
        <v>181</v>
      </c>
      <c r="AU1253" s="209" t="s">
        <v>179</v>
      </c>
      <c r="AV1253" s="14" t="s">
        <v>179</v>
      </c>
      <c r="AW1253" s="14" t="s">
        <v>36</v>
      </c>
      <c r="AX1253" s="14" t="s">
        <v>75</v>
      </c>
      <c r="AY1253" s="209" t="s">
        <v>171</v>
      </c>
    </row>
    <row r="1254" spans="2:51" s="14" customFormat="1" ht="11.25">
      <c r="B1254" s="199"/>
      <c r="C1254" s="200"/>
      <c r="D1254" s="190" t="s">
        <v>181</v>
      </c>
      <c r="E1254" s="201" t="s">
        <v>19</v>
      </c>
      <c r="F1254" s="202" t="s">
        <v>1504</v>
      </c>
      <c r="G1254" s="200"/>
      <c r="H1254" s="203">
        <v>2</v>
      </c>
      <c r="I1254" s="204"/>
      <c r="J1254" s="200"/>
      <c r="K1254" s="200"/>
      <c r="L1254" s="205"/>
      <c r="M1254" s="206"/>
      <c r="N1254" s="207"/>
      <c r="O1254" s="207"/>
      <c r="P1254" s="207"/>
      <c r="Q1254" s="207"/>
      <c r="R1254" s="207"/>
      <c r="S1254" s="207"/>
      <c r="T1254" s="208"/>
      <c r="AT1254" s="209" t="s">
        <v>181</v>
      </c>
      <c r="AU1254" s="209" t="s">
        <v>179</v>
      </c>
      <c r="AV1254" s="14" t="s">
        <v>179</v>
      </c>
      <c r="AW1254" s="14" t="s">
        <v>36</v>
      </c>
      <c r="AX1254" s="14" t="s">
        <v>75</v>
      </c>
      <c r="AY1254" s="209" t="s">
        <v>171</v>
      </c>
    </row>
    <row r="1255" spans="2:51" s="15" customFormat="1" ht="11.25">
      <c r="B1255" s="210"/>
      <c r="C1255" s="211"/>
      <c r="D1255" s="190" t="s">
        <v>181</v>
      </c>
      <c r="E1255" s="212" t="s">
        <v>19</v>
      </c>
      <c r="F1255" s="213" t="s">
        <v>184</v>
      </c>
      <c r="G1255" s="211"/>
      <c r="H1255" s="214">
        <v>61.5</v>
      </c>
      <c r="I1255" s="215"/>
      <c r="J1255" s="211"/>
      <c r="K1255" s="211"/>
      <c r="L1255" s="216"/>
      <c r="M1255" s="217"/>
      <c r="N1255" s="218"/>
      <c r="O1255" s="218"/>
      <c r="P1255" s="218"/>
      <c r="Q1255" s="218"/>
      <c r="R1255" s="218"/>
      <c r="S1255" s="218"/>
      <c r="T1255" s="219"/>
      <c r="AT1255" s="220" t="s">
        <v>181</v>
      </c>
      <c r="AU1255" s="220" t="s">
        <v>179</v>
      </c>
      <c r="AV1255" s="15" t="s">
        <v>178</v>
      </c>
      <c r="AW1255" s="15" t="s">
        <v>36</v>
      </c>
      <c r="AX1255" s="15" t="s">
        <v>83</v>
      </c>
      <c r="AY1255" s="220" t="s">
        <v>171</v>
      </c>
    </row>
    <row r="1256" spans="1:65" s="2" customFormat="1" ht="16.5" customHeight="1">
      <c r="A1256" s="36"/>
      <c r="B1256" s="37"/>
      <c r="C1256" s="221" t="s">
        <v>1509</v>
      </c>
      <c r="D1256" s="221" t="s">
        <v>248</v>
      </c>
      <c r="E1256" s="222" t="s">
        <v>1510</v>
      </c>
      <c r="F1256" s="223" t="s">
        <v>1511</v>
      </c>
      <c r="G1256" s="224" t="s">
        <v>284</v>
      </c>
      <c r="H1256" s="225">
        <v>41</v>
      </c>
      <c r="I1256" s="226"/>
      <c r="J1256" s="227">
        <f>ROUND(I1256*H1256,2)</f>
        <v>0</v>
      </c>
      <c r="K1256" s="223" t="s">
        <v>177</v>
      </c>
      <c r="L1256" s="228"/>
      <c r="M1256" s="229" t="s">
        <v>19</v>
      </c>
      <c r="N1256" s="230" t="s">
        <v>47</v>
      </c>
      <c r="O1256" s="66"/>
      <c r="P1256" s="184">
        <f>O1256*H1256</f>
        <v>0</v>
      </c>
      <c r="Q1256" s="184">
        <v>6E-05</v>
      </c>
      <c r="R1256" s="184">
        <f>Q1256*H1256</f>
        <v>0.00246</v>
      </c>
      <c r="S1256" s="184">
        <v>0</v>
      </c>
      <c r="T1256" s="185">
        <f>S1256*H1256</f>
        <v>0</v>
      </c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R1256" s="186" t="s">
        <v>353</v>
      </c>
      <c r="AT1256" s="186" t="s">
        <v>248</v>
      </c>
      <c r="AU1256" s="186" t="s">
        <v>179</v>
      </c>
      <c r="AY1256" s="19" t="s">
        <v>171</v>
      </c>
      <c r="BE1256" s="187">
        <f>IF(N1256="základní",J1256,0)</f>
        <v>0</v>
      </c>
      <c r="BF1256" s="187">
        <f>IF(N1256="snížená",J1256,0)</f>
        <v>0</v>
      </c>
      <c r="BG1256" s="187">
        <f>IF(N1256="zákl. přenesená",J1256,0)</f>
        <v>0</v>
      </c>
      <c r="BH1256" s="187">
        <f>IF(N1256="sníž. přenesená",J1256,0)</f>
        <v>0</v>
      </c>
      <c r="BI1256" s="187">
        <f>IF(N1256="nulová",J1256,0)</f>
        <v>0</v>
      </c>
      <c r="BJ1256" s="19" t="s">
        <v>179</v>
      </c>
      <c r="BK1256" s="187">
        <f>ROUND(I1256*H1256,2)</f>
        <v>0</v>
      </c>
      <c r="BL1256" s="19" t="s">
        <v>261</v>
      </c>
      <c r="BM1256" s="186" t="s">
        <v>1512</v>
      </c>
    </row>
    <row r="1257" spans="2:51" s="14" customFormat="1" ht="11.25">
      <c r="B1257" s="199"/>
      <c r="C1257" s="200"/>
      <c r="D1257" s="190" t="s">
        <v>181</v>
      </c>
      <c r="E1257" s="201" t="s">
        <v>19</v>
      </c>
      <c r="F1257" s="202" t="s">
        <v>425</v>
      </c>
      <c r="G1257" s="200"/>
      <c r="H1257" s="203">
        <v>41</v>
      </c>
      <c r="I1257" s="204"/>
      <c r="J1257" s="200"/>
      <c r="K1257" s="200"/>
      <c r="L1257" s="205"/>
      <c r="M1257" s="206"/>
      <c r="N1257" s="207"/>
      <c r="O1257" s="207"/>
      <c r="P1257" s="207"/>
      <c r="Q1257" s="207"/>
      <c r="R1257" s="207"/>
      <c r="S1257" s="207"/>
      <c r="T1257" s="208"/>
      <c r="AT1257" s="209" t="s">
        <v>181</v>
      </c>
      <c r="AU1257" s="209" t="s">
        <v>179</v>
      </c>
      <c r="AV1257" s="14" t="s">
        <v>179</v>
      </c>
      <c r="AW1257" s="14" t="s">
        <v>36</v>
      </c>
      <c r="AX1257" s="14" t="s">
        <v>83</v>
      </c>
      <c r="AY1257" s="209" t="s">
        <v>171</v>
      </c>
    </row>
    <row r="1258" spans="1:65" s="2" customFormat="1" ht="24">
      <c r="A1258" s="36"/>
      <c r="B1258" s="37"/>
      <c r="C1258" s="175" t="s">
        <v>1513</v>
      </c>
      <c r="D1258" s="175" t="s">
        <v>173</v>
      </c>
      <c r="E1258" s="176" t="s">
        <v>1514</v>
      </c>
      <c r="F1258" s="177" t="s">
        <v>1515</v>
      </c>
      <c r="G1258" s="178" t="s">
        <v>222</v>
      </c>
      <c r="H1258" s="179">
        <v>4.582</v>
      </c>
      <c r="I1258" s="180"/>
      <c r="J1258" s="181">
        <f>ROUND(I1258*H1258,2)</f>
        <v>0</v>
      </c>
      <c r="K1258" s="177" t="s">
        <v>177</v>
      </c>
      <c r="L1258" s="41"/>
      <c r="M1258" s="182" t="s">
        <v>19</v>
      </c>
      <c r="N1258" s="183" t="s">
        <v>47</v>
      </c>
      <c r="O1258" s="66"/>
      <c r="P1258" s="184">
        <f>O1258*H1258</f>
        <v>0</v>
      </c>
      <c r="Q1258" s="184">
        <v>0</v>
      </c>
      <c r="R1258" s="184">
        <f>Q1258*H1258</f>
        <v>0</v>
      </c>
      <c r="S1258" s="184">
        <v>0</v>
      </c>
      <c r="T1258" s="185">
        <f>S1258*H1258</f>
        <v>0</v>
      </c>
      <c r="U1258" s="36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R1258" s="186" t="s">
        <v>261</v>
      </c>
      <c r="AT1258" s="186" t="s">
        <v>173</v>
      </c>
      <c r="AU1258" s="186" t="s">
        <v>179</v>
      </c>
      <c r="AY1258" s="19" t="s">
        <v>171</v>
      </c>
      <c r="BE1258" s="187">
        <f>IF(N1258="základní",J1258,0)</f>
        <v>0</v>
      </c>
      <c r="BF1258" s="187">
        <f>IF(N1258="snížená",J1258,0)</f>
        <v>0</v>
      </c>
      <c r="BG1258" s="187">
        <f>IF(N1258="zákl. přenesená",J1258,0)</f>
        <v>0</v>
      </c>
      <c r="BH1258" s="187">
        <f>IF(N1258="sníž. přenesená",J1258,0)</f>
        <v>0</v>
      </c>
      <c r="BI1258" s="187">
        <f>IF(N1258="nulová",J1258,0)</f>
        <v>0</v>
      </c>
      <c r="BJ1258" s="19" t="s">
        <v>179</v>
      </c>
      <c r="BK1258" s="187">
        <f>ROUND(I1258*H1258,2)</f>
        <v>0</v>
      </c>
      <c r="BL1258" s="19" t="s">
        <v>261</v>
      </c>
      <c r="BM1258" s="186" t="s">
        <v>1516</v>
      </c>
    </row>
    <row r="1259" spans="2:63" s="12" customFormat="1" ht="22.9" customHeight="1">
      <c r="B1259" s="159"/>
      <c r="C1259" s="160"/>
      <c r="D1259" s="161" t="s">
        <v>74</v>
      </c>
      <c r="E1259" s="173" t="s">
        <v>1517</v>
      </c>
      <c r="F1259" s="173" t="s">
        <v>1518</v>
      </c>
      <c r="G1259" s="160"/>
      <c r="H1259" s="160"/>
      <c r="I1259" s="163"/>
      <c r="J1259" s="174">
        <f>BK1259</f>
        <v>0</v>
      </c>
      <c r="K1259" s="160"/>
      <c r="L1259" s="165"/>
      <c r="M1259" s="166"/>
      <c r="N1259" s="167"/>
      <c r="O1259" s="167"/>
      <c r="P1259" s="168">
        <f>SUM(P1260:P1324)</f>
        <v>0</v>
      </c>
      <c r="Q1259" s="167"/>
      <c r="R1259" s="168">
        <f>SUM(R1260:R1324)</f>
        <v>5.217269999999999</v>
      </c>
      <c r="S1259" s="167"/>
      <c r="T1259" s="169">
        <f>SUM(T1260:T1324)</f>
        <v>0</v>
      </c>
      <c r="AR1259" s="170" t="s">
        <v>179</v>
      </c>
      <c r="AT1259" s="171" t="s">
        <v>74</v>
      </c>
      <c r="AU1259" s="171" t="s">
        <v>83</v>
      </c>
      <c r="AY1259" s="170" t="s">
        <v>171</v>
      </c>
      <c r="BK1259" s="172">
        <f>SUM(BK1260:BK1324)</f>
        <v>0</v>
      </c>
    </row>
    <row r="1260" spans="1:65" s="2" customFormat="1" ht="21.75" customHeight="1">
      <c r="A1260" s="36"/>
      <c r="B1260" s="37"/>
      <c r="C1260" s="175" t="s">
        <v>1519</v>
      </c>
      <c r="D1260" s="175" t="s">
        <v>173</v>
      </c>
      <c r="E1260" s="176" t="s">
        <v>1520</v>
      </c>
      <c r="F1260" s="177" t="s">
        <v>1521</v>
      </c>
      <c r="G1260" s="178" t="s">
        <v>256</v>
      </c>
      <c r="H1260" s="179">
        <v>15.6</v>
      </c>
      <c r="I1260" s="180"/>
      <c r="J1260" s="181">
        <f>ROUND(I1260*H1260,2)</f>
        <v>0</v>
      </c>
      <c r="K1260" s="177" t="s">
        <v>177</v>
      </c>
      <c r="L1260" s="41"/>
      <c r="M1260" s="182" t="s">
        <v>19</v>
      </c>
      <c r="N1260" s="183" t="s">
        <v>47</v>
      </c>
      <c r="O1260" s="66"/>
      <c r="P1260" s="184">
        <f>O1260*H1260</f>
        <v>0</v>
      </c>
      <c r="Q1260" s="184">
        <v>0.0004</v>
      </c>
      <c r="R1260" s="184">
        <f>Q1260*H1260</f>
        <v>0.00624</v>
      </c>
      <c r="S1260" s="184">
        <v>0</v>
      </c>
      <c r="T1260" s="185">
        <f>S1260*H1260</f>
        <v>0</v>
      </c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R1260" s="186" t="s">
        <v>261</v>
      </c>
      <c r="AT1260" s="186" t="s">
        <v>173</v>
      </c>
      <c r="AU1260" s="186" t="s">
        <v>179</v>
      </c>
      <c r="AY1260" s="19" t="s">
        <v>171</v>
      </c>
      <c r="BE1260" s="187">
        <f>IF(N1260="základní",J1260,0)</f>
        <v>0</v>
      </c>
      <c r="BF1260" s="187">
        <f>IF(N1260="snížená",J1260,0)</f>
        <v>0</v>
      </c>
      <c r="BG1260" s="187">
        <f>IF(N1260="zákl. přenesená",J1260,0)</f>
        <v>0</v>
      </c>
      <c r="BH1260" s="187">
        <f>IF(N1260="sníž. přenesená",J1260,0)</f>
        <v>0</v>
      </c>
      <c r="BI1260" s="187">
        <f>IF(N1260="nulová",J1260,0)</f>
        <v>0</v>
      </c>
      <c r="BJ1260" s="19" t="s">
        <v>179</v>
      </c>
      <c r="BK1260" s="187">
        <f>ROUND(I1260*H1260,2)</f>
        <v>0</v>
      </c>
      <c r="BL1260" s="19" t="s">
        <v>261</v>
      </c>
      <c r="BM1260" s="186" t="s">
        <v>1522</v>
      </c>
    </row>
    <row r="1261" spans="2:51" s="13" customFormat="1" ht="11.25">
      <c r="B1261" s="188"/>
      <c r="C1261" s="189"/>
      <c r="D1261" s="190" t="s">
        <v>181</v>
      </c>
      <c r="E1261" s="191" t="s">
        <v>19</v>
      </c>
      <c r="F1261" s="192" t="s">
        <v>1523</v>
      </c>
      <c r="G1261" s="189"/>
      <c r="H1261" s="191" t="s">
        <v>19</v>
      </c>
      <c r="I1261" s="193"/>
      <c r="J1261" s="189"/>
      <c r="K1261" s="189"/>
      <c r="L1261" s="194"/>
      <c r="M1261" s="195"/>
      <c r="N1261" s="196"/>
      <c r="O1261" s="196"/>
      <c r="P1261" s="196"/>
      <c r="Q1261" s="196"/>
      <c r="R1261" s="196"/>
      <c r="S1261" s="196"/>
      <c r="T1261" s="197"/>
      <c r="AT1261" s="198" t="s">
        <v>181</v>
      </c>
      <c r="AU1261" s="198" t="s">
        <v>179</v>
      </c>
      <c r="AV1261" s="13" t="s">
        <v>83</v>
      </c>
      <c r="AW1261" s="13" t="s">
        <v>36</v>
      </c>
      <c r="AX1261" s="13" t="s">
        <v>75</v>
      </c>
      <c r="AY1261" s="198" t="s">
        <v>171</v>
      </c>
    </row>
    <row r="1262" spans="2:51" s="14" customFormat="1" ht="11.25">
      <c r="B1262" s="199"/>
      <c r="C1262" s="200"/>
      <c r="D1262" s="190" t="s">
        <v>181</v>
      </c>
      <c r="E1262" s="201" t="s">
        <v>19</v>
      </c>
      <c r="F1262" s="202" t="s">
        <v>1524</v>
      </c>
      <c r="G1262" s="200"/>
      <c r="H1262" s="203">
        <v>13</v>
      </c>
      <c r="I1262" s="204"/>
      <c r="J1262" s="200"/>
      <c r="K1262" s="200"/>
      <c r="L1262" s="205"/>
      <c r="M1262" s="206"/>
      <c r="N1262" s="207"/>
      <c r="O1262" s="207"/>
      <c r="P1262" s="207"/>
      <c r="Q1262" s="207"/>
      <c r="R1262" s="207"/>
      <c r="S1262" s="207"/>
      <c r="T1262" s="208"/>
      <c r="AT1262" s="209" t="s">
        <v>181</v>
      </c>
      <c r="AU1262" s="209" t="s">
        <v>179</v>
      </c>
      <c r="AV1262" s="14" t="s">
        <v>179</v>
      </c>
      <c r="AW1262" s="14" t="s">
        <v>36</v>
      </c>
      <c r="AX1262" s="14" t="s">
        <v>75</v>
      </c>
      <c r="AY1262" s="209" t="s">
        <v>171</v>
      </c>
    </row>
    <row r="1263" spans="2:51" s="13" customFormat="1" ht="11.25">
      <c r="B1263" s="188"/>
      <c r="C1263" s="189"/>
      <c r="D1263" s="190" t="s">
        <v>181</v>
      </c>
      <c r="E1263" s="191" t="s">
        <v>19</v>
      </c>
      <c r="F1263" s="192" t="s">
        <v>1525</v>
      </c>
      <c r="G1263" s="189"/>
      <c r="H1263" s="191" t="s">
        <v>19</v>
      </c>
      <c r="I1263" s="193"/>
      <c r="J1263" s="189"/>
      <c r="K1263" s="189"/>
      <c r="L1263" s="194"/>
      <c r="M1263" s="195"/>
      <c r="N1263" s="196"/>
      <c r="O1263" s="196"/>
      <c r="P1263" s="196"/>
      <c r="Q1263" s="196"/>
      <c r="R1263" s="196"/>
      <c r="S1263" s="196"/>
      <c r="T1263" s="197"/>
      <c r="AT1263" s="198" t="s">
        <v>181</v>
      </c>
      <c r="AU1263" s="198" t="s">
        <v>179</v>
      </c>
      <c r="AV1263" s="13" t="s">
        <v>83</v>
      </c>
      <c r="AW1263" s="13" t="s">
        <v>36</v>
      </c>
      <c r="AX1263" s="13" t="s">
        <v>75</v>
      </c>
      <c r="AY1263" s="198" t="s">
        <v>171</v>
      </c>
    </row>
    <row r="1264" spans="2:51" s="14" customFormat="1" ht="11.25">
      <c r="B1264" s="199"/>
      <c r="C1264" s="200"/>
      <c r="D1264" s="190" t="s">
        <v>181</v>
      </c>
      <c r="E1264" s="201" t="s">
        <v>19</v>
      </c>
      <c r="F1264" s="202" t="s">
        <v>1526</v>
      </c>
      <c r="G1264" s="200"/>
      <c r="H1264" s="203">
        <v>2.6</v>
      </c>
      <c r="I1264" s="204"/>
      <c r="J1264" s="200"/>
      <c r="K1264" s="200"/>
      <c r="L1264" s="205"/>
      <c r="M1264" s="206"/>
      <c r="N1264" s="207"/>
      <c r="O1264" s="207"/>
      <c r="P1264" s="207"/>
      <c r="Q1264" s="207"/>
      <c r="R1264" s="207"/>
      <c r="S1264" s="207"/>
      <c r="T1264" s="208"/>
      <c r="AT1264" s="209" t="s">
        <v>181</v>
      </c>
      <c r="AU1264" s="209" t="s">
        <v>179</v>
      </c>
      <c r="AV1264" s="14" t="s">
        <v>179</v>
      </c>
      <c r="AW1264" s="14" t="s">
        <v>36</v>
      </c>
      <c r="AX1264" s="14" t="s">
        <v>75</v>
      </c>
      <c r="AY1264" s="209" t="s">
        <v>171</v>
      </c>
    </row>
    <row r="1265" spans="2:51" s="15" customFormat="1" ht="11.25">
      <c r="B1265" s="210"/>
      <c r="C1265" s="211"/>
      <c r="D1265" s="190" t="s">
        <v>181</v>
      </c>
      <c r="E1265" s="212" t="s">
        <v>19</v>
      </c>
      <c r="F1265" s="213" t="s">
        <v>184</v>
      </c>
      <c r="G1265" s="211"/>
      <c r="H1265" s="214">
        <v>15.6</v>
      </c>
      <c r="I1265" s="215"/>
      <c r="J1265" s="211"/>
      <c r="K1265" s="211"/>
      <c r="L1265" s="216"/>
      <c r="M1265" s="217"/>
      <c r="N1265" s="218"/>
      <c r="O1265" s="218"/>
      <c r="P1265" s="218"/>
      <c r="Q1265" s="218"/>
      <c r="R1265" s="218"/>
      <c r="S1265" s="218"/>
      <c r="T1265" s="219"/>
      <c r="AT1265" s="220" t="s">
        <v>181</v>
      </c>
      <c r="AU1265" s="220" t="s">
        <v>179</v>
      </c>
      <c r="AV1265" s="15" t="s">
        <v>178</v>
      </c>
      <c r="AW1265" s="15" t="s">
        <v>36</v>
      </c>
      <c r="AX1265" s="15" t="s">
        <v>83</v>
      </c>
      <c r="AY1265" s="220" t="s">
        <v>171</v>
      </c>
    </row>
    <row r="1266" spans="1:65" s="2" customFormat="1" ht="16.5" customHeight="1">
      <c r="A1266" s="36"/>
      <c r="B1266" s="37"/>
      <c r="C1266" s="221" t="s">
        <v>1527</v>
      </c>
      <c r="D1266" s="221" t="s">
        <v>248</v>
      </c>
      <c r="E1266" s="222" t="s">
        <v>1528</v>
      </c>
      <c r="F1266" s="223" t="s">
        <v>1529</v>
      </c>
      <c r="G1266" s="224" t="s">
        <v>256</v>
      </c>
      <c r="H1266" s="225">
        <v>15.6</v>
      </c>
      <c r="I1266" s="226"/>
      <c r="J1266" s="227">
        <f>ROUND(I1266*H1266,2)</f>
        <v>0</v>
      </c>
      <c r="K1266" s="223" t="s">
        <v>177</v>
      </c>
      <c r="L1266" s="228"/>
      <c r="M1266" s="229" t="s">
        <v>19</v>
      </c>
      <c r="N1266" s="230" t="s">
        <v>47</v>
      </c>
      <c r="O1266" s="66"/>
      <c r="P1266" s="184">
        <f>O1266*H1266</f>
        <v>0</v>
      </c>
      <c r="Q1266" s="184">
        <v>0</v>
      </c>
      <c r="R1266" s="184">
        <f>Q1266*H1266</f>
        <v>0</v>
      </c>
      <c r="S1266" s="184">
        <v>0</v>
      </c>
      <c r="T1266" s="185">
        <f>S1266*H1266</f>
        <v>0</v>
      </c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R1266" s="186" t="s">
        <v>353</v>
      </c>
      <c r="AT1266" s="186" t="s">
        <v>248</v>
      </c>
      <c r="AU1266" s="186" t="s">
        <v>179</v>
      </c>
      <c r="AY1266" s="19" t="s">
        <v>171</v>
      </c>
      <c r="BE1266" s="187">
        <f>IF(N1266="základní",J1266,0)</f>
        <v>0</v>
      </c>
      <c r="BF1266" s="187">
        <f>IF(N1266="snížená",J1266,0)</f>
        <v>0</v>
      </c>
      <c r="BG1266" s="187">
        <f>IF(N1266="zákl. přenesená",J1266,0)</f>
        <v>0</v>
      </c>
      <c r="BH1266" s="187">
        <f>IF(N1266="sníž. přenesená",J1266,0)</f>
        <v>0</v>
      </c>
      <c r="BI1266" s="187">
        <f>IF(N1266="nulová",J1266,0)</f>
        <v>0</v>
      </c>
      <c r="BJ1266" s="19" t="s">
        <v>179</v>
      </c>
      <c r="BK1266" s="187">
        <f>ROUND(I1266*H1266,2)</f>
        <v>0</v>
      </c>
      <c r="BL1266" s="19" t="s">
        <v>261</v>
      </c>
      <c r="BM1266" s="186" t="s">
        <v>1530</v>
      </c>
    </row>
    <row r="1267" spans="1:65" s="2" customFormat="1" ht="16.5" customHeight="1">
      <c r="A1267" s="36"/>
      <c r="B1267" s="37"/>
      <c r="C1267" s="175" t="s">
        <v>1531</v>
      </c>
      <c r="D1267" s="175" t="s">
        <v>173</v>
      </c>
      <c r="E1267" s="176" t="s">
        <v>1532</v>
      </c>
      <c r="F1267" s="177" t="s">
        <v>1533</v>
      </c>
      <c r="G1267" s="178" t="s">
        <v>256</v>
      </c>
      <c r="H1267" s="179">
        <v>9.2</v>
      </c>
      <c r="I1267" s="180"/>
      <c r="J1267" s="181">
        <f>ROUND(I1267*H1267,2)</f>
        <v>0</v>
      </c>
      <c r="K1267" s="177" t="s">
        <v>177</v>
      </c>
      <c r="L1267" s="41"/>
      <c r="M1267" s="182" t="s">
        <v>19</v>
      </c>
      <c r="N1267" s="183" t="s">
        <v>47</v>
      </c>
      <c r="O1267" s="66"/>
      <c r="P1267" s="184">
        <f>O1267*H1267</f>
        <v>0</v>
      </c>
      <c r="Q1267" s="184">
        <v>0.0004</v>
      </c>
      <c r="R1267" s="184">
        <f>Q1267*H1267</f>
        <v>0.0036799999999999997</v>
      </c>
      <c r="S1267" s="184">
        <v>0</v>
      </c>
      <c r="T1267" s="185">
        <f>S1267*H1267</f>
        <v>0</v>
      </c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R1267" s="186" t="s">
        <v>261</v>
      </c>
      <c r="AT1267" s="186" t="s">
        <v>173</v>
      </c>
      <c r="AU1267" s="186" t="s">
        <v>179</v>
      </c>
      <c r="AY1267" s="19" t="s">
        <v>171</v>
      </c>
      <c r="BE1267" s="187">
        <f>IF(N1267="základní",J1267,0)</f>
        <v>0</v>
      </c>
      <c r="BF1267" s="187">
        <f>IF(N1267="snížená",J1267,0)</f>
        <v>0</v>
      </c>
      <c r="BG1267" s="187">
        <f>IF(N1267="zákl. přenesená",J1267,0)</f>
        <v>0</v>
      </c>
      <c r="BH1267" s="187">
        <f>IF(N1267="sníž. přenesená",J1267,0)</f>
        <v>0</v>
      </c>
      <c r="BI1267" s="187">
        <f>IF(N1267="nulová",J1267,0)</f>
        <v>0</v>
      </c>
      <c r="BJ1267" s="19" t="s">
        <v>179</v>
      </c>
      <c r="BK1267" s="187">
        <f>ROUND(I1267*H1267,2)</f>
        <v>0</v>
      </c>
      <c r="BL1267" s="19" t="s">
        <v>261</v>
      </c>
      <c r="BM1267" s="186" t="s">
        <v>1534</v>
      </c>
    </row>
    <row r="1268" spans="2:51" s="13" customFormat="1" ht="11.25">
      <c r="B1268" s="188"/>
      <c r="C1268" s="189"/>
      <c r="D1268" s="190" t="s">
        <v>181</v>
      </c>
      <c r="E1268" s="191" t="s">
        <v>19</v>
      </c>
      <c r="F1268" s="192" t="s">
        <v>1535</v>
      </c>
      <c r="G1268" s="189"/>
      <c r="H1268" s="191" t="s">
        <v>19</v>
      </c>
      <c r="I1268" s="193"/>
      <c r="J1268" s="189"/>
      <c r="K1268" s="189"/>
      <c r="L1268" s="194"/>
      <c r="M1268" s="195"/>
      <c r="N1268" s="196"/>
      <c r="O1268" s="196"/>
      <c r="P1268" s="196"/>
      <c r="Q1268" s="196"/>
      <c r="R1268" s="196"/>
      <c r="S1268" s="196"/>
      <c r="T1268" s="197"/>
      <c r="AT1268" s="198" t="s">
        <v>181</v>
      </c>
      <c r="AU1268" s="198" t="s">
        <v>179</v>
      </c>
      <c r="AV1268" s="13" t="s">
        <v>83</v>
      </c>
      <c r="AW1268" s="13" t="s">
        <v>36</v>
      </c>
      <c r="AX1268" s="13" t="s">
        <v>75</v>
      </c>
      <c r="AY1268" s="198" t="s">
        <v>171</v>
      </c>
    </row>
    <row r="1269" spans="2:51" s="14" customFormat="1" ht="11.25">
      <c r="B1269" s="199"/>
      <c r="C1269" s="200"/>
      <c r="D1269" s="190" t="s">
        <v>181</v>
      </c>
      <c r="E1269" s="201" t="s">
        <v>19</v>
      </c>
      <c r="F1269" s="202" t="s">
        <v>1536</v>
      </c>
      <c r="G1269" s="200"/>
      <c r="H1269" s="203">
        <v>9.2</v>
      </c>
      <c r="I1269" s="204"/>
      <c r="J1269" s="200"/>
      <c r="K1269" s="200"/>
      <c r="L1269" s="205"/>
      <c r="M1269" s="206"/>
      <c r="N1269" s="207"/>
      <c r="O1269" s="207"/>
      <c r="P1269" s="207"/>
      <c r="Q1269" s="207"/>
      <c r="R1269" s="207"/>
      <c r="S1269" s="207"/>
      <c r="T1269" s="208"/>
      <c r="AT1269" s="209" t="s">
        <v>181</v>
      </c>
      <c r="AU1269" s="209" t="s">
        <v>179</v>
      </c>
      <c r="AV1269" s="14" t="s">
        <v>179</v>
      </c>
      <c r="AW1269" s="14" t="s">
        <v>36</v>
      </c>
      <c r="AX1269" s="14" t="s">
        <v>75</v>
      </c>
      <c r="AY1269" s="209" t="s">
        <v>171</v>
      </c>
    </row>
    <row r="1270" spans="2:51" s="15" customFormat="1" ht="11.25">
      <c r="B1270" s="210"/>
      <c r="C1270" s="211"/>
      <c r="D1270" s="190" t="s">
        <v>181</v>
      </c>
      <c r="E1270" s="212" t="s">
        <v>19</v>
      </c>
      <c r="F1270" s="213" t="s">
        <v>184</v>
      </c>
      <c r="G1270" s="211"/>
      <c r="H1270" s="214">
        <v>9.2</v>
      </c>
      <c r="I1270" s="215"/>
      <c r="J1270" s="211"/>
      <c r="K1270" s="211"/>
      <c r="L1270" s="216"/>
      <c r="M1270" s="217"/>
      <c r="N1270" s="218"/>
      <c r="O1270" s="218"/>
      <c r="P1270" s="218"/>
      <c r="Q1270" s="218"/>
      <c r="R1270" s="218"/>
      <c r="S1270" s="218"/>
      <c r="T1270" s="219"/>
      <c r="AT1270" s="220" t="s">
        <v>181</v>
      </c>
      <c r="AU1270" s="220" t="s">
        <v>179</v>
      </c>
      <c r="AV1270" s="15" t="s">
        <v>178</v>
      </c>
      <c r="AW1270" s="15" t="s">
        <v>36</v>
      </c>
      <c r="AX1270" s="15" t="s">
        <v>83</v>
      </c>
      <c r="AY1270" s="220" t="s">
        <v>171</v>
      </c>
    </row>
    <row r="1271" spans="1:65" s="2" customFormat="1" ht="16.5" customHeight="1">
      <c r="A1271" s="36"/>
      <c r="B1271" s="37"/>
      <c r="C1271" s="221" t="s">
        <v>1537</v>
      </c>
      <c r="D1271" s="221" t="s">
        <v>248</v>
      </c>
      <c r="E1271" s="222" t="s">
        <v>1528</v>
      </c>
      <c r="F1271" s="223" t="s">
        <v>1529</v>
      </c>
      <c r="G1271" s="224" t="s">
        <v>256</v>
      </c>
      <c r="H1271" s="225">
        <v>9.2</v>
      </c>
      <c r="I1271" s="226"/>
      <c r="J1271" s="227">
        <f>ROUND(I1271*H1271,2)</f>
        <v>0</v>
      </c>
      <c r="K1271" s="223" t="s">
        <v>177</v>
      </c>
      <c r="L1271" s="228"/>
      <c r="M1271" s="229" t="s">
        <v>19</v>
      </c>
      <c r="N1271" s="230" t="s">
        <v>47</v>
      </c>
      <c r="O1271" s="66"/>
      <c r="P1271" s="184">
        <f>O1271*H1271</f>
        <v>0</v>
      </c>
      <c r="Q1271" s="184">
        <v>0</v>
      </c>
      <c r="R1271" s="184">
        <f>Q1271*H1271</f>
        <v>0</v>
      </c>
      <c r="S1271" s="184">
        <v>0</v>
      </c>
      <c r="T1271" s="185">
        <f>S1271*H1271</f>
        <v>0</v>
      </c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R1271" s="186" t="s">
        <v>353</v>
      </c>
      <c r="AT1271" s="186" t="s">
        <v>248</v>
      </c>
      <c r="AU1271" s="186" t="s">
        <v>179</v>
      </c>
      <c r="AY1271" s="19" t="s">
        <v>171</v>
      </c>
      <c r="BE1271" s="187">
        <f>IF(N1271="základní",J1271,0)</f>
        <v>0</v>
      </c>
      <c r="BF1271" s="187">
        <f>IF(N1271="snížená",J1271,0)</f>
        <v>0</v>
      </c>
      <c r="BG1271" s="187">
        <f>IF(N1271="zákl. přenesená",J1271,0)</f>
        <v>0</v>
      </c>
      <c r="BH1271" s="187">
        <f>IF(N1271="sníž. přenesená",J1271,0)</f>
        <v>0</v>
      </c>
      <c r="BI1271" s="187">
        <f>IF(N1271="nulová",J1271,0)</f>
        <v>0</v>
      </c>
      <c r="BJ1271" s="19" t="s">
        <v>179</v>
      </c>
      <c r="BK1271" s="187">
        <f>ROUND(I1271*H1271,2)</f>
        <v>0</v>
      </c>
      <c r="BL1271" s="19" t="s">
        <v>261</v>
      </c>
      <c r="BM1271" s="186" t="s">
        <v>1538</v>
      </c>
    </row>
    <row r="1272" spans="1:65" s="2" customFormat="1" ht="21.75" customHeight="1">
      <c r="A1272" s="36"/>
      <c r="B1272" s="37"/>
      <c r="C1272" s="175" t="s">
        <v>1539</v>
      </c>
      <c r="D1272" s="175" t="s">
        <v>173</v>
      </c>
      <c r="E1272" s="176" t="s">
        <v>1540</v>
      </c>
      <c r="F1272" s="177" t="s">
        <v>1541</v>
      </c>
      <c r="G1272" s="178" t="s">
        <v>284</v>
      </c>
      <c r="H1272" s="179">
        <v>2</v>
      </c>
      <c r="I1272" s="180"/>
      <c r="J1272" s="181">
        <f>ROUND(I1272*H1272,2)</f>
        <v>0</v>
      </c>
      <c r="K1272" s="177" t="s">
        <v>19</v>
      </c>
      <c r="L1272" s="41"/>
      <c r="M1272" s="182" t="s">
        <v>19</v>
      </c>
      <c r="N1272" s="183" t="s">
        <v>47</v>
      </c>
      <c r="O1272" s="66"/>
      <c r="P1272" s="184">
        <f>O1272*H1272</f>
        <v>0</v>
      </c>
      <c r="Q1272" s="184">
        <v>0.00094</v>
      </c>
      <c r="R1272" s="184">
        <f>Q1272*H1272</f>
        <v>0.00188</v>
      </c>
      <c r="S1272" s="184">
        <v>0</v>
      </c>
      <c r="T1272" s="185">
        <f>S1272*H1272</f>
        <v>0</v>
      </c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R1272" s="186" t="s">
        <v>261</v>
      </c>
      <c r="AT1272" s="186" t="s">
        <v>173</v>
      </c>
      <c r="AU1272" s="186" t="s">
        <v>179</v>
      </c>
      <c r="AY1272" s="19" t="s">
        <v>171</v>
      </c>
      <c r="BE1272" s="187">
        <f>IF(N1272="základní",J1272,0)</f>
        <v>0</v>
      </c>
      <c r="BF1272" s="187">
        <f>IF(N1272="snížená",J1272,0)</f>
        <v>0</v>
      </c>
      <c r="BG1272" s="187">
        <f>IF(N1272="zákl. přenesená",J1272,0)</f>
        <v>0</v>
      </c>
      <c r="BH1272" s="187">
        <f>IF(N1272="sníž. přenesená",J1272,0)</f>
        <v>0</v>
      </c>
      <c r="BI1272" s="187">
        <f>IF(N1272="nulová",J1272,0)</f>
        <v>0</v>
      </c>
      <c r="BJ1272" s="19" t="s">
        <v>179</v>
      </c>
      <c r="BK1272" s="187">
        <f>ROUND(I1272*H1272,2)</f>
        <v>0</v>
      </c>
      <c r="BL1272" s="19" t="s">
        <v>261</v>
      </c>
      <c r="BM1272" s="186" t="s">
        <v>1542</v>
      </c>
    </row>
    <row r="1273" spans="2:51" s="13" customFormat="1" ht="11.25">
      <c r="B1273" s="188"/>
      <c r="C1273" s="189"/>
      <c r="D1273" s="190" t="s">
        <v>181</v>
      </c>
      <c r="E1273" s="191" t="s">
        <v>19</v>
      </c>
      <c r="F1273" s="192" t="s">
        <v>1543</v>
      </c>
      <c r="G1273" s="189"/>
      <c r="H1273" s="191" t="s">
        <v>19</v>
      </c>
      <c r="I1273" s="193"/>
      <c r="J1273" s="189"/>
      <c r="K1273" s="189"/>
      <c r="L1273" s="194"/>
      <c r="M1273" s="195"/>
      <c r="N1273" s="196"/>
      <c r="O1273" s="196"/>
      <c r="P1273" s="196"/>
      <c r="Q1273" s="196"/>
      <c r="R1273" s="196"/>
      <c r="S1273" s="196"/>
      <c r="T1273" s="197"/>
      <c r="AT1273" s="198" t="s">
        <v>181</v>
      </c>
      <c r="AU1273" s="198" t="s">
        <v>179</v>
      </c>
      <c r="AV1273" s="13" t="s">
        <v>83</v>
      </c>
      <c r="AW1273" s="13" t="s">
        <v>36</v>
      </c>
      <c r="AX1273" s="13" t="s">
        <v>75</v>
      </c>
      <c r="AY1273" s="198" t="s">
        <v>171</v>
      </c>
    </row>
    <row r="1274" spans="2:51" s="14" customFormat="1" ht="11.25">
      <c r="B1274" s="199"/>
      <c r="C1274" s="200"/>
      <c r="D1274" s="190" t="s">
        <v>181</v>
      </c>
      <c r="E1274" s="201" t="s">
        <v>19</v>
      </c>
      <c r="F1274" s="202" t="s">
        <v>530</v>
      </c>
      <c r="G1274" s="200"/>
      <c r="H1274" s="203">
        <v>2</v>
      </c>
      <c r="I1274" s="204"/>
      <c r="J1274" s="200"/>
      <c r="K1274" s="200"/>
      <c r="L1274" s="205"/>
      <c r="M1274" s="206"/>
      <c r="N1274" s="207"/>
      <c r="O1274" s="207"/>
      <c r="P1274" s="207"/>
      <c r="Q1274" s="207"/>
      <c r="R1274" s="207"/>
      <c r="S1274" s="207"/>
      <c r="T1274" s="208"/>
      <c r="AT1274" s="209" t="s">
        <v>181</v>
      </c>
      <c r="AU1274" s="209" t="s">
        <v>179</v>
      </c>
      <c r="AV1274" s="14" t="s">
        <v>179</v>
      </c>
      <c r="AW1274" s="14" t="s">
        <v>36</v>
      </c>
      <c r="AX1274" s="14" t="s">
        <v>75</v>
      </c>
      <c r="AY1274" s="209" t="s">
        <v>171</v>
      </c>
    </row>
    <row r="1275" spans="2:51" s="15" customFormat="1" ht="11.25">
      <c r="B1275" s="210"/>
      <c r="C1275" s="211"/>
      <c r="D1275" s="190" t="s">
        <v>181</v>
      </c>
      <c r="E1275" s="212" t="s">
        <v>19</v>
      </c>
      <c r="F1275" s="213" t="s">
        <v>184</v>
      </c>
      <c r="G1275" s="211"/>
      <c r="H1275" s="214">
        <v>2</v>
      </c>
      <c r="I1275" s="215"/>
      <c r="J1275" s="211"/>
      <c r="K1275" s="211"/>
      <c r="L1275" s="216"/>
      <c r="M1275" s="217"/>
      <c r="N1275" s="218"/>
      <c r="O1275" s="218"/>
      <c r="P1275" s="218"/>
      <c r="Q1275" s="218"/>
      <c r="R1275" s="218"/>
      <c r="S1275" s="218"/>
      <c r="T1275" s="219"/>
      <c r="AT1275" s="220" t="s">
        <v>181</v>
      </c>
      <c r="AU1275" s="220" t="s">
        <v>179</v>
      </c>
      <c r="AV1275" s="15" t="s">
        <v>178</v>
      </c>
      <c r="AW1275" s="15" t="s">
        <v>36</v>
      </c>
      <c r="AX1275" s="15" t="s">
        <v>83</v>
      </c>
      <c r="AY1275" s="220" t="s">
        <v>171</v>
      </c>
    </row>
    <row r="1276" spans="1:65" s="2" customFormat="1" ht="16.5" customHeight="1">
      <c r="A1276" s="36"/>
      <c r="B1276" s="37"/>
      <c r="C1276" s="221" t="s">
        <v>1544</v>
      </c>
      <c r="D1276" s="221" t="s">
        <v>248</v>
      </c>
      <c r="E1276" s="222" t="s">
        <v>1545</v>
      </c>
      <c r="F1276" s="223" t="s">
        <v>1546</v>
      </c>
      <c r="G1276" s="224" t="s">
        <v>284</v>
      </c>
      <c r="H1276" s="225">
        <v>2</v>
      </c>
      <c r="I1276" s="226"/>
      <c r="J1276" s="227">
        <f>ROUND(I1276*H1276,2)</f>
        <v>0</v>
      </c>
      <c r="K1276" s="223" t="s">
        <v>19</v>
      </c>
      <c r="L1276" s="228"/>
      <c r="M1276" s="229" t="s">
        <v>19</v>
      </c>
      <c r="N1276" s="230" t="s">
        <v>47</v>
      </c>
      <c r="O1276" s="66"/>
      <c r="P1276" s="184">
        <f>O1276*H1276</f>
        <v>0</v>
      </c>
      <c r="Q1276" s="184">
        <v>0.03</v>
      </c>
      <c r="R1276" s="184">
        <f>Q1276*H1276</f>
        <v>0.06</v>
      </c>
      <c r="S1276" s="184">
        <v>0</v>
      </c>
      <c r="T1276" s="185">
        <f>S1276*H1276</f>
        <v>0</v>
      </c>
      <c r="U1276" s="36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R1276" s="186" t="s">
        <v>353</v>
      </c>
      <c r="AT1276" s="186" t="s">
        <v>248</v>
      </c>
      <c r="AU1276" s="186" t="s">
        <v>179</v>
      </c>
      <c r="AY1276" s="19" t="s">
        <v>171</v>
      </c>
      <c r="BE1276" s="187">
        <f>IF(N1276="základní",J1276,0)</f>
        <v>0</v>
      </c>
      <c r="BF1276" s="187">
        <f>IF(N1276="snížená",J1276,0)</f>
        <v>0</v>
      </c>
      <c r="BG1276" s="187">
        <f>IF(N1276="zákl. přenesená",J1276,0)</f>
        <v>0</v>
      </c>
      <c r="BH1276" s="187">
        <f>IF(N1276="sníž. přenesená",J1276,0)</f>
        <v>0</v>
      </c>
      <c r="BI1276" s="187">
        <f>IF(N1276="nulová",J1276,0)</f>
        <v>0</v>
      </c>
      <c r="BJ1276" s="19" t="s">
        <v>179</v>
      </c>
      <c r="BK1276" s="187">
        <f>ROUND(I1276*H1276,2)</f>
        <v>0</v>
      </c>
      <c r="BL1276" s="19" t="s">
        <v>261</v>
      </c>
      <c r="BM1276" s="186" t="s">
        <v>1547</v>
      </c>
    </row>
    <row r="1277" spans="1:47" s="2" customFormat="1" ht="126.75">
      <c r="A1277" s="36"/>
      <c r="B1277" s="37"/>
      <c r="C1277" s="38"/>
      <c r="D1277" s="190" t="s">
        <v>856</v>
      </c>
      <c r="E1277" s="38"/>
      <c r="F1277" s="242" t="s">
        <v>1548</v>
      </c>
      <c r="G1277" s="38"/>
      <c r="H1277" s="38"/>
      <c r="I1277" s="243"/>
      <c r="J1277" s="38"/>
      <c r="K1277" s="38"/>
      <c r="L1277" s="41"/>
      <c r="M1277" s="244"/>
      <c r="N1277" s="245"/>
      <c r="O1277" s="66"/>
      <c r="P1277" s="66"/>
      <c r="Q1277" s="66"/>
      <c r="R1277" s="66"/>
      <c r="S1277" s="66"/>
      <c r="T1277" s="67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T1277" s="19" t="s">
        <v>856</v>
      </c>
      <c r="AU1277" s="19" t="s">
        <v>179</v>
      </c>
    </row>
    <row r="1278" spans="1:65" s="2" customFormat="1" ht="16.5" customHeight="1">
      <c r="A1278" s="36"/>
      <c r="B1278" s="37"/>
      <c r="C1278" s="175" t="s">
        <v>1549</v>
      </c>
      <c r="D1278" s="175" t="s">
        <v>173</v>
      </c>
      <c r="E1278" s="176" t="s">
        <v>1550</v>
      </c>
      <c r="F1278" s="177" t="s">
        <v>1551</v>
      </c>
      <c r="G1278" s="178" t="s">
        <v>284</v>
      </c>
      <c r="H1278" s="179">
        <v>2</v>
      </c>
      <c r="I1278" s="180"/>
      <c r="J1278" s="181">
        <f>ROUND(I1278*H1278,2)</f>
        <v>0</v>
      </c>
      <c r="K1278" s="177" t="s">
        <v>19</v>
      </c>
      <c r="L1278" s="41"/>
      <c r="M1278" s="182" t="s">
        <v>19</v>
      </c>
      <c r="N1278" s="183" t="s">
        <v>47</v>
      </c>
      <c r="O1278" s="66"/>
      <c r="P1278" s="184">
        <f>O1278*H1278</f>
        <v>0</v>
      </c>
      <c r="Q1278" s="184">
        <v>0.00073</v>
      </c>
      <c r="R1278" s="184">
        <f>Q1278*H1278</f>
        <v>0.00146</v>
      </c>
      <c r="S1278" s="184">
        <v>0</v>
      </c>
      <c r="T1278" s="185">
        <f>S1278*H1278</f>
        <v>0</v>
      </c>
      <c r="U1278" s="36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R1278" s="186" t="s">
        <v>261</v>
      </c>
      <c r="AT1278" s="186" t="s">
        <v>173</v>
      </c>
      <c r="AU1278" s="186" t="s">
        <v>179</v>
      </c>
      <c r="AY1278" s="19" t="s">
        <v>171</v>
      </c>
      <c r="BE1278" s="187">
        <f>IF(N1278="základní",J1278,0)</f>
        <v>0</v>
      </c>
      <c r="BF1278" s="187">
        <f>IF(N1278="snížená",J1278,0)</f>
        <v>0</v>
      </c>
      <c r="BG1278" s="187">
        <f>IF(N1278="zákl. přenesená",J1278,0)</f>
        <v>0</v>
      </c>
      <c r="BH1278" s="187">
        <f>IF(N1278="sníž. přenesená",J1278,0)</f>
        <v>0</v>
      </c>
      <c r="BI1278" s="187">
        <f>IF(N1278="nulová",J1278,0)</f>
        <v>0</v>
      </c>
      <c r="BJ1278" s="19" t="s">
        <v>179</v>
      </c>
      <c r="BK1278" s="187">
        <f>ROUND(I1278*H1278,2)</f>
        <v>0</v>
      </c>
      <c r="BL1278" s="19" t="s">
        <v>261</v>
      </c>
      <c r="BM1278" s="186" t="s">
        <v>1552</v>
      </c>
    </row>
    <row r="1279" spans="2:51" s="13" customFormat="1" ht="11.25">
      <c r="B1279" s="188"/>
      <c r="C1279" s="189"/>
      <c r="D1279" s="190" t="s">
        <v>181</v>
      </c>
      <c r="E1279" s="191" t="s">
        <v>19</v>
      </c>
      <c r="F1279" s="192" t="s">
        <v>1553</v>
      </c>
      <c r="G1279" s="189"/>
      <c r="H1279" s="191" t="s">
        <v>19</v>
      </c>
      <c r="I1279" s="193"/>
      <c r="J1279" s="189"/>
      <c r="K1279" s="189"/>
      <c r="L1279" s="194"/>
      <c r="M1279" s="195"/>
      <c r="N1279" s="196"/>
      <c r="O1279" s="196"/>
      <c r="P1279" s="196"/>
      <c r="Q1279" s="196"/>
      <c r="R1279" s="196"/>
      <c r="S1279" s="196"/>
      <c r="T1279" s="197"/>
      <c r="AT1279" s="198" t="s">
        <v>181</v>
      </c>
      <c r="AU1279" s="198" t="s">
        <v>179</v>
      </c>
      <c r="AV1279" s="13" t="s">
        <v>83</v>
      </c>
      <c r="AW1279" s="13" t="s">
        <v>36</v>
      </c>
      <c r="AX1279" s="13" t="s">
        <v>75</v>
      </c>
      <c r="AY1279" s="198" t="s">
        <v>171</v>
      </c>
    </row>
    <row r="1280" spans="2:51" s="14" customFormat="1" ht="11.25">
      <c r="B1280" s="199"/>
      <c r="C1280" s="200"/>
      <c r="D1280" s="190" t="s">
        <v>181</v>
      </c>
      <c r="E1280" s="201" t="s">
        <v>19</v>
      </c>
      <c r="F1280" s="202" t="s">
        <v>530</v>
      </c>
      <c r="G1280" s="200"/>
      <c r="H1280" s="203">
        <v>2</v>
      </c>
      <c r="I1280" s="204"/>
      <c r="J1280" s="200"/>
      <c r="K1280" s="200"/>
      <c r="L1280" s="205"/>
      <c r="M1280" s="206"/>
      <c r="N1280" s="207"/>
      <c r="O1280" s="207"/>
      <c r="P1280" s="207"/>
      <c r="Q1280" s="207"/>
      <c r="R1280" s="207"/>
      <c r="S1280" s="207"/>
      <c r="T1280" s="208"/>
      <c r="AT1280" s="209" t="s">
        <v>181</v>
      </c>
      <c r="AU1280" s="209" t="s">
        <v>179</v>
      </c>
      <c r="AV1280" s="14" t="s">
        <v>179</v>
      </c>
      <c r="AW1280" s="14" t="s">
        <v>36</v>
      </c>
      <c r="AX1280" s="14" t="s">
        <v>75</v>
      </c>
      <c r="AY1280" s="209" t="s">
        <v>171</v>
      </c>
    </row>
    <row r="1281" spans="2:51" s="15" customFormat="1" ht="11.25">
      <c r="B1281" s="210"/>
      <c r="C1281" s="211"/>
      <c r="D1281" s="190" t="s">
        <v>181</v>
      </c>
      <c r="E1281" s="212" t="s">
        <v>19</v>
      </c>
      <c r="F1281" s="213" t="s">
        <v>184</v>
      </c>
      <c r="G1281" s="211"/>
      <c r="H1281" s="214">
        <v>2</v>
      </c>
      <c r="I1281" s="215"/>
      <c r="J1281" s="211"/>
      <c r="K1281" s="211"/>
      <c r="L1281" s="216"/>
      <c r="M1281" s="217"/>
      <c r="N1281" s="218"/>
      <c r="O1281" s="218"/>
      <c r="P1281" s="218"/>
      <c r="Q1281" s="218"/>
      <c r="R1281" s="218"/>
      <c r="S1281" s="218"/>
      <c r="T1281" s="219"/>
      <c r="AT1281" s="220" t="s">
        <v>181</v>
      </c>
      <c r="AU1281" s="220" t="s">
        <v>179</v>
      </c>
      <c r="AV1281" s="15" t="s">
        <v>178</v>
      </c>
      <c r="AW1281" s="15" t="s">
        <v>36</v>
      </c>
      <c r="AX1281" s="15" t="s">
        <v>83</v>
      </c>
      <c r="AY1281" s="220" t="s">
        <v>171</v>
      </c>
    </row>
    <row r="1282" spans="1:65" s="2" customFormat="1" ht="16.5" customHeight="1">
      <c r="A1282" s="36"/>
      <c r="B1282" s="37"/>
      <c r="C1282" s="221" t="s">
        <v>1554</v>
      </c>
      <c r="D1282" s="221" t="s">
        <v>248</v>
      </c>
      <c r="E1282" s="222" t="s">
        <v>1555</v>
      </c>
      <c r="F1282" s="223" t="s">
        <v>1546</v>
      </c>
      <c r="G1282" s="224" t="s">
        <v>284</v>
      </c>
      <c r="H1282" s="225">
        <v>2</v>
      </c>
      <c r="I1282" s="226"/>
      <c r="J1282" s="227">
        <f>ROUND(I1282*H1282,2)</f>
        <v>0</v>
      </c>
      <c r="K1282" s="223" t="s">
        <v>19</v>
      </c>
      <c r="L1282" s="228"/>
      <c r="M1282" s="229" t="s">
        <v>19</v>
      </c>
      <c r="N1282" s="230" t="s">
        <v>47</v>
      </c>
      <c r="O1282" s="66"/>
      <c r="P1282" s="184">
        <f>O1282*H1282</f>
        <v>0</v>
      </c>
      <c r="Q1282" s="184">
        <v>0.03</v>
      </c>
      <c r="R1282" s="184">
        <f>Q1282*H1282</f>
        <v>0.06</v>
      </c>
      <c r="S1282" s="184">
        <v>0</v>
      </c>
      <c r="T1282" s="185">
        <f>S1282*H1282</f>
        <v>0</v>
      </c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R1282" s="186" t="s">
        <v>353</v>
      </c>
      <c r="AT1282" s="186" t="s">
        <v>248</v>
      </c>
      <c r="AU1282" s="186" t="s">
        <v>179</v>
      </c>
      <c r="AY1282" s="19" t="s">
        <v>171</v>
      </c>
      <c r="BE1282" s="187">
        <f>IF(N1282="základní",J1282,0)</f>
        <v>0</v>
      </c>
      <c r="BF1282" s="187">
        <f>IF(N1282="snížená",J1282,0)</f>
        <v>0</v>
      </c>
      <c r="BG1282" s="187">
        <f>IF(N1282="zákl. přenesená",J1282,0)</f>
        <v>0</v>
      </c>
      <c r="BH1282" s="187">
        <f>IF(N1282="sníž. přenesená",J1282,0)</f>
        <v>0</v>
      </c>
      <c r="BI1282" s="187">
        <f>IF(N1282="nulová",J1282,0)</f>
        <v>0</v>
      </c>
      <c r="BJ1282" s="19" t="s">
        <v>179</v>
      </c>
      <c r="BK1282" s="187">
        <f>ROUND(I1282*H1282,2)</f>
        <v>0</v>
      </c>
      <c r="BL1282" s="19" t="s">
        <v>261</v>
      </c>
      <c r="BM1282" s="186" t="s">
        <v>1556</v>
      </c>
    </row>
    <row r="1283" spans="1:47" s="2" customFormat="1" ht="126.75">
      <c r="A1283" s="36"/>
      <c r="B1283" s="37"/>
      <c r="C1283" s="38"/>
      <c r="D1283" s="190" t="s">
        <v>856</v>
      </c>
      <c r="E1283" s="38"/>
      <c r="F1283" s="242" t="s">
        <v>1548</v>
      </c>
      <c r="G1283" s="38"/>
      <c r="H1283" s="38"/>
      <c r="I1283" s="243"/>
      <c r="J1283" s="38"/>
      <c r="K1283" s="38"/>
      <c r="L1283" s="41"/>
      <c r="M1283" s="244"/>
      <c r="N1283" s="245"/>
      <c r="O1283" s="66"/>
      <c r="P1283" s="66"/>
      <c r="Q1283" s="66"/>
      <c r="R1283" s="66"/>
      <c r="S1283" s="66"/>
      <c r="T1283" s="67"/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T1283" s="19" t="s">
        <v>856</v>
      </c>
      <c r="AU1283" s="19" t="s">
        <v>179</v>
      </c>
    </row>
    <row r="1284" spans="1:65" s="2" customFormat="1" ht="16.5" customHeight="1">
      <c r="A1284" s="36"/>
      <c r="B1284" s="37"/>
      <c r="C1284" s="175" t="s">
        <v>1557</v>
      </c>
      <c r="D1284" s="175" t="s">
        <v>173</v>
      </c>
      <c r="E1284" s="176" t="s">
        <v>1558</v>
      </c>
      <c r="F1284" s="177" t="s">
        <v>1559</v>
      </c>
      <c r="G1284" s="178" t="s">
        <v>284</v>
      </c>
      <c r="H1284" s="179">
        <v>2</v>
      </c>
      <c r="I1284" s="180"/>
      <c r="J1284" s="181">
        <f>ROUND(I1284*H1284,2)</f>
        <v>0</v>
      </c>
      <c r="K1284" s="177" t="s">
        <v>19</v>
      </c>
      <c r="L1284" s="41"/>
      <c r="M1284" s="182" t="s">
        <v>19</v>
      </c>
      <c r="N1284" s="183" t="s">
        <v>47</v>
      </c>
      <c r="O1284" s="66"/>
      <c r="P1284" s="184">
        <f>O1284*H1284</f>
        <v>0</v>
      </c>
      <c r="Q1284" s="184">
        <v>0</v>
      </c>
      <c r="R1284" s="184">
        <f>Q1284*H1284</f>
        <v>0</v>
      </c>
      <c r="S1284" s="184">
        <v>0</v>
      </c>
      <c r="T1284" s="185">
        <f>S1284*H1284</f>
        <v>0</v>
      </c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R1284" s="186" t="s">
        <v>261</v>
      </c>
      <c r="AT1284" s="186" t="s">
        <v>173</v>
      </c>
      <c r="AU1284" s="186" t="s">
        <v>179</v>
      </c>
      <c r="AY1284" s="19" t="s">
        <v>171</v>
      </c>
      <c r="BE1284" s="187">
        <f>IF(N1284="základní",J1284,0)</f>
        <v>0</v>
      </c>
      <c r="BF1284" s="187">
        <f>IF(N1284="snížená",J1284,0)</f>
        <v>0</v>
      </c>
      <c r="BG1284" s="187">
        <f>IF(N1284="zákl. přenesená",J1284,0)</f>
        <v>0</v>
      </c>
      <c r="BH1284" s="187">
        <f>IF(N1284="sníž. přenesená",J1284,0)</f>
        <v>0</v>
      </c>
      <c r="BI1284" s="187">
        <f>IF(N1284="nulová",J1284,0)</f>
        <v>0</v>
      </c>
      <c r="BJ1284" s="19" t="s">
        <v>179</v>
      </c>
      <c r="BK1284" s="187">
        <f>ROUND(I1284*H1284,2)</f>
        <v>0</v>
      </c>
      <c r="BL1284" s="19" t="s">
        <v>261</v>
      </c>
      <c r="BM1284" s="186" t="s">
        <v>1560</v>
      </c>
    </row>
    <row r="1285" spans="2:51" s="13" customFormat="1" ht="11.25">
      <c r="B1285" s="188"/>
      <c r="C1285" s="189"/>
      <c r="D1285" s="190" t="s">
        <v>181</v>
      </c>
      <c r="E1285" s="191" t="s">
        <v>19</v>
      </c>
      <c r="F1285" s="192" t="s">
        <v>1561</v>
      </c>
      <c r="G1285" s="189"/>
      <c r="H1285" s="191" t="s">
        <v>19</v>
      </c>
      <c r="I1285" s="193"/>
      <c r="J1285" s="189"/>
      <c r="K1285" s="189"/>
      <c r="L1285" s="194"/>
      <c r="M1285" s="195"/>
      <c r="N1285" s="196"/>
      <c r="O1285" s="196"/>
      <c r="P1285" s="196"/>
      <c r="Q1285" s="196"/>
      <c r="R1285" s="196"/>
      <c r="S1285" s="196"/>
      <c r="T1285" s="197"/>
      <c r="AT1285" s="198" t="s">
        <v>181</v>
      </c>
      <c r="AU1285" s="198" t="s">
        <v>179</v>
      </c>
      <c r="AV1285" s="13" t="s">
        <v>83</v>
      </c>
      <c r="AW1285" s="13" t="s">
        <v>36</v>
      </c>
      <c r="AX1285" s="13" t="s">
        <v>75</v>
      </c>
      <c r="AY1285" s="198" t="s">
        <v>171</v>
      </c>
    </row>
    <row r="1286" spans="2:51" s="14" customFormat="1" ht="11.25">
      <c r="B1286" s="199"/>
      <c r="C1286" s="200"/>
      <c r="D1286" s="190" t="s">
        <v>181</v>
      </c>
      <c r="E1286" s="201" t="s">
        <v>19</v>
      </c>
      <c r="F1286" s="202" t="s">
        <v>530</v>
      </c>
      <c r="G1286" s="200"/>
      <c r="H1286" s="203">
        <v>2</v>
      </c>
      <c r="I1286" s="204"/>
      <c r="J1286" s="200"/>
      <c r="K1286" s="200"/>
      <c r="L1286" s="205"/>
      <c r="M1286" s="206"/>
      <c r="N1286" s="207"/>
      <c r="O1286" s="207"/>
      <c r="P1286" s="207"/>
      <c r="Q1286" s="207"/>
      <c r="R1286" s="207"/>
      <c r="S1286" s="207"/>
      <c r="T1286" s="208"/>
      <c r="AT1286" s="209" t="s">
        <v>181</v>
      </c>
      <c r="AU1286" s="209" t="s">
        <v>179</v>
      </c>
      <c r="AV1286" s="14" t="s">
        <v>179</v>
      </c>
      <c r="AW1286" s="14" t="s">
        <v>36</v>
      </c>
      <c r="AX1286" s="14" t="s">
        <v>75</v>
      </c>
      <c r="AY1286" s="209" t="s">
        <v>171</v>
      </c>
    </row>
    <row r="1287" spans="2:51" s="15" customFormat="1" ht="11.25">
      <c r="B1287" s="210"/>
      <c r="C1287" s="211"/>
      <c r="D1287" s="190" t="s">
        <v>181</v>
      </c>
      <c r="E1287" s="212" t="s">
        <v>19</v>
      </c>
      <c r="F1287" s="213" t="s">
        <v>184</v>
      </c>
      <c r="G1287" s="211"/>
      <c r="H1287" s="214">
        <v>2</v>
      </c>
      <c r="I1287" s="215"/>
      <c r="J1287" s="211"/>
      <c r="K1287" s="211"/>
      <c r="L1287" s="216"/>
      <c r="M1287" s="217"/>
      <c r="N1287" s="218"/>
      <c r="O1287" s="218"/>
      <c r="P1287" s="218"/>
      <c r="Q1287" s="218"/>
      <c r="R1287" s="218"/>
      <c r="S1287" s="218"/>
      <c r="T1287" s="219"/>
      <c r="AT1287" s="220" t="s">
        <v>181</v>
      </c>
      <c r="AU1287" s="220" t="s">
        <v>179</v>
      </c>
      <c r="AV1287" s="15" t="s">
        <v>178</v>
      </c>
      <c r="AW1287" s="15" t="s">
        <v>36</v>
      </c>
      <c r="AX1287" s="15" t="s">
        <v>83</v>
      </c>
      <c r="AY1287" s="220" t="s">
        <v>171</v>
      </c>
    </row>
    <row r="1288" spans="1:65" s="2" customFormat="1" ht="16.5" customHeight="1">
      <c r="A1288" s="36"/>
      <c r="B1288" s="37"/>
      <c r="C1288" s="221" t="s">
        <v>1562</v>
      </c>
      <c r="D1288" s="221" t="s">
        <v>248</v>
      </c>
      <c r="E1288" s="222" t="s">
        <v>1563</v>
      </c>
      <c r="F1288" s="223" t="s">
        <v>1564</v>
      </c>
      <c r="G1288" s="224" t="s">
        <v>284</v>
      </c>
      <c r="H1288" s="225">
        <v>2</v>
      </c>
      <c r="I1288" s="226"/>
      <c r="J1288" s="227">
        <f>ROUND(I1288*H1288,2)</f>
        <v>0</v>
      </c>
      <c r="K1288" s="223" t="s">
        <v>19</v>
      </c>
      <c r="L1288" s="228"/>
      <c r="M1288" s="229" t="s">
        <v>19</v>
      </c>
      <c r="N1288" s="230" t="s">
        <v>47</v>
      </c>
      <c r="O1288" s="66"/>
      <c r="P1288" s="184">
        <f>O1288*H1288</f>
        <v>0</v>
      </c>
      <c r="Q1288" s="184">
        <v>0.042</v>
      </c>
      <c r="R1288" s="184">
        <f>Q1288*H1288</f>
        <v>0.084</v>
      </c>
      <c r="S1288" s="184">
        <v>0</v>
      </c>
      <c r="T1288" s="185">
        <f>S1288*H1288</f>
        <v>0</v>
      </c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R1288" s="186" t="s">
        <v>353</v>
      </c>
      <c r="AT1288" s="186" t="s">
        <v>248</v>
      </c>
      <c r="AU1288" s="186" t="s">
        <v>179</v>
      </c>
      <c r="AY1288" s="19" t="s">
        <v>171</v>
      </c>
      <c r="BE1288" s="187">
        <f>IF(N1288="základní",J1288,0)</f>
        <v>0</v>
      </c>
      <c r="BF1288" s="187">
        <f>IF(N1288="snížená",J1288,0)</f>
        <v>0</v>
      </c>
      <c r="BG1288" s="187">
        <f>IF(N1288="zákl. přenesená",J1288,0)</f>
        <v>0</v>
      </c>
      <c r="BH1288" s="187">
        <f>IF(N1288="sníž. přenesená",J1288,0)</f>
        <v>0</v>
      </c>
      <c r="BI1288" s="187">
        <f>IF(N1288="nulová",J1288,0)</f>
        <v>0</v>
      </c>
      <c r="BJ1288" s="19" t="s">
        <v>179</v>
      </c>
      <c r="BK1288" s="187">
        <f>ROUND(I1288*H1288,2)</f>
        <v>0</v>
      </c>
      <c r="BL1288" s="19" t="s">
        <v>261</v>
      </c>
      <c r="BM1288" s="186" t="s">
        <v>1565</v>
      </c>
    </row>
    <row r="1289" spans="1:47" s="2" customFormat="1" ht="117">
      <c r="A1289" s="36"/>
      <c r="B1289" s="37"/>
      <c r="C1289" s="38"/>
      <c r="D1289" s="190" t="s">
        <v>856</v>
      </c>
      <c r="E1289" s="38"/>
      <c r="F1289" s="242" t="s">
        <v>1566</v>
      </c>
      <c r="G1289" s="38"/>
      <c r="H1289" s="38"/>
      <c r="I1289" s="243"/>
      <c r="J1289" s="38"/>
      <c r="K1289" s="38"/>
      <c r="L1289" s="41"/>
      <c r="M1289" s="244"/>
      <c r="N1289" s="245"/>
      <c r="O1289" s="66"/>
      <c r="P1289" s="66"/>
      <c r="Q1289" s="66"/>
      <c r="R1289" s="66"/>
      <c r="S1289" s="66"/>
      <c r="T1289" s="67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T1289" s="19" t="s">
        <v>856</v>
      </c>
      <c r="AU1289" s="19" t="s">
        <v>179</v>
      </c>
    </row>
    <row r="1290" spans="1:65" s="2" customFormat="1" ht="16.5" customHeight="1">
      <c r="A1290" s="36"/>
      <c r="B1290" s="37"/>
      <c r="C1290" s="175" t="s">
        <v>1567</v>
      </c>
      <c r="D1290" s="175" t="s">
        <v>173</v>
      </c>
      <c r="E1290" s="176" t="s">
        <v>1568</v>
      </c>
      <c r="F1290" s="177" t="s">
        <v>1569</v>
      </c>
      <c r="G1290" s="178" t="s">
        <v>284</v>
      </c>
      <c r="H1290" s="179">
        <v>3</v>
      </c>
      <c r="I1290" s="180"/>
      <c r="J1290" s="181">
        <f>ROUND(I1290*H1290,2)</f>
        <v>0</v>
      </c>
      <c r="K1290" s="177" t="s">
        <v>19</v>
      </c>
      <c r="L1290" s="41"/>
      <c r="M1290" s="182" t="s">
        <v>19</v>
      </c>
      <c r="N1290" s="183" t="s">
        <v>47</v>
      </c>
      <c r="O1290" s="66"/>
      <c r="P1290" s="184">
        <f>O1290*H1290</f>
        <v>0</v>
      </c>
      <c r="Q1290" s="184">
        <v>0</v>
      </c>
      <c r="R1290" s="184">
        <f>Q1290*H1290</f>
        <v>0</v>
      </c>
      <c r="S1290" s="184">
        <v>0</v>
      </c>
      <c r="T1290" s="185">
        <f>S1290*H1290</f>
        <v>0</v>
      </c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R1290" s="186" t="s">
        <v>261</v>
      </c>
      <c r="AT1290" s="186" t="s">
        <v>173</v>
      </c>
      <c r="AU1290" s="186" t="s">
        <v>179</v>
      </c>
      <c r="AY1290" s="19" t="s">
        <v>171</v>
      </c>
      <c r="BE1290" s="187">
        <f>IF(N1290="základní",J1290,0)</f>
        <v>0</v>
      </c>
      <c r="BF1290" s="187">
        <f>IF(N1290="snížená",J1290,0)</f>
        <v>0</v>
      </c>
      <c r="BG1290" s="187">
        <f>IF(N1290="zákl. přenesená",J1290,0)</f>
        <v>0</v>
      </c>
      <c r="BH1290" s="187">
        <f>IF(N1290="sníž. přenesená",J1290,0)</f>
        <v>0</v>
      </c>
      <c r="BI1290" s="187">
        <f>IF(N1290="nulová",J1290,0)</f>
        <v>0</v>
      </c>
      <c r="BJ1290" s="19" t="s">
        <v>179</v>
      </c>
      <c r="BK1290" s="187">
        <f>ROUND(I1290*H1290,2)</f>
        <v>0</v>
      </c>
      <c r="BL1290" s="19" t="s">
        <v>261</v>
      </c>
      <c r="BM1290" s="186" t="s">
        <v>1570</v>
      </c>
    </row>
    <row r="1291" spans="2:51" s="13" customFormat="1" ht="11.25">
      <c r="B1291" s="188"/>
      <c r="C1291" s="189"/>
      <c r="D1291" s="190" t="s">
        <v>181</v>
      </c>
      <c r="E1291" s="191" t="s">
        <v>19</v>
      </c>
      <c r="F1291" s="192" t="s">
        <v>1571</v>
      </c>
      <c r="G1291" s="189"/>
      <c r="H1291" s="191" t="s">
        <v>19</v>
      </c>
      <c r="I1291" s="193"/>
      <c r="J1291" s="189"/>
      <c r="K1291" s="189"/>
      <c r="L1291" s="194"/>
      <c r="M1291" s="195"/>
      <c r="N1291" s="196"/>
      <c r="O1291" s="196"/>
      <c r="P1291" s="196"/>
      <c r="Q1291" s="196"/>
      <c r="R1291" s="196"/>
      <c r="S1291" s="196"/>
      <c r="T1291" s="197"/>
      <c r="AT1291" s="198" t="s">
        <v>181</v>
      </c>
      <c r="AU1291" s="198" t="s">
        <v>179</v>
      </c>
      <c r="AV1291" s="13" t="s">
        <v>83</v>
      </c>
      <c r="AW1291" s="13" t="s">
        <v>36</v>
      </c>
      <c r="AX1291" s="13" t="s">
        <v>75</v>
      </c>
      <c r="AY1291" s="198" t="s">
        <v>171</v>
      </c>
    </row>
    <row r="1292" spans="2:51" s="14" customFormat="1" ht="11.25">
      <c r="B1292" s="199"/>
      <c r="C1292" s="200"/>
      <c r="D1292" s="190" t="s">
        <v>181</v>
      </c>
      <c r="E1292" s="201" t="s">
        <v>19</v>
      </c>
      <c r="F1292" s="202" t="s">
        <v>1572</v>
      </c>
      <c r="G1292" s="200"/>
      <c r="H1292" s="203">
        <v>3</v>
      </c>
      <c r="I1292" s="204"/>
      <c r="J1292" s="200"/>
      <c r="K1292" s="200"/>
      <c r="L1292" s="205"/>
      <c r="M1292" s="206"/>
      <c r="N1292" s="207"/>
      <c r="O1292" s="207"/>
      <c r="P1292" s="207"/>
      <c r="Q1292" s="207"/>
      <c r="R1292" s="207"/>
      <c r="S1292" s="207"/>
      <c r="T1292" s="208"/>
      <c r="AT1292" s="209" t="s">
        <v>181</v>
      </c>
      <c r="AU1292" s="209" t="s">
        <v>179</v>
      </c>
      <c r="AV1292" s="14" t="s">
        <v>179</v>
      </c>
      <c r="AW1292" s="14" t="s">
        <v>36</v>
      </c>
      <c r="AX1292" s="14" t="s">
        <v>75</v>
      </c>
      <c r="AY1292" s="209" t="s">
        <v>171</v>
      </c>
    </row>
    <row r="1293" spans="2:51" s="15" customFormat="1" ht="11.25">
      <c r="B1293" s="210"/>
      <c r="C1293" s="211"/>
      <c r="D1293" s="190" t="s">
        <v>181</v>
      </c>
      <c r="E1293" s="212" t="s">
        <v>19</v>
      </c>
      <c r="F1293" s="213" t="s">
        <v>184</v>
      </c>
      <c r="G1293" s="211"/>
      <c r="H1293" s="214">
        <v>3</v>
      </c>
      <c r="I1293" s="215"/>
      <c r="J1293" s="211"/>
      <c r="K1293" s="211"/>
      <c r="L1293" s="216"/>
      <c r="M1293" s="217"/>
      <c r="N1293" s="218"/>
      <c r="O1293" s="218"/>
      <c r="P1293" s="218"/>
      <c r="Q1293" s="218"/>
      <c r="R1293" s="218"/>
      <c r="S1293" s="218"/>
      <c r="T1293" s="219"/>
      <c r="AT1293" s="220" t="s">
        <v>181</v>
      </c>
      <c r="AU1293" s="220" t="s">
        <v>179</v>
      </c>
      <c r="AV1293" s="15" t="s">
        <v>178</v>
      </c>
      <c r="AW1293" s="15" t="s">
        <v>36</v>
      </c>
      <c r="AX1293" s="15" t="s">
        <v>83</v>
      </c>
      <c r="AY1293" s="220" t="s">
        <v>171</v>
      </c>
    </row>
    <row r="1294" spans="1:65" s="2" customFormat="1" ht="16.5" customHeight="1">
      <c r="A1294" s="36"/>
      <c r="B1294" s="37"/>
      <c r="C1294" s="221" t="s">
        <v>1573</v>
      </c>
      <c r="D1294" s="221" t="s">
        <v>248</v>
      </c>
      <c r="E1294" s="222" t="s">
        <v>1574</v>
      </c>
      <c r="F1294" s="223" t="s">
        <v>1575</v>
      </c>
      <c r="G1294" s="224" t="s">
        <v>284</v>
      </c>
      <c r="H1294" s="225">
        <v>3</v>
      </c>
      <c r="I1294" s="226"/>
      <c r="J1294" s="227">
        <f>ROUND(I1294*H1294,2)</f>
        <v>0</v>
      </c>
      <c r="K1294" s="223" t="s">
        <v>19</v>
      </c>
      <c r="L1294" s="228"/>
      <c r="M1294" s="229" t="s">
        <v>19</v>
      </c>
      <c r="N1294" s="230" t="s">
        <v>47</v>
      </c>
      <c r="O1294" s="66"/>
      <c r="P1294" s="184">
        <f>O1294*H1294</f>
        <v>0</v>
      </c>
      <c r="Q1294" s="184">
        <v>0.042</v>
      </c>
      <c r="R1294" s="184">
        <f>Q1294*H1294</f>
        <v>0.126</v>
      </c>
      <c r="S1294" s="184">
        <v>0</v>
      </c>
      <c r="T1294" s="185">
        <f>S1294*H1294</f>
        <v>0</v>
      </c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R1294" s="186" t="s">
        <v>353</v>
      </c>
      <c r="AT1294" s="186" t="s">
        <v>248</v>
      </c>
      <c r="AU1294" s="186" t="s">
        <v>179</v>
      </c>
      <c r="AY1294" s="19" t="s">
        <v>171</v>
      </c>
      <c r="BE1294" s="187">
        <f>IF(N1294="základní",J1294,0)</f>
        <v>0</v>
      </c>
      <c r="BF1294" s="187">
        <f>IF(N1294="snížená",J1294,0)</f>
        <v>0</v>
      </c>
      <c r="BG1294" s="187">
        <f>IF(N1294="zákl. přenesená",J1294,0)</f>
        <v>0</v>
      </c>
      <c r="BH1294" s="187">
        <f>IF(N1294="sníž. přenesená",J1294,0)</f>
        <v>0</v>
      </c>
      <c r="BI1294" s="187">
        <f>IF(N1294="nulová",J1294,0)</f>
        <v>0</v>
      </c>
      <c r="BJ1294" s="19" t="s">
        <v>179</v>
      </c>
      <c r="BK1294" s="187">
        <f>ROUND(I1294*H1294,2)</f>
        <v>0</v>
      </c>
      <c r="BL1294" s="19" t="s">
        <v>261</v>
      </c>
      <c r="BM1294" s="186" t="s">
        <v>1576</v>
      </c>
    </row>
    <row r="1295" spans="1:47" s="2" customFormat="1" ht="117">
      <c r="A1295" s="36"/>
      <c r="B1295" s="37"/>
      <c r="C1295" s="38"/>
      <c r="D1295" s="190" t="s">
        <v>856</v>
      </c>
      <c r="E1295" s="38"/>
      <c r="F1295" s="242" t="s">
        <v>1577</v>
      </c>
      <c r="G1295" s="38"/>
      <c r="H1295" s="38"/>
      <c r="I1295" s="243"/>
      <c r="J1295" s="38"/>
      <c r="K1295" s="38"/>
      <c r="L1295" s="41"/>
      <c r="M1295" s="244"/>
      <c r="N1295" s="245"/>
      <c r="O1295" s="66"/>
      <c r="P1295" s="66"/>
      <c r="Q1295" s="66"/>
      <c r="R1295" s="66"/>
      <c r="S1295" s="66"/>
      <c r="T1295" s="67"/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T1295" s="19" t="s">
        <v>856</v>
      </c>
      <c r="AU1295" s="19" t="s">
        <v>179</v>
      </c>
    </row>
    <row r="1296" spans="1:65" s="2" customFormat="1" ht="16.5" customHeight="1">
      <c r="A1296" s="36"/>
      <c r="B1296" s="37"/>
      <c r="C1296" s="175" t="s">
        <v>1578</v>
      </c>
      <c r="D1296" s="175" t="s">
        <v>173</v>
      </c>
      <c r="E1296" s="176" t="s">
        <v>1579</v>
      </c>
      <c r="F1296" s="177" t="s">
        <v>1580</v>
      </c>
      <c r="G1296" s="178" t="s">
        <v>284</v>
      </c>
      <c r="H1296" s="179">
        <v>1</v>
      </c>
      <c r="I1296" s="180"/>
      <c r="J1296" s="181">
        <f>ROUND(I1296*H1296,2)</f>
        <v>0</v>
      </c>
      <c r="K1296" s="177" t="s">
        <v>19</v>
      </c>
      <c r="L1296" s="41"/>
      <c r="M1296" s="182" t="s">
        <v>19</v>
      </c>
      <c r="N1296" s="183" t="s">
        <v>47</v>
      </c>
      <c r="O1296" s="66"/>
      <c r="P1296" s="184">
        <f>O1296*H1296</f>
        <v>0</v>
      </c>
      <c r="Q1296" s="184">
        <v>0</v>
      </c>
      <c r="R1296" s="184">
        <f>Q1296*H1296</f>
        <v>0</v>
      </c>
      <c r="S1296" s="184">
        <v>0</v>
      </c>
      <c r="T1296" s="185">
        <f>S1296*H1296</f>
        <v>0</v>
      </c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R1296" s="186" t="s">
        <v>261</v>
      </c>
      <c r="AT1296" s="186" t="s">
        <v>173</v>
      </c>
      <c r="AU1296" s="186" t="s">
        <v>179</v>
      </c>
      <c r="AY1296" s="19" t="s">
        <v>171</v>
      </c>
      <c r="BE1296" s="187">
        <f>IF(N1296="základní",J1296,0)</f>
        <v>0</v>
      </c>
      <c r="BF1296" s="187">
        <f>IF(N1296="snížená",J1296,0)</f>
        <v>0</v>
      </c>
      <c r="BG1296" s="187">
        <f>IF(N1296="zákl. přenesená",J1296,0)</f>
        <v>0</v>
      </c>
      <c r="BH1296" s="187">
        <f>IF(N1296="sníž. přenesená",J1296,0)</f>
        <v>0</v>
      </c>
      <c r="BI1296" s="187">
        <f>IF(N1296="nulová",J1296,0)</f>
        <v>0</v>
      </c>
      <c r="BJ1296" s="19" t="s">
        <v>179</v>
      </c>
      <c r="BK1296" s="187">
        <f>ROUND(I1296*H1296,2)</f>
        <v>0</v>
      </c>
      <c r="BL1296" s="19" t="s">
        <v>261</v>
      </c>
      <c r="BM1296" s="186" t="s">
        <v>1581</v>
      </c>
    </row>
    <row r="1297" spans="2:51" s="13" customFormat="1" ht="11.25">
      <c r="B1297" s="188"/>
      <c r="C1297" s="189"/>
      <c r="D1297" s="190" t="s">
        <v>181</v>
      </c>
      <c r="E1297" s="191" t="s">
        <v>19</v>
      </c>
      <c r="F1297" s="192" t="s">
        <v>1582</v>
      </c>
      <c r="G1297" s="189"/>
      <c r="H1297" s="191" t="s">
        <v>19</v>
      </c>
      <c r="I1297" s="193"/>
      <c r="J1297" s="189"/>
      <c r="K1297" s="189"/>
      <c r="L1297" s="194"/>
      <c r="M1297" s="195"/>
      <c r="N1297" s="196"/>
      <c r="O1297" s="196"/>
      <c r="P1297" s="196"/>
      <c r="Q1297" s="196"/>
      <c r="R1297" s="196"/>
      <c r="S1297" s="196"/>
      <c r="T1297" s="197"/>
      <c r="AT1297" s="198" t="s">
        <v>181</v>
      </c>
      <c r="AU1297" s="198" t="s">
        <v>179</v>
      </c>
      <c r="AV1297" s="13" t="s">
        <v>83</v>
      </c>
      <c r="AW1297" s="13" t="s">
        <v>36</v>
      </c>
      <c r="AX1297" s="13" t="s">
        <v>75</v>
      </c>
      <c r="AY1297" s="198" t="s">
        <v>171</v>
      </c>
    </row>
    <row r="1298" spans="2:51" s="14" customFormat="1" ht="11.25">
      <c r="B1298" s="199"/>
      <c r="C1298" s="200"/>
      <c r="D1298" s="190" t="s">
        <v>181</v>
      </c>
      <c r="E1298" s="201" t="s">
        <v>19</v>
      </c>
      <c r="F1298" s="202" t="s">
        <v>83</v>
      </c>
      <c r="G1298" s="200"/>
      <c r="H1298" s="203">
        <v>1</v>
      </c>
      <c r="I1298" s="204"/>
      <c r="J1298" s="200"/>
      <c r="K1298" s="200"/>
      <c r="L1298" s="205"/>
      <c r="M1298" s="206"/>
      <c r="N1298" s="207"/>
      <c r="O1298" s="207"/>
      <c r="P1298" s="207"/>
      <c r="Q1298" s="207"/>
      <c r="R1298" s="207"/>
      <c r="S1298" s="207"/>
      <c r="T1298" s="208"/>
      <c r="AT1298" s="209" t="s">
        <v>181</v>
      </c>
      <c r="AU1298" s="209" t="s">
        <v>179</v>
      </c>
      <c r="AV1298" s="14" t="s">
        <v>179</v>
      </c>
      <c r="AW1298" s="14" t="s">
        <v>36</v>
      </c>
      <c r="AX1298" s="14" t="s">
        <v>75</v>
      </c>
      <c r="AY1298" s="209" t="s">
        <v>171</v>
      </c>
    </row>
    <row r="1299" spans="2:51" s="15" customFormat="1" ht="11.25">
      <c r="B1299" s="210"/>
      <c r="C1299" s="211"/>
      <c r="D1299" s="190" t="s">
        <v>181</v>
      </c>
      <c r="E1299" s="212" t="s">
        <v>19</v>
      </c>
      <c r="F1299" s="213" t="s">
        <v>184</v>
      </c>
      <c r="G1299" s="211"/>
      <c r="H1299" s="214">
        <v>1</v>
      </c>
      <c r="I1299" s="215"/>
      <c r="J1299" s="211"/>
      <c r="K1299" s="211"/>
      <c r="L1299" s="216"/>
      <c r="M1299" s="217"/>
      <c r="N1299" s="218"/>
      <c r="O1299" s="218"/>
      <c r="P1299" s="218"/>
      <c r="Q1299" s="218"/>
      <c r="R1299" s="218"/>
      <c r="S1299" s="218"/>
      <c r="T1299" s="219"/>
      <c r="AT1299" s="220" t="s">
        <v>181</v>
      </c>
      <c r="AU1299" s="220" t="s">
        <v>179</v>
      </c>
      <c r="AV1299" s="15" t="s">
        <v>178</v>
      </c>
      <c r="AW1299" s="15" t="s">
        <v>36</v>
      </c>
      <c r="AX1299" s="15" t="s">
        <v>83</v>
      </c>
      <c r="AY1299" s="220" t="s">
        <v>171</v>
      </c>
    </row>
    <row r="1300" spans="1:65" s="2" customFormat="1" ht="16.5" customHeight="1">
      <c r="A1300" s="36"/>
      <c r="B1300" s="37"/>
      <c r="C1300" s="221" t="s">
        <v>1583</v>
      </c>
      <c r="D1300" s="221" t="s">
        <v>248</v>
      </c>
      <c r="E1300" s="222" t="s">
        <v>1584</v>
      </c>
      <c r="F1300" s="223" t="s">
        <v>1575</v>
      </c>
      <c r="G1300" s="224" t="s">
        <v>284</v>
      </c>
      <c r="H1300" s="225">
        <v>1</v>
      </c>
      <c r="I1300" s="226"/>
      <c r="J1300" s="227">
        <f>ROUND(I1300*H1300,2)</f>
        <v>0</v>
      </c>
      <c r="K1300" s="223" t="s">
        <v>19</v>
      </c>
      <c r="L1300" s="228"/>
      <c r="M1300" s="229" t="s">
        <v>19</v>
      </c>
      <c r="N1300" s="230" t="s">
        <v>47</v>
      </c>
      <c r="O1300" s="66"/>
      <c r="P1300" s="184">
        <f>O1300*H1300</f>
        <v>0</v>
      </c>
      <c r="Q1300" s="184">
        <v>0.042</v>
      </c>
      <c r="R1300" s="184">
        <f>Q1300*H1300</f>
        <v>0.042</v>
      </c>
      <c r="S1300" s="184">
        <v>0</v>
      </c>
      <c r="T1300" s="185">
        <f>S1300*H1300</f>
        <v>0</v>
      </c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R1300" s="186" t="s">
        <v>353</v>
      </c>
      <c r="AT1300" s="186" t="s">
        <v>248</v>
      </c>
      <c r="AU1300" s="186" t="s">
        <v>179</v>
      </c>
      <c r="AY1300" s="19" t="s">
        <v>171</v>
      </c>
      <c r="BE1300" s="187">
        <f>IF(N1300="základní",J1300,0)</f>
        <v>0</v>
      </c>
      <c r="BF1300" s="187">
        <f>IF(N1300="snížená",J1300,0)</f>
        <v>0</v>
      </c>
      <c r="BG1300" s="187">
        <f>IF(N1300="zákl. přenesená",J1300,0)</f>
        <v>0</v>
      </c>
      <c r="BH1300" s="187">
        <f>IF(N1300="sníž. přenesená",J1300,0)</f>
        <v>0</v>
      </c>
      <c r="BI1300" s="187">
        <f>IF(N1300="nulová",J1300,0)</f>
        <v>0</v>
      </c>
      <c r="BJ1300" s="19" t="s">
        <v>179</v>
      </c>
      <c r="BK1300" s="187">
        <f>ROUND(I1300*H1300,2)</f>
        <v>0</v>
      </c>
      <c r="BL1300" s="19" t="s">
        <v>261</v>
      </c>
      <c r="BM1300" s="186" t="s">
        <v>1585</v>
      </c>
    </row>
    <row r="1301" spans="1:47" s="2" customFormat="1" ht="126.75">
      <c r="A1301" s="36"/>
      <c r="B1301" s="37"/>
      <c r="C1301" s="38"/>
      <c r="D1301" s="190" t="s">
        <v>856</v>
      </c>
      <c r="E1301" s="38"/>
      <c r="F1301" s="242" t="s">
        <v>1586</v>
      </c>
      <c r="G1301" s="38"/>
      <c r="H1301" s="38"/>
      <c r="I1301" s="243"/>
      <c r="J1301" s="38"/>
      <c r="K1301" s="38"/>
      <c r="L1301" s="41"/>
      <c r="M1301" s="244"/>
      <c r="N1301" s="245"/>
      <c r="O1301" s="66"/>
      <c r="P1301" s="66"/>
      <c r="Q1301" s="66"/>
      <c r="R1301" s="66"/>
      <c r="S1301" s="66"/>
      <c r="T1301" s="67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T1301" s="19" t="s">
        <v>856</v>
      </c>
      <c r="AU1301" s="19" t="s">
        <v>179</v>
      </c>
    </row>
    <row r="1302" spans="1:65" s="2" customFormat="1" ht="16.5" customHeight="1">
      <c r="A1302" s="36"/>
      <c r="B1302" s="37"/>
      <c r="C1302" s="175" t="s">
        <v>1587</v>
      </c>
      <c r="D1302" s="175" t="s">
        <v>173</v>
      </c>
      <c r="E1302" s="176" t="s">
        <v>1588</v>
      </c>
      <c r="F1302" s="177" t="s">
        <v>1589</v>
      </c>
      <c r="G1302" s="178" t="s">
        <v>284</v>
      </c>
      <c r="H1302" s="179">
        <v>2</v>
      </c>
      <c r="I1302" s="180"/>
      <c r="J1302" s="181">
        <f>ROUND(I1302*H1302,2)</f>
        <v>0</v>
      </c>
      <c r="K1302" s="177" t="s">
        <v>19</v>
      </c>
      <c r="L1302" s="41"/>
      <c r="M1302" s="182" t="s">
        <v>19</v>
      </c>
      <c r="N1302" s="183" t="s">
        <v>47</v>
      </c>
      <c r="O1302" s="66"/>
      <c r="P1302" s="184">
        <f>O1302*H1302</f>
        <v>0</v>
      </c>
      <c r="Q1302" s="184">
        <v>0.00033</v>
      </c>
      <c r="R1302" s="184">
        <f>Q1302*H1302</f>
        <v>0.00066</v>
      </c>
      <c r="S1302" s="184">
        <v>0</v>
      </c>
      <c r="T1302" s="185">
        <f>S1302*H1302</f>
        <v>0</v>
      </c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R1302" s="186" t="s">
        <v>261</v>
      </c>
      <c r="AT1302" s="186" t="s">
        <v>173</v>
      </c>
      <c r="AU1302" s="186" t="s">
        <v>179</v>
      </c>
      <c r="AY1302" s="19" t="s">
        <v>171</v>
      </c>
      <c r="BE1302" s="187">
        <f>IF(N1302="základní",J1302,0)</f>
        <v>0</v>
      </c>
      <c r="BF1302" s="187">
        <f>IF(N1302="snížená",J1302,0)</f>
        <v>0</v>
      </c>
      <c r="BG1302" s="187">
        <f>IF(N1302="zákl. přenesená",J1302,0)</f>
        <v>0</v>
      </c>
      <c r="BH1302" s="187">
        <f>IF(N1302="sníž. přenesená",J1302,0)</f>
        <v>0</v>
      </c>
      <c r="BI1302" s="187">
        <f>IF(N1302="nulová",J1302,0)</f>
        <v>0</v>
      </c>
      <c r="BJ1302" s="19" t="s">
        <v>179</v>
      </c>
      <c r="BK1302" s="187">
        <f>ROUND(I1302*H1302,2)</f>
        <v>0</v>
      </c>
      <c r="BL1302" s="19" t="s">
        <v>261</v>
      </c>
      <c r="BM1302" s="186" t="s">
        <v>1590</v>
      </c>
    </row>
    <row r="1303" spans="2:51" s="13" customFormat="1" ht="11.25">
      <c r="B1303" s="188"/>
      <c r="C1303" s="189"/>
      <c r="D1303" s="190" t="s">
        <v>181</v>
      </c>
      <c r="E1303" s="191" t="s">
        <v>19</v>
      </c>
      <c r="F1303" s="192" t="s">
        <v>1591</v>
      </c>
      <c r="G1303" s="189"/>
      <c r="H1303" s="191" t="s">
        <v>19</v>
      </c>
      <c r="I1303" s="193"/>
      <c r="J1303" s="189"/>
      <c r="K1303" s="189"/>
      <c r="L1303" s="194"/>
      <c r="M1303" s="195"/>
      <c r="N1303" s="196"/>
      <c r="O1303" s="196"/>
      <c r="P1303" s="196"/>
      <c r="Q1303" s="196"/>
      <c r="R1303" s="196"/>
      <c r="S1303" s="196"/>
      <c r="T1303" s="197"/>
      <c r="AT1303" s="198" t="s">
        <v>181</v>
      </c>
      <c r="AU1303" s="198" t="s">
        <v>179</v>
      </c>
      <c r="AV1303" s="13" t="s">
        <v>83</v>
      </c>
      <c r="AW1303" s="13" t="s">
        <v>36</v>
      </c>
      <c r="AX1303" s="13" t="s">
        <v>75</v>
      </c>
      <c r="AY1303" s="198" t="s">
        <v>171</v>
      </c>
    </row>
    <row r="1304" spans="2:51" s="14" customFormat="1" ht="11.25">
      <c r="B1304" s="199"/>
      <c r="C1304" s="200"/>
      <c r="D1304" s="190" t="s">
        <v>181</v>
      </c>
      <c r="E1304" s="201" t="s">
        <v>19</v>
      </c>
      <c r="F1304" s="202" t="s">
        <v>530</v>
      </c>
      <c r="G1304" s="200"/>
      <c r="H1304" s="203">
        <v>2</v>
      </c>
      <c r="I1304" s="204"/>
      <c r="J1304" s="200"/>
      <c r="K1304" s="200"/>
      <c r="L1304" s="205"/>
      <c r="M1304" s="206"/>
      <c r="N1304" s="207"/>
      <c r="O1304" s="207"/>
      <c r="P1304" s="207"/>
      <c r="Q1304" s="207"/>
      <c r="R1304" s="207"/>
      <c r="S1304" s="207"/>
      <c r="T1304" s="208"/>
      <c r="AT1304" s="209" t="s">
        <v>181</v>
      </c>
      <c r="AU1304" s="209" t="s">
        <v>179</v>
      </c>
      <c r="AV1304" s="14" t="s">
        <v>179</v>
      </c>
      <c r="AW1304" s="14" t="s">
        <v>36</v>
      </c>
      <c r="AX1304" s="14" t="s">
        <v>75</v>
      </c>
      <c r="AY1304" s="209" t="s">
        <v>171</v>
      </c>
    </row>
    <row r="1305" spans="2:51" s="15" customFormat="1" ht="11.25">
      <c r="B1305" s="210"/>
      <c r="C1305" s="211"/>
      <c r="D1305" s="190" t="s">
        <v>181</v>
      </c>
      <c r="E1305" s="212" t="s">
        <v>19</v>
      </c>
      <c r="F1305" s="213" t="s">
        <v>184</v>
      </c>
      <c r="G1305" s="211"/>
      <c r="H1305" s="214">
        <v>2</v>
      </c>
      <c r="I1305" s="215"/>
      <c r="J1305" s="211"/>
      <c r="K1305" s="211"/>
      <c r="L1305" s="216"/>
      <c r="M1305" s="217"/>
      <c r="N1305" s="218"/>
      <c r="O1305" s="218"/>
      <c r="P1305" s="218"/>
      <c r="Q1305" s="218"/>
      <c r="R1305" s="218"/>
      <c r="S1305" s="218"/>
      <c r="T1305" s="219"/>
      <c r="AT1305" s="220" t="s">
        <v>181</v>
      </c>
      <c r="AU1305" s="220" t="s">
        <v>179</v>
      </c>
      <c r="AV1305" s="15" t="s">
        <v>178</v>
      </c>
      <c r="AW1305" s="15" t="s">
        <v>36</v>
      </c>
      <c r="AX1305" s="15" t="s">
        <v>83</v>
      </c>
      <c r="AY1305" s="220" t="s">
        <v>171</v>
      </c>
    </row>
    <row r="1306" spans="1:65" s="2" customFormat="1" ht="16.5" customHeight="1">
      <c r="A1306" s="36"/>
      <c r="B1306" s="37"/>
      <c r="C1306" s="221" t="s">
        <v>1592</v>
      </c>
      <c r="D1306" s="221" t="s">
        <v>248</v>
      </c>
      <c r="E1306" s="222" t="s">
        <v>1593</v>
      </c>
      <c r="F1306" s="223" t="s">
        <v>1594</v>
      </c>
      <c r="G1306" s="224" t="s">
        <v>284</v>
      </c>
      <c r="H1306" s="225">
        <v>2</v>
      </c>
      <c r="I1306" s="226"/>
      <c r="J1306" s="227">
        <f>ROUND(I1306*H1306,2)</f>
        <v>0</v>
      </c>
      <c r="K1306" s="223" t="s">
        <v>19</v>
      </c>
      <c r="L1306" s="228"/>
      <c r="M1306" s="229" t="s">
        <v>19</v>
      </c>
      <c r="N1306" s="230" t="s">
        <v>47</v>
      </c>
      <c r="O1306" s="66"/>
      <c r="P1306" s="184">
        <f>O1306*H1306</f>
        <v>0</v>
      </c>
      <c r="Q1306" s="184">
        <v>0.084</v>
      </c>
      <c r="R1306" s="184">
        <f>Q1306*H1306</f>
        <v>0.168</v>
      </c>
      <c r="S1306" s="184">
        <v>0</v>
      </c>
      <c r="T1306" s="185">
        <f>S1306*H1306</f>
        <v>0</v>
      </c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R1306" s="186" t="s">
        <v>353</v>
      </c>
      <c r="AT1306" s="186" t="s">
        <v>248</v>
      </c>
      <c r="AU1306" s="186" t="s">
        <v>179</v>
      </c>
      <c r="AY1306" s="19" t="s">
        <v>171</v>
      </c>
      <c r="BE1306" s="187">
        <f>IF(N1306="základní",J1306,0)</f>
        <v>0</v>
      </c>
      <c r="BF1306" s="187">
        <f>IF(N1306="snížená",J1306,0)</f>
        <v>0</v>
      </c>
      <c r="BG1306" s="187">
        <f>IF(N1306="zákl. přenesená",J1306,0)</f>
        <v>0</v>
      </c>
      <c r="BH1306" s="187">
        <f>IF(N1306="sníž. přenesená",J1306,0)</f>
        <v>0</v>
      </c>
      <c r="BI1306" s="187">
        <f>IF(N1306="nulová",J1306,0)</f>
        <v>0</v>
      </c>
      <c r="BJ1306" s="19" t="s">
        <v>179</v>
      </c>
      <c r="BK1306" s="187">
        <f>ROUND(I1306*H1306,2)</f>
        <v>0</v>
      </c>
      <c r="BL1306" s="19" t="s">
        <v>261</v>
      </c>
      <c r="BM1306" s="186" t="s">
        <v>1595</v>
      </c>
    </row>
    <row r="1307" spans="1:47" s="2" customFormat="1" ht="126.75">
      <c r="A1307" s="36"/>
      <c r="B1307" s="37"/>
      <c r="C1307" s="38"/>
      <c r="D1307" s="190" t="s">
        <v>856</v>
      </c>
      <c r="E1307" s="38"/>
      <c r="F1307" s="242" t="s">
        <v>1596</v>
      </c>
      <c r="G1307" s="38"/>
      <c r="H1307" s="38"/>
      <c r="I1307" s="243"/>
      <c r="J1307" s="38"/>
      <c r="K1307" s="38"/>
      <c r="L1307" s="41"/>
      <c r="M1307" s="244"/>
      <c r="N1307" s="245"/>
      <c r="O1307" s="66"/>
      <c r="P1307" s="66"/>
      <c r="Q1307" s="66"/>
      <c r="R1307" s="66"/>
      <c r="S1307" s="66"/>
      <c r="T1307" s="67"/>
      <c r="U1307" s="36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T1307" s="19" t="s">
        <v>856</v>
      </c>
      <c r="AU1307" s="19" t="s">
        <v>179</v>
      </c>
    </row>
    <row r="1308" spans="1:65" s="2" customFormat="1" ht="16.5" customHeight="1">
      <c r="A1308" s="36"/>
      <c r="B1308" s="37"/>
      <c r="C1308" s="175" t="s">
        <v>1597</v>
      </c>
      <c r="D1308" s="175" t="s">
        <v>173</v>
      </c>
      <c r="E1308" s="176" t="s">
        <v>1598</v>
      </c>
      <c r="F1308" s="177" t="s">
        <v>1599</v>
      </c>
      <c r="G1308" s="178" t="s">
        <v>1600</v>
      </c>
      <c r="H1308" s="179">
        <v>4441</v>
      </c>
      <c r="I1308" s="180"/>
      <c r="J1308" s="181">
        <f>ROUND(I1308*H1308,2)</f>
        <v>0</v>
      </c>
      <c r="K1308" s="177" t="s">
        <v>177</v>
      </c>
      <c r="L1308" s="41"/>
      <c r="M1308" s="182" t="s">
        <v>19</v>
      </c>
      <c r="N1308" s="183" t="s">
        <v>47</v>
      </c>
      <c r="O1308" s="66"/>
      <c r="P1308" s="184">
        <f>O1308*H1308</f>
        <v>0</v>
      </c>
      <c r="Q1308" s="184">
        <v>5E-05</v>
      </c>
      <c r="R1308" s="184">
        <f>Q1308*H1308</f>
        <v>0.22205</v>
      </c>
      <c r="S1308" s="184">
        <v>0</v>
      </c>
      <c r="T1308" s="185">
        <f>S1308*H1308</f>
        <v>0</v>
      </c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R1308" s="186" t="s">
        <v>261</v>
      </c>
      <c r="AT1308" s="186" t="s">
        <v>173</v>
      </c>
      <c r="AU1308" s="186" t="s">
        <v>179</v>
      </c>
      <c r="AY1308" s="19" t="s">
        <v>171</v>
      </c>
      <c r="BE1308" s="187">
        <f>IF(N1308="základní",J1308,0)</f>
        <v>0</v>
      </c>
      <c r="BF1308" s="187">
        <f>IF(N1308="snížená",J1308,0)</f>
        <v>0</v>
      </c>
      <c r="BG1308" s="187">
        <f>IF(N1308="zákl. přenesená",J1308,0)</f>
        <v>0</v>
      </c>
      <c r="BH1308" s="187">
        <f>IF(N1308="sníž. přenesená",J1308,0)</f>
        <v>0</v>
      </c>
      <c r="BI1308" s="187">
        <f>IF(N1308="nulová",J1308,0)</f>
        <v>0</v>
      </c>
      <c r="BJ1308" s="19" t="s">
        <v>179</v>
      </c>
      <c r="BK1308" s="187">
        <f>ROUND(I1308*H1308,2)</f>
        <v>0</v>
      </c>
      <c r="BL1308" s="19" t="s">
        <v>261</v>
      </c>
      <c r="BM1308" s="186" t="s">
        <v>1601</v>
      </c>
    </row>
    <row r="1309" spans="2:51" s="14" customFormat="1" ht="11.25">
      <c r="B1309" s="199"/>
      <c r="C1309" s="200"/>
      <c r="D1309" s="190" t="s">
        <v>181</v>
      </c>
      <c r="E1309" s="201" t="s">
        <v>19</v>
      </c>
      <c r="F1309" s="202" t="s">
        <v>1602</v>
      </c>
      <c r="G1309" s="200"/>
      <c r="H1309" s="203">
        <v>4441</v>
      </c>
      <c r="I1309" s="204"/>
      <c r="J1309" s="200"/>
      <c r="K1309" s="200"/>
      <c r="L1309" s="205"/>
      <c r="M1309" s="206"/>
      <c r="N1309" s="207"/>
      <c r="O1309" s="207"/>
      <c r="P1309" s="207"/>
      <c r="Q1309" s="207"/>
      <c r="R1309" s="207"/>
      <c r="S1309" s="207"/>
      <c r="T1309" s="208"/>
      <c r="AT1309" s="209" t="s">
        <v>181</v>
      </c>
      <c r="AU1309" s="209" t="s">
        <v>179</v>
      </c>
      <c r="AV1309" s="14" t="s">
        <v>179</v>
      </c>
      <c r="AW1309" s="14" t="s">
        <v>36</v>
      </c>
      <c r="AX1309" s="14" t="s">
        <v>75</v>
      </c>
      <c r="AY1309" s="209" t="s">
        <v>171</v>
      </c>
    </row>
    <row r="1310" spans="2:51" s="15" customFormat="1" ht="11.25">
      <c r="B1310" s="210"/>
      <c r="C1310" s="211"/>
      <c r="D1310" s="190" t="s">
        <v>181</v>
      </c>
      <c r="E1310" s="212" t="s">
        <v>19</v>
      </c>
      <c r="F1310" s="213" t="s">
        <v>184</v>
      </c>
      <c r="G1310" s="211"/>
      <c r="H1310" s="214">
        <v>4441</v>
      </c>
      <c r="I1310" s="215"/>
      <c r="J1310" s="211"/>
      <c r="K1310" s="211"/>
      <c r="L1310" s="216"/>
      <c r="M1310" s="217"/>
      <c r="N1310" s="218"/>
      <c r="O1310" s="218"/>
      <c r="P1310" s="218"/>
      <c r="Q1310" s="218"/>
      <c r="R1310" s="218"/>
      <c r="S1310" s="218"/>
      <c r="T1310" s="219"/>
      <c r="AT1310" s="220" t="s">
        <v>181</v>
      </c>
      <c r="AU1310" s="220" t="s">
        <v>179</v>
      </c>
      <c r="AV1310" s="15" t="s">
        <v>178</v>
      </c>
      <c r="AW1310" s="15" t="s">
        <v>36</v>
      </c>
      <c r="AX1310" s="15" t="s">
        <v>83</v>
      </c>
      <c r="AY1310" s="220" t="s">
        <v>171</v>
      </c>
    </row>
    <row r="1311" spans="1:65" s="2" customFormat="1" ht="16.5" customHeight="1">
      <c r="A1311" s="36"/>
      <c r="B1311" s="37"/>
      <c r="C1311" s="221" t="s">
        <v>1603</v>
      </c>
      <c r="D1311" s="221" t="s">
        <v>248</v>
      </c>
      <c r="E1311" s="222" t="s">
        <v>1604</v>
      </c>
      <c r="F1311" s="223" t="s">
        <v>1605</v>
      </c>
      <c r="G1311" s="224" t="s">
        <v>222</v>
      </c>
      <c r="H1311" s="225">
        <v>3.46</v>
      </c>
      <c r="I1311" s="226"/>
      <c r="J1311" s="227">
        <f>ROUND(I1311*H1311,2)</f>
        <v>0</v>
      </c>
      <c r="K1311" s="223" t="s">
        <v>177</v>
      </c>
      <c r="L1311" s="228"/>
      <c r="M1311" s="229" t="s">
        <v>19</v>
      </c>
      <c r="N1311" s="230" t="s">
        <v>47</v>
      </c>
      <c r="O1311" s="66"/>
      <c r="P1311" s="184">
        <f>O1311*H1311</f>
        <v>0</v>
      </c>
      <c r="Q1311" s="184">
        <v>1</v>
      </c>
      <c r="R1311" s="184">
        <f>Q1311*H1311</f>
        <v>3.46</v>
      </c>
      <c r="S1311" s="184">
        <v>0</v>
      </c>
      <c r="T1311" s="185">
        <f>S1311*H1311</f>
        <v>0</v>
      </c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R1311" s="186" t="s">
        <v>353</v>
      </c>
      <c r="AT1311" s="186" t="s">
        <v>248</v>
      </c>
      <c r="AU1311" s="186" t="s">
        <v>179</v>
      </c>
      <c r="AY1311" s="19" t="s">
        <v>171</v>
      </c>
      <c r="BE1311" s="187">
        <f>IF(N1311="základní",J1311,0)</f>
        <v>0</v>
      </c>
      <c r="BF1311" s="187">
        <f>IF(N1311="snížená",J1311,0)</f>
        <v>0</v>
      </c>
      <c r="BG1311" s="187">
        <f>IF(N1311="zákl. přenesená",J1311,0)</f>
        <v>0</v>
      </c>
      <c r="BH1311" s="187">
        <f>IF(N1311="sníž. přenesená",J1311,0)</f>
        <v>0</v>
      </c>
      <c r="BI1311" s="187">
        <f>IF(N1311="nulová",J1311,0)</f>
        <v>0</v>
      </c>
      <c r="BJ1311" s="19" t="s">
        <v>179</v>
      </c>
      <c r="BK1311" s="187">
        <f>ROUND(I1311*H1311,2)</f>
        <v>0</v>
      </c>
      <c r="BL1311" s="19" t="s">
        <v>261</v>
      </c>
      <c r="BM1311" s="186" t="s">
        <v>1606</v>
      </c>
    </row>
    <row r="1312" spans="2:51" s="14" customFormat="1" ht="11.25">
      <c r="B1312" s="199"/>
      <c r="C1312" s="200"/>
      <c r="D1312" s="190" t="s">
        <v>181</v>
      </c>
      <c r="E1312" s="201" t="s">
        <v>19</v>
      </c>
      <c r="F1312" s="202" t="s">
        <v>1607</v>
      </c>
      <c r="G1312" s="200"/>
      <c r="H1312" s="203">
        <v>3.46</v>
      </c>
      <c r="I1312" s="204"/>
      <c r="J1312" s="200"/>
      <c r="K1312" s="200"/>
      <c r="L1312" s="205"/>
      <c r="M1312" s="206"/>
      <c r="N1312" s="207"/>
      <c r="O1312" s="207"/>
      <c r="P1312" s="207"/>
      <c r="Q1312" s="207"/>
      <c r="R1312" s="207"/>
      <c r="S1312" s="207"/>
      <c r="T1312" s="208"/>
      <c r="AT1312" s="209" t="s">
        <v>181</v>
      </c>
      <c r="AU1312" s="209" t="s">
        <v>179</v>
      </c>
      <c r="AV1312" s="14" t="s">
        <v>179</v>
      </c>
      <c r="AW1312" s="14" t="s">
        <v>36</v>
      </c>
      <c r="AX1312" s="14" t="s">
        <v>83</v>
      </c>
      <c r="AY1312" s="209" t="s">
        <v>171</v>
      </c>
    </row>
    <row r="1313" spans="1:65" s="2" customFormat="1" ht="16.5" customHeight="1">
      <c r="A1313" s="36"/>
      <c r="B1313" s="37"/>
      <c r="C1313" s="221" t="s">
        <v>1608</v>
      </c>
      <c r="D1313" s="221" t="s">
        <v>248</v>
      </c>
      <c r="E1313" s="222" t="s">
        <v>1609</v>
      </c>
      <c r="F1313" s="223" t="s">
        <v>1610</v>
      </c>
      <c r="G1313" s="224" t="s">
        <v>222</v>
      </c>
      <c r="H1313" s="225">
        <v>0.981</v>
      </c>
      <c r="I1313" s="226"/>
      <c r="J1313" s="227">
        <f>ROUND(I1313*H1313,2)</f>
        <v>0</v>
      </c>
      <c r="K1313" s="223" t="s">
        <v>177</v>
      </c>
      <c r="L1313" s="228"/>
      <c r="M1313" s="229" t="s">
        <v>19</v>
      </c>
      <c r="N1313" s="230" t="s">
        <v>47</v>
      </c>
      <c r="O1313" s="66"/>
      <c r="P1313" s="184">
        <f>O1313*H1313</f>
        <v>0</v>
      </c>
      <c r="Q1313" s="184">
        <v>1</v>
      </c>
      <c r="R1313" s="184">
        <f>Q1313*H1313</f>
        <v>0.981</v>
      </c>
      <c r="S1313" s="184">
        <v>0</v>
      </c>
      <c r="T1313" s="185">
        <f>S1313*H1313</f>
        <v>0</v>
      </c>
      <c r="U1313" s="36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R1313" s="186" t="s">
        <v>353</v>
      </c>
      <c r="AT1313" s="186" t="s">
        <v>248</v>
      </c>
      <c r="AU1313" s="186" t="s">
        <v>179</v>
      </c>
      <c r="AY1313" s="19" t="s">
        <v>171</v>
      </c>
      <c r="BE1313" s="187">
        <f>IF(N1313="základní",J1313,0)</f>
        <v>0</v>
      </c>
      <c r="BF1313" s="187">
        <f>IF(N1313="snížená",J1313,0)</f>
        <v>0</v>
      </c>
      <c r="BG1313" s="187">
        <f>IF(N1313="zákl. přenesená",J1313,0)</f>
        <v>0</v>
      </c>
      <c r="BH1313" s="187">
        <f>IF(N1313="sníž. přenesená",J1313,0)</f>
        <v>0</v>
      </c>
      <c r="BI1313" s="187">
        <f>IF(N1313="nulová",J1313,0)</f>
        <v>0</v>
      </c>
      <c r="BJ1313" s="19" t="s">
        <v>179</v>
      </c>
      <c r="BK1313" s="187">
        <f>ROUND(I1313*H1313,2)</f>
        <v>0</v>
      </c>
      <c r="BL1313" s="19" t="s">
        <v>261</v>
      </c>
      <c r="BM1313" s="186" t="s">
        <v>1611</v>
      </c>
    </row>
    <row r="1314" spans="2:51" s="14" customFormat="1" ht="11.25">
      <c r="B1314" s="199"/>
      <c r="C1314" s="200"/>
      <c r="D1314" s="190" t="s">
        <v>181</v>
      </c>
      <c r="E1314" s="201" t="s">
        <v>19</v>
      </c>
      <c r="F1314" s="202" t="s">
        <v>1612</v>
      </c>
      <c r="G1314" s="200"/>
      <c r="H1314" s="203">
        <v>0.981</v>
      </c>
      <c r="I1314" s="204"/>
      <c r="J1314" s="200"/>
      <c r="K1314" s="200"/>
      <c r="L1314" s="205"/>
      <c r="M1314" s="206"/>
      <c r="N1314" s="207"/>
      <c r="O1314" s="207"/>
      <c r="P1314" s="207"/>
      <c r="Q1314" s="207"/>
      <c r="R1314" s="207"/>
      <c r="S1314" s="207"/>
      <c r="T1314" s="208"/>
      <c r="AT1314" s="209" t="s">
        <v>181</v>
      </c>
      <c r="AU1314" s="209" t="s">
        <v>179</v>
      </c>
      <c r="AV1314" s="14" t="s">
        <v>179</v>
      </c>
      <c r="AW1314" s="14" t="s">
        <v>36</v>
      </c>
      <c r="AX1314" s="14" t="s">
        <v>83</v>
      </c>
      <c r="AY1314" s="209" t="s">
        <v>171</v>
      </c>
    </row>
    <row r="1315" spans="1:65" s="2" customFormat="1" ht="16.5" customHeight="1">
      <c r="A1315" s="36"/>
      <c r="B1315" s="37"/>
      <c r="C1315" s="175" t="s">
        <v>1613</v>
      </c>
      <c r="D1315" s="175" t="s">
        <v>173</v>
      </c>
      <c r="E1315" s="176" t="s">
        <v>1614</v>
      </c>
      <c r="F1315" s="177" t="s">
        <v>1615</v>
      </c>
      <c r="G1315" s="178" t="s">
        <v>1616</v>
      </c>
      <c r="H1315" s="179">
        <v>1</v>
      </c>
      <c r="I1315" s="180"/>
      <c r="J1315" s="181">
        <f>ROUND(I1315*H1315,2)</f>
        <v>0</v>
      </c>
      <c r="K1315" s="177" t="s">
        <v>19</v>
      </c>
      <c r="L1315" s="41"/>
      <c r="M1315" s="182" t="s">
        <v>19</v>
      </c>
      <c r="N1315" s="183" t="s">
        <v>47</v>
      </c>
      <c r="O1315" s="66"/>
      <c r="P1315" s="184">
        <f>O1315*H1315</f>
        <v>0</v>
      </c>
      <c r="Q1315" s="184">
        <v>5E-05</v>
      </c>
      <c r="R1315" s="184">
        <f>Q1315*H1315</f>
        <v>5E-05</v>
      </c>
      <c r="S1315" s="184">
        <v>0</v>
      </c>
      <c r="T1315" s="185">
        <f>S1315*H1315</f>
        <v>0</v>
      </c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R1315" s="186" t="s">
        <v>261</v>
      </c>
      <c r="AT1315" s="186" t="s">
        <v>173</v>
      </c>
      <c r="AU1315" s="186" t="s">
        <v>179</v>
      </c>
      <c r="AY1315" s="19" t="s">
        <v>171</v>
      </c>
      <c r="BE1315" s="187">
        <f>IF(N1315="základní",J1315,0)</f>
        <v>0</v>
      </c>
      <c r="BF1315" s="187">
        <f>IF(N1315="snížená",J1315,0)</f>
        <v>0</v>
      </c>
      <c r="BG1315" s="187">
        <f>IF(N1315="zákl. přenesená",J1315,0)</f>
        <v>0</v>
      </c>
      <c r="BH1315" s="187">
        <f>IF(N1315="sníž. přenesená",J1315,0)</f>
        <v>0</v>
      </c>
      <c r="BI1315" s="187">
        <f>IF(N1315="nulová",J1315,0)</f>
        <v>0</v>
      </c>
      <c r="BJ1315" s="19" t="s">
        <v>179</v>
      </c>
      <c r="BK1315" s="187">
        <f>ROUND(I1315*H1315,2)</f>
        <v>0</v>
      </c>
      <c r="BL1315" s="19" t="s">
        <v>261</v>
      </c>
      <c r="BM1315" s="186" t="s">
        <v>1617</v>
      </c>
    </row>
    <row r="1316" spans="1:65" s="2" customFormat="1" ht="16.5" customHeight="1">
      <c r="A1316" s="36"/>
      <c r="B1316" s="37"/>
      <c r="C1316" s="175" t="s">
        <v>1618</v>
      </c>
      <c r="D1316" s="175" t="s">
        <v>173</v>
      </c>
      <c r="E1316" s="176" t="s">
        <v>1619</v>
      </c>
      <c r="F1316" s="177" t="s">
        <v>1620</v>
      </c>
      <c r="G1316" s="178" t="s">
        <v>284</v>
      </c>
      <c r="H1316" s="179">
        <v>3</v>
      </c>
      <c r="I1316" s="180"/>
      <c r="J1316" s="181">
        <f>ROUND(I1316*H1316,2)</f>
        <v>0</v>
      </c>
      <c r="K1316" s="177" t="s">
        <v>19</v>
      </c>
      <c r="L1316" s="41"/>
      <c r="M1316" s="182" t="s">
        <v>19</v>
      </c>
      <c r="N1316" s="183" t="s">
        <v>47</v>
      </c>
      <c r="O1316" s="66"/>
      <c r="P1316" s="184">
        <f>O1316*H1316</f>
        <v>0</v>
      </c>
      <c r="Q1316" s="184">
        <v>5E-05</v>
      </c>
      <c r="R1316" s="184">
        <f>Q1316*H1316</f>
        <v>0.00015000000000000001</v>
      </c>
      <c r="S1316" s="184">
        <v>0</v>
      </c>
      <c r="T1316" s="185">
        <f>S1316*H1316</f>
        <v>0</v>
      </c>
      <c r="U1316" s="36"/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R1316" s="186" t="s">
        <v>261</v>
      </c>
      <c r="AT1316" s="186" t="s">
        <v>173</v>
      </c>
      <c r="AU1316" s="186" t="s">
        <v>179</v>
      </c>
      <c r="AY1316" s="19" t="s">
        <v>171</v>
      </c>
      <c r="BE1316" s="187">
        <f>IF(N1316="základní",J1316,0)</f>
        <v>0</v>
      </c>
      <c r="BF1316" s="187">
        <f>IF(N1316="snížená",J1316,0)</f>
        <v>0</v>
      </c>
      <c r="BG1316" s="187">
        <f>IF(N1316="zákl. přenesená",J1316,0)</f>
        <v>0</v>
      </c>
      <c r="BH1316" s="187">
        <f>IF(N1316="sníž. přenesená",J1316,0)</f>
        <v>0</v>
      </c>
      <c r="BI1316" s="187">
        <f>IF(N1316="nulová",J1316,0)</f>
        <v>0</v>
      </c>
      <c r="BJ1316" s="19" t="s">
        <v>179</v>
      </c>
      <c r="BK1316" s="187">
        <f>ROUND(I1316*H1316,2)</f>
        <v>0</v>
      </c>
      <c r="BL1316" s="19" t="s">
        <v>261</v>
      </c>
      <c r="BM1316" s="186" t="s">
        <v>1621</v>
      </c>
    </row>
    <row r="1317" spans="2:51" s="13" customFormat="1" ht="11.25">
      <c r="B1317" s="188"/>
      <c r="C1317" s="189"/>
      <c r="D1317" s="190" t="s">
        <v>181</v>
      </c>
      <c r="E1317" s="191" t="s">
        <v>19</v>
      </c>
      <c r="F1317" s="192" t="s">
        <v>1622</v>
      </c>
      <c r="G1317" s="189"/>
      <c r="H1317" s="191" t="s">
        <v>19</v>
      </c>
      <c r="I1317" s="193"/>
      <c r="J1317" s="189"/>
      <c r="K1317" s="189"/>
      <c r="L1317" s="194"/>
      <c r="M1317" s="195"/>
      <c r="N1317" s="196"/>
      <c r="O1317" s="196"/>
      <c r="P1317" s="196"/>
      <c r="Q1317" s="196"/>
      <c r="R1317" s="196"/>
      <c r="S1317" s="196"/>
      <c r="T1317" s="197"/>
      <c r="AT1317" s="198" t="s">
        <v>181</v>
      </c>
      <c r="AU1317" s="198" t="s">
        <v>179</v>
      </c>
      <c r="AV1317" s="13" t="s">
        <v>83</v>
      </c>
      <c r="AW1317" s="13" t="s">
        <v>36</v>
      </c>
      <c r="AX1317" s="13" t="s">
        <v>75</v>
      </c>
      <c r="AY1317" s="198" t="s">
        <v>171</v>
      </c>
    </row>
    <row r="1318" spans="2:51" s="14" customFormat="1" ht="11.25">
      <c r="B1318" s="199"/>
      <c r="C1318" s="200"/>
      <c r="D1318" s="190" t="s">
        <v>181</v>
      </c>
      <c r="E1318" s="201" t="s">
        <v>19</v>
      </c>
      <c r="F1318" s="202" t="s">
        <v>193</v>
      </c>
      <c r="G1318" s="200"/>
      <c r="H1318" s="203">
        <v>3</v>
      </c>
      <c r="I1318" s="204"/>
      <c r="J1318" s="200"/>
      <c r="K1318" s="200"/>
      <c r="L1318" s="205"/>
      <c r="M1318" s="206"/>
      <c r="N1318" s="207"/>
      <c r="O1318" s="207"/>
      <c r="P1318" s="207"/>
      <c r="Q1318" s="207"/>
      <c r="R1318" s="207"/>
      <c r="S1318" s="207"/>
      <c r="T1318" s="208"/>
      <c r="AT1318" s="209" t="s">
        <v>181</v>
      </c>
      <c r="AU1318" s="209" t="s">
        <v>179</v>
      </c>
      <c r="AV1318" s="14" t="s">
        <v>179</v>
      </c>
      <c r="AW1318" s="14" t="s">
        <v>36</v>
      </c>
      <c r="AX1318" s="14" t="s">
        <v>75</v>
      </c>
      <c r="AY1318" s="209" t="s">
        <v>171</v>
      </c>
    </row>
    <row r="1319" spans="2:51" s="15" customFormat="1" ht="11.25">
      <c r="B1319" s="210"/>
      <c r="C1319" s="211"/>
      <c r="D1319" s="190" t="s">
        <v>181</v>
      </c>
      <c r="E1319" s="212" t="s">
        <v>19</v>
      </c>
      <c r="F1319" s="213" t="s">
        <v>184</v>
      </c>
      <c r="G1319" s="211"/>
      <c r="H1319" s="214">
        <v>3</v>
      </c>
      <c r="I1319" s="215"/>
      <c r="J1319" s="211"/>
      <c r="K1319" s="211"/>
      <c r="L1319" s="216"/>
      <c r="M1319" s="217"/>
      <c r="N1319" s="218"/>
      <c r="O1319" s="218"/>
      <c r="P1319" s="218"/>
      <c r="Q1319" s="218"/>
      <c r="R1319" s="218"/>
      <c r="S1319" s="218"/>
      <c r="T1319" s="219"/>
      <c r="AT1319" s="220" t="s">
        <v>181</v>
      </c>
      <c r="AU1319" s="220" t="s">
        <v>179</v>
      </c>
      <c r="AV1319" s="15" t="s">
        <v>178</v>
      </c>
      <c r="AW1319" s="15" t="s">
        <v>36</v>
      </c>
      <c r="AX1319" s="15" t="s">
        <v>83</v>
      </c>
      <c r="AY1319" s="220" t="s">
        <v>171</v>
      </c>
    </row>
    <row r="1320" spans="1:65" s="2" customFormat="1" ht="16.5" customHeight="1">
      <c r="A1320" s="36"/>
      <c r="B1320" s="37"/>
      <c r="C1320" s="175" t="s">
        <v>1623</v>
      </c>
      <c r="D1320" s="175" t="s">
        <v>173</v>
      </c>
      <c r="E1320" s="176" t="s">
        <v>1624</v>
      </c>
      <c r="F1320" s="177" t="s">
        <v>1620</v>
      </c>
      <c r="G1320" s="178" t="s">
        <v>284</v>
      </c>
      <c r="H1320" s="179">
        <v>2</v>
      </c>
      <c r="I1320" s="180"/>
      <c r="J1320" s="181">
        <f>ROUND(I1320*H1320,2)</f>
        <v>0</v>
      </c>
      <c r="K1320" s="177" t="s">
        <v>19</v>
      </c>
      <c r="L1320" s="41"/>
      <c r="M1320" s="182" t="s">
        <v>19</v>
      </c>
      <c r="N1320" s="183" t="s">
        <v>47</v>
      </c>
      <c r="O1320" s="66"/>
      <c r="P1320" s="184">
        <f>O1320*H1320</f>
        <v>0</v>
      </c>
      <c r="Q1320" s="184">
        <v>5E-05</v>
      </c>
      <c r="R1320" s="184">
        <f>Q1320*H1320</f>
        <v>0.0001</v>
      </c>
      <c r="S1320" s="184">
        <v>0</v>
      </c>
      <c r="T1320" s="185">
        <f>S1320*H1320</f>
        <v>0</v>
      </c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R1320" s="186" t="s">
        <v>261</v>
      </c>
      <c r="AT1320" s="186" t="s">
        <v>173</v>
      </c>
      <c r="AU1320" s="186" t="s">
        <v>179</v>
      </c>
      <c r="AY1320" s="19" t="s">
        <v>171</v>
      </c>
      <c r="BE1320" s="187">
        <f>IF(N1320="základní",J1320,0)</f>
        <v>0</v>
      </c>
      <c r="BF1320" s="187">
        <f>IF(N1320="snížená",J1320,0)</f>
        <v>0</v>
      </c>
      <c r="BG1320" s="187">
        <f>IF(N1320="zákl. přenesená",J1320,0)</f>
        <v>0</v>
      </c>
      <c r="BH1320" s="187">
        <f>IF(N1320="sníž. přenesená",J1320,0)</f>
        <v>0</v>
      </c>
      <c r="BI1320" s="187">
        <f>IF(N1320="nulová",J1320,0)</f>
        <v>0</v>
      </c>
      <c r="BJ1320" s="19" t="s">
        <v>179</v>
      </c>
      <c r="BK1320" s="187">
        <f>ROUND(I1320*H1320,2)</f>
        <v>0</v>
      </c>
      <c r="BL1320" s="19" t="s">
        <v>261</v>
      </c>
      <c r="BM1320" s="186" t="s">
        <v>1625</v>
      </c>
    </row>
    <row r="1321" spans="2:51" s="13" customFormat="1" ht="11.25">
      <c r="B1321" s="188"/>
      <c r="C1321" s="189"/>
      <c r="D1321" s="190" t="s">
        <v>181</v>
      </c>
      <c r="E1321" s="191" t="s">
        <v>19</v>
      </c>
      <c r="F1321" s="192" t="s">
        <v>1626</v>
      </c>
      <c r="G1321" s="189"/>
      <c r="H1321" s="191" t="s">
        <v>19</v>
      </c>
      <c r="I1321" s="193"/>
      <c r="J1321" s="189"/>
      <c r="K1321" s="189"/>
      <c r="L1321" s="194"/>
      <c r="M1321" s="195"/>
      <c r="N1321" s="196"/>
      <c r="O1321" s="196"/>
      <c r="P1321" s="196"/>
      <c r="Q1321" s="196"/>
      <c r="R1321" s="196"/>
      <c r="S1321" s="196"/>
      <c r="T1321" s="197"/>
      <c r="AT1321" s="198" t="s">
        <v>181</v>
      </c>
      <c r="AU1321" s="198" t="s">
        <v>179</v>
      </c>
      <c r="AV1321" s="13" t="s">
        <v>83</v>
      </c>
      <c r="AW1321" s="13" t="s">
        <v>36</v>
      </c>
      <c r="AX1321" s="13" t="s">
        <v>75</v>
      </c>
      <c r="AY1321" s="198" t="s">
        <v>171</v>
      </c>
    </row>
    <row r="1322" spans="2:51" s="14" customFormat="1" ht="11.25">
      <c r="B1322" s="199"/>
      <c r="C1322" s="200"/>
      <c r="D1322" s="190" t="s">
        <v>181</v>
      </c>
      <c r="E1322" s="201" t="s">
        <v>19</v>
      </c>
      <c r="F1322" s="202" t="s">
        <v>179</v>
      </c>
      <c r="G1322" s="200"/>
      <c r="H1322" s="203">
        <v>2</v>
      </c>
      <c r="I1322" s="204"/>
      <c r="J1322" s="200"/>
      <c r="K1322" s="200"/>
      <c r="L1322" s="205"/>
      <c r="M1322" s="206"/>
      <c r="N1322" s="207"/>
      <c r="O1322" s="207"/>
      <c r="P1322" s="207"/>
      <c r="Q1322" s="207"/>
      <c r="R1322" s="207"/>
      <c r="S1322" s="207"/>
      <c r="T1322" s="208"/>
      <c r="AT1322" s="209" t="s">
        <v>181</v>
      </c>
      <c r="AU1322" s="209" t="s">
        <v>179</v>
      </c>
      <c r="AV1322" s="14" t="s">
        <v>179</v>
      </c>
      <c r="AW1322" s="14" t="s">
        <v>36</v>
      </c>
      <c r="AX1322" s="14" t="s">
        <v>75</v>
      </c>
      <c r="AY1322" s="209" t="s">
        <v>171</v>
      </c>
    </row>
    <row r="1323" spans="2:51" s="15" customFormat="1" ht="11.25">
      <c r="B1323" s="210"/>
      <c r="C1323" s="211"/>
      <c r="D1323" s="190" t="s">
        <v>181</v>
      </c>
      <c r="E1323" s="212" t="s">
        <v>19</v>
      </c>
      <c r="F1323" s="213" t="s">
        <v>184</v>
      </c>
      <c r="G1323" s="211"/>
      <c r="H1323" s="214">
        <v>2</v>
      </c>
      <c r="I1323" s="215"/>
      <c r="J1323" s="211"/>
      <c r="K1323" s="211"/>
      <c r="L1323" s="216"/>
      <c r="M1323" s="217"/>
      <c r="N1323" s="218"/>
      <c r="O1323" s="218"/>
      <c r="P1323" s="218"/>
      <c r="Q1323" s="218"/>
      <c r="R1323" s="218"/>
      <c r="S1323" s="218"/>
      <c r="T1323" s="219"/>
      <c r="AT1323" s="220" t="s">
        <v>181</v>
      </c>
      <c r="AU1323" s="220" t="s">
        <v>179</v>
      </c>
      <c r="AV1323" s="15" t="s">
        <v>178</v>
      </c>
      <c r="AW1323" s="15" t="s">
        <v>36</v>
      </c>
      <c r="AX1323" s="15" t="s">
        <v>83</v>
      </c>
      <c r="AY1323" s="220" t="s">
        <v>171</v>
      </c>
    </row>
    <row r="1324" spans="1:65" s="2" customFormat="1" ht="24">
      <c r="A1324" s="36"/>
      <c r="B1324" s="37"/>
      <c r="C1324" s="175" t="s">
        <v>1627</v>
      </c>
      <c r="D1324" s="175" t="s">
        <v>173</v>
      </c>
      <c r="E1324" s="176" t="s">
        <v>1628</v>
      </c>
      <c r="F1324" s="177" t="s">
        <v>1629</v>
      </c>
      <c r="G1324" s="178" t="s">
        <v>222</v>
      </c>
      <c r="H1324" s="179">
        <v>1.8</v>
      </c>
      <c r="I1324" s="180"/>
      <c r="J1324" s="181">
        <f>ROUND(I1324*H1324,2)</f>
        <v>0</v>
      </c>
      <c r="K1324" s="177" t="s">
        <v>177</v>
      </c>
      <c r="L1324" s="41"/>
      <c r="M1324" s="182" t="s">
        <v>19</v>
      </c>
      <c r="N1324" s="183" t="s">
        <v>47</v>
      </c>
      <c r="O1324" s="66"/>
      <c r="P1324" s="184">
        <f>O1324*H1324</f>
        <v>0</v>
      </c>
      <c r="Q1324" s="184">
        <v>0</v>
      </c>
      <c r="R1324" s="184">
        <f>Q1324*H1324</f>
        <v>0</v>
      </c>
      <c r="S1324" s="184">
        <v>0</v>
      </c>
      <c r="T1324" s="185">
        <f>S1324*H1324</f>
        <v>0</v>
      </c>
      <c r="U1324" s="36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R1324" s="186" t="s">
        <v>261</v>
      </c>
      <c r="AT1324" s="186" t="s">
        <v>173</v>
      </c>
      <c r="AU1324" s="186" t="s">
        <v>179</v>
      </c>
      <c r="AY1324" s="19" t="s">
        <v>171</v>
      </c>
      <c r="BE1324" s="187">
        <f>IF(N1324="základní",J1324,0)</f>
        <v>0</v>
      </c>
      <c r="BF1324" s="187">
        <f>IF(N1324="snížená",J1324,0)</f>
        <v>0</v>
      </c>
      <c r="BG1324" s="187">
        <f>IF(N1324="zákl. přenesená",J1324,0)</f>
        <v>0</v>
      </c>
      <c r="BH1324" s="187">
        <f>IF(N1324="sníž. přenesená",J1324,0)</f>
        <v>0</v>
      </c>
      <c r="BI1324" s="187">
        <f>IF(N1324="nulová",J1324,0)</f>
        <v>0</v>
      </c>
      <c r="BJ1324" s="19" t="s">
        <v>179</v>
      </c>
      <c r="BK1324" s="187">
        <f>ROUND(I1324*H1324,2)</f>
        <v>0</v>
      </c>
      <c r="BL1324" s="19" t="s">
        <v>261</v>
      </c>
      <c r="BM1324" s="186" t="s">
        <v>1630</v>
      </c>
    </row>
    <row r="1325" spans="2:63" s="12" customFormat="1" ht="22.9" customHeight="1">
      <c r="B1325" s="159"/>
      <c r="C1325" s="160"/>
      <c r="D1325" s="161" t="s">
        <v>74</v>
      </c>
      <c r="E1325" s="173" t="s">
        <v>1631</v>
      </c>
      <c r="F1325" s="173" t="s">
        <v>1632</v>
      </c>
      <c r="G1325" s="160"/>
      <c r="H1325" s="160"/>
      <c r="I1325" s="163"/>
      <c r="J1325" s="174">
        <f>BK1325</f>
        <v>0</v>
      </c>
      <c r="K1325" s="160"/>
      <c r="L1325" s="165"/>
      <c r="M1325" s="166"/>
      <c r="N1325" s="167"/>
      <c r="O1325" s="167"/>
      <c r="P1325" s="168">
        <f>SUM(P1326:P1352)</f>
        <v>0</v>
      </c>
      <c r="Q1325" s="167"/>
      <c r="R1325" s="168">
        <f>SUM(R1326:R1352)</f>
        <v>1.0423738599999999</v>
      </c>
      <c r="S1325" s="167"/>
      <c r="T1325" s="169">
        <f>SUM(T1326:T1352)</f>
        <v>0</v>
      </c>
      <c r="AR1325" s="170" t="s">
        <v>179</v>
      </c>
      <c r="AT1325" s="171" t="s">
        <v>74</v>
      </c>
      <c r="AU1325" s="171" t="s">
        <v>83</v>
      </c>
      <c r="AY1325" s="170" t="s">
        <v>171</v>
      </c>
      <c r="BK1325" s="172">
        <f>SUM(BK1326:BK1352)</f>
        <v>0</v>
      </c>
    </row>
    <row r="1326" spans="1:65" s="2" customFormat="1" ht="21.75" customHeight="1">
      <c r="A1326" s="36"/>
      <c r="B1326" s="37"/>
      <c r="C1326" s="175" t="s">
        <v>1633</v>
      </c>
      <c r="D1326" s="175" t="s">
        <v>173</v>
      </c>
      <c r="E1326" s="176" t="s">
        <v>1634</v>
      </c>
      <c r="F1326" s="177" t="s">
        <v>1635</v>
      </c>
      <c r="G1326" s="178" t="s">
        <v>256</v>
      </c>
      <c r="H1326" s="179">
        <v>47.282</v>
      </c>
      <c r="I1326" s="180"/>
      <c r="J1326" s="181">
        <f>ROUND(I1326*H1326,2)</f>
        <v>0</v>
      </c>
      <c r="K1326" s="177" t="s">
        <v>177</v>
      </c>
      <c r="L1326" s="41"/>
      <c r="M1326" s="182" t="s">
        <v>19</v>
      </c>
      <c r="N1326" s="183" t="s">
        <v>47</v>
      </c>
      <c r="O1326" s="66"/>
      <c r="P1326" s="184">
        <f>O1326*H1326</f>
        <v>0</v>
      </c>
      <c r="Q1326" s="184">
        <v>0.00043</v>
      </c>
      <c r="R1326" s="184">
        <f>Q1326*H1326</f>
        <v>0.020331259999999997</v>
      </c>
      <c r="S1326" s="184">
        <v>0</v>
      </c>
      <c r="T1326" s="185">
        <f>S1326*H1326</f>
        <v>0</v>
      </c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R1326" s="186" t="s">
        <v>261</v>
      </c>
      <c r="AT1326" s="186" t="s">
        <v>173</v>
      </c>
      <c r="AU1326" s="186" t="s">
        <v>179</v>
      </c>
      <c r="AY1326" s="19" t="s">
        <v>171</v>
      </c>
      <c r="BE1326" s="187">
        <f>IF(N1326="základní",J1326,0)</f>
        <v>0</v>
      </c>
      <c r="BF1326" s="187">
        <f>IF(N1326="snížená",J1326,0)</f>
        <v>0</v>
      </c>
      <c r="BG1326" s="187">
        <f>IF(N1326="zákl. přenesená",J1326,0)</f>
        <v>0</v>
      </c>
      <c r="BH1326" s="187">
        <f>IF(N1326="sníž. přenesená",J1326,0)</f>
        <v>0</v>
      </c>
      <c r="BI1326" s="187">
        <f>IF(N1326="nulová",J1326,0)</f>
        <v>0</v>
      </c>
      <c r="BJ1326" s="19" t="s">
        <v>179</v>
      </c>
      <c r="BK1326" s="187">
        <f>ROUND(I1326*H1326,2)</f>
        <v>0</v>
      </c>
      <c r="BL1326" s="19" t="s">
        <v>261</v>
      </c>
      <c r="BM1326" s="186" t="s">
        <v>1636</v>
      </c>
    </row>
    <row r="1327" spans="2:51" s="13" customFormat="1" ht="11.25">
      <c r="B1327" s="188"/>
      <c r="C1327" s="189"/>
      <c r="D1327" s="190" t="s">
        <v>181</v>
      </c>
      <c r="E1327" s="191" t="s">
        <v>19</v>
      </c>
      <c r="F1327" s="192" t="s">
        <v>351</v>
      </c>
      <c r="G1327" s="189"/>
      <c r="H1327" s="191" t="s">
        <v>19</v>
      </c>
      <c r="I1327" s="193"/>
      <c r="J1327" s="189"/>
      <c r="K1327" s="189"/>
      <c r="L1327" s="194"/>
      <c r="M1327" s="195"/>
      <c r="N1327" s="196"/>
      <c r="O1327" s="196"/>
      <c r="P1327" s="196"/>
      <c r="Q1327" s="196"/>
      <c r="R1327" s="196"/>
      <c r="S1327" s="196"/>
      <c r="T1327" s="197"/>
      <c r="AT1327" s="198" t="s">
        <v>181</v>
      </c>
      <c r="AU1327" s="198" t="s">
        <v>179</v>
      </c>
      <c r="AV1327" s="13" t="s">
        <v>83</v>
      </c>
      <c r="AW1327" s="13" t="s">
        <v>36</v>
      </c>
      <c r="AX1327" s="13" t="s">
        <v>75</v>
      </c>
      <c r="AY1327" s="198" t="s">
        <v>171</v>
      </c>
    </row>
    <row r="1328" spans="2:51" s="14" customFormat="1" ht="11.25">
      <c r="B1328" s="199"/>
      <c r="C1328" s="200"/>
      <c r="D1328" s="190" t="s">
        <v>181</v>
      </c>
      <c r="E1328" s="201" t="s">
        <v>19</v>
      </c>
      <c r="F1328" s="202" t="s">
        <v>1637</v>
      </c>
      <c r="G1328" s="200"/>
      <c r="H1328" s="203">
        <v>31.26</v>
      </c>
      <c r="I1328" s="204"/>
      <c r="J1328" s="200"/>
      <c r="K1328" s="200"/>
      <c r="L1328" s="205"/>
      <c r="M1328" s="206"/>
      <c r="N1328" s="207"/>
      <c r="O1328" s="207"/>
      <c r="P1328" s="207"/>
      <c r="Q1328" s="207"/>
      <c r="R1328" s="207"/>
      <c r="S1328" s="207"/>
      <c r="T1328" s="208"/>
      <c r="AT1328" s="209" t="s">
        <v>181</v>
      </c>
      <c r="AU1328" s="209" t="s">
        <v>179</v>
      </c>
      <c r="AV1328" s="14" t="s">
        <v>179</v>
      </c>
      <c r="AW1328" s="14" t="s">
        <v>36</v>
      </c>
      <c r="AX1328" s="14" t="s">
        <v>75</v>
      </c>
      <c r="AY1328" s="209" t="s">
        <v>171</v>
      </c>
    </row>
    <row r="1329" spans="2:51" s="14" customFormat="1" ht="11.25">
      <c r="B1329" s="199"/>
      <c r="C1329" s="200"/>
      <c r="D1329" s="190" t="s">
        <v>181</v>
      </c>
      <c r="E1329" s="201" t="s">
        <v>19</v>
      </c>
      <c r="F1329" s="202" t="s">
        <v>1638</v>
      </c>
      <c r="G1329" s="200"/>
      <c r="H1329" s="203">
        <v>16.022</v>
      </c>
      <c r="I1329" s="204"/>
      <c r="J1329" s="200"/>
      <c r="K1329" s="200"/>
      <c r="L1329" s="205"/>
      <c r="M1329" s="206"/>
      <c r="N1329" s="207"/>
      <c r="O1329" s="207"/>
      <c r="P1329" s="207"/>
      <c r="Q1329" s="207"/>
      <c r="R1329" s="207"/>
      <c r="S1329" s="207"/>
      <c r="T1329" s="208"/>
      <c r="AT1329" s="209" t="s">
        <v>181</v>
      </c>
      <c r="AU1329" s="209" t="s">
        <v>179</v>
      </c>
      <c r="AV1329" s="14" t="s">
        <v>179</v>
      </c>
      <c r="AW1329" s="14" t="s">
        <v>36</v>
      </c>
      <c r="AX1329" s="14" t="s">
        <v>75</v>
      </c>
      <c r="AY1329" s="209" t="s">
        <v>171</v>
      </c>
    </row>
    <row r="1330" spans="2:51" s="15" customFormat="1" ht="11.25">
      <c r="B1330" s="210"/>
      <c r="C1330" s="211"/>
      <c r="D1330" s="190" t="s">
        <v>181</v>
      </c>
      <c r="E1330" s="212" t="s">
        <v>19</v>
      </c>
      <c r="F1330" s="213" t="s">
        <v>184</v>
      </c>
      <c r="G1330" s="211"/>
      <c r="H1330" s="214">
        <v>47.282</v>
      </c>
      <c r="I1330" s="215"/>
      <c r="J1330" s="211"/>
      <c r="K1330" s="211"/>
      <c r="L1330" s="216"/>
      <c r="M1330" s="217"/>
      <c r="N1330" s="218"/>
      <c r="O1330" s="218"/>
      <c r="P1330" s="218"/>
      <c r="Q1330" s="218"/>
      <c r="R1330" s="218"/>
      <c r="S1330" s="218"/>
      <c r="T1330" s="219"/>
      <c r="AT1330" s="220" t="s">
        <v>181</v>
      </c>
      <c r="AU1330" s="220" t="s">
        <v>179</v>
      </c>
      <c r="AV1330" s="15" t="s">
        <v>178</v>
      </c>
      <c r="AW1330" s="15" t="s">
        <v>36</v>
      </c>
      <c r="AX1330" s="15" t="s">
        <v>83</v>
      </c>
      <c r="AY1330" s="220" t="s">
        <v>171</v>
      </c>
    </row>
    <row r="1331" spans="1:65" s="2" customFormat="1" ht="16.5" customHeight="1">
      <c r="A1331" s="36"/>
      <c r="B1331" s="37"/>
      <c r="C1331" s="221" t="s">
        <v>1639</v>
      </c>
      <c r="D1331" s="221" t="s">
        <v>248</v>
      </c>
      <c r="E1331" s="222" t="s">
        <v>1640</v>
      </c>
      <c r="F1331" s="223" t="s">
        <v>1641</v>
      </c>
      <c r="G1331" s="224" t="s">
        <v>284</v>
      </c>
      <c r="H1331" s="225">
        <v>47.282</v>
      </c>
      <c r="I1331" s="226"/>
      <c r="J1331" s="227">
        <f>ROUND(I1331*H1331,2)</f>
        <v>0</v>
      </c>
      <c r="K1331" s="223" t="s">
        <v>177</v>
      </c>
      <c r="L1331" s="228"/>
      <c r="M1331" s="229" t="s">
        <v>19</v>
      </c>
      <c r="N1331" s="230" t="s">
        <v>47</v>
      </c>
      <c r="O1331" s="66"/>
      <c r="P1331" s="184">
        <f>O1331*H1331</f>
        <v>0</v>
      </c>
      <c r="Q1331" s="184">
        <v>0.00047</v>
      </c>
      <c r="R1331" s="184">
        <f>Q1331*H1331</f>
        <v>0.02222254</v>
      </c>
      <c r="S1331" s="184">
        <v>0</v>
      </c>
      <c r="T1331" s="185">
        <f>S1331*H1331</f>
        <v>0</v>
      </c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R1331" s="186" t="s">
        <v>353</v>
      </c>
      <c r="AT1331" s="186" t="s">
        <v>248</v>
      </c>
      <c r="AU1331" s="186" t="s">
        <v>179</v>
      </c>
      <c r="AY1331" s="19" t="s">
        <v>171</v>
      </c>
      <c r="BE1331" s="187">
        <f>IF(N1331="základní",J1331,0)</f>
        <v>0</v>
      </c>
      <c r="BF1331" s="187">
        <f>IF(N1331="snížená",J1331,0)</f>
        <v>0</v>
      </c>
      <c r="BG1331" s="187">
        <f>IF(N1331="zákl. přenesená",J1331,0)</f>
        <v>0</v>
      </c>
      <c r="BH1331" s="187">
        <f>IF(N1331="sníž. přenesená",J1331,0)</f>
        <v>0</v>
      </c>
      <c r="BI1331" s="187">
        <f>IF(N1331="nulová",J1331,0)</f>
        <v>0</v>
      </c>
      <c r="BJ1331" s="19" t="s">
        <v>179</v>
      </c>
      <c r="BK1331" s="187">
        <f>ROUND(I1331*H1331,2)</f>
        <v>0</v>
      </c>
      <c r="BL1331" s="19" t="s">
        <v>261</v>
      </c>
      <c r="BM1331" s="186" t="s">
        <v>1642</v>
      </c>
    </row>
    <row r="1332" spans="1:65" s="2" customFormat="1" ht="24">
      <c r="A1332" s="36"/>
      <c r="B1332" s="37"/>
      <c r="C1332" s="175" t="s">
        <v>1643</v>
      </c>
      <c r="D1332" s="175" t="s">
        <v>173</v>
      </c>
      <c r="E1332" s="176" t="s">
        <v>1644</v>
      </c>
      <c r="F1332" s="177" t="s">
        <v>1645</v>
      </c>
      <c r="G1332" s="178" t="s">
        <v>176</v>
      </c>
      <c r="H1332" s="179">
        <v>37.73</v>
      </c>
      <c r="I1332" s="180"/>
      <c r="J1332" s="181">
        <f>ROUND(I1332*H1332,2)</f>
        <v>0</v>
      </c>
      <c r="K1332" s="177" t="s">
        <v>177</v>
      </c>
      <c r="L1332" s="41"/>
      <c r="M1332" s="182" t="s">
        <v>19</v>
      </c>
      <c r="N1332" s="183" t="s">
        <v>47</v>
      </c>
      <c r="O1332" s="66"/>
      <c r="P1332" s="184">
        <f>O1332*H1332</f>
        <v>0</v>
      </c>
      <c r="Q1332" s="184">
        <v>0.0063</v>
      </c>
      <c r="R1332" s="184">
        <f>Q1332*H1332</f>
        <v>0.237699</v>
      </c>
      <c r="S1332" s="184">
        <v>0</v>
      </c>
      <c r="T1332" s="185">
        <f>S1332*H1332</f>
        <v>0</v>
      </c>
      <c r="U1332" s="36"/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R1332" s="186" t="s">
        <v>261</v>
      </c>
      <c r="AT1332" s="186" t="s">
        <v>173</v>
      </c>
      <c r="AU1332" s="186" t="s">
        <v>179</v>
      </c>
      <c r="AY1332" s="19" t="s">
        <v>171</v>
      </c>
      <c r="BE1332" s="187">
        <f>IF(N1332="základní",J1332,0)</f>
        <v>0</v>
      </c>
      <c r="BF1332" s="187">
        <f>IF(N1332="snížená",J1332,0)</f>
        <v>0</v>
      </c>
      <c r="BG1332" s="187">
        <f>IF(N1332="zákl. přenesená",J1332,0)</f>
        <v>0</v>
      </c>
      <c r="BH1332" s="187">
        <f>IF(N1332="sníž. přenesená",J1332,0)</f>
        <v>0</v>
      </c>
      <c r="BI1332" s="187">
        <f>IF(N1332="nulová",J1332,0)</f>
        <v>0</v>
      </c>
      <c r="BJ1332" s="19" t="s">
        <v>179</v>
      </c>
      <c r="BK1332" s="187">
        <f>ROUND(I1332*H1332,2)</f>
        <v>0</v>
      </c>
      <c r="BL1332" s="19" t="s">
        <v>261</v>
      </c>
      <c r="BM1332" s="186" t="s">
        <v>1646</v>
      </c>
    </row>
    <row r="1333" spans="2:51" s="13" customFormat="1" ht="11.25">
      <c r="B1333" s="188"/>
      <c r="C1333" s="189"/>
      <c r="D1333" s="190" t="s">
        <v>181</v>
      </c>
      <c r="E1333" s="191" t="s">
        <v>19</v>
      </c>
      <c r="F1333" s="192" t="s">
        <v>1647</v>
      </c>
      <c r="G1333" s="189"/>
      <c r="H1333" s="191" t="s">
        <v>19</v>
      </c>
      <c r="I1333" s="193"/>
      <c r="J1333" s="189"/>
      <c r="K1333" s="189"/>
      <c r="L1333" s="194"/>
      <c r="M1333" s="195"/>
      <c r="N1333" s="196"/>
      <c r="O1333" s="196"/>
      <c r="P1333" s="196"/>
      <c r="Q1333" s="196"/>
      <c r="R1333" s="196"/>
      <c r="S1333" s="196"/>
      <c r="T1333" s="197"/>
      <c r="AT1333" s="198" t="s">
        <v>181</v>
      </c>
      <c r="AU1333" s="198" t="s">
        <v>179</v>
      </c>
      <c r="AV1333" s="13" t="s">
        <v>83</v>
      </c>
      <c r="AW1333" s="13" t="s">
        <v>36</v>
      </c>
      <c r="AX1333" s="13" t="s">
        <v>75</v>
      </c>
      <c r="AY1333" s="198" t="s">
        <v>171</v>
      </c>
    </row>
    <row r="1334" spans="2:51" s="14" customFormat="1" ht="11.25">
      <c r="B1334" s="199"/>
      <c r="C1334" s="200"/>
      <c r="D1334" s="190" t="s">
        <v>181</v>
      </c>
      <c r="E1334" s="201" t="s">
        <v>19</v>
      </c>
      <c r="F1334" s="202" t="s">
        <v>1648</v>
      </c>
      <c r="G1334" s="200"/>
      <c r="H1334" s="203">
        <v>23.83</v>
      </c>
      <c r="I1334" s="204"/>
      <c r="J1334" s="200"/>
      <c r="K1334" s="200"/>
      <c r="L1334" s="205"/>
      <c r="M1334" s="206"/>
      <c r="N1334" s="207"/>
      <c r="O1334" s="207"/>
      <c r="P1334" s="207"/>
      <c r="Q1334" s="207"/>
      <c r="R1334" s="207"/>
      <c r="S1334" s="207"/>
      <c r="T1334" s="208"/>
      <c r="AT1334" s="209" t="s">
        <v>181</v>
      </c>
      <c r="AU1334" s="209" t="s">
        <v>179</v>
      </c>
      <c r="AV1334" s="14" t="s">
        <v>179</v>
      </c>
      <c r="AW1334" s="14" t="s">
        <v>36</v>
      </c>
      <c r="AX1334" s="14" t="s">
        <v>75</v>
      </c>
      <c r="AY1334" s="209" t="s">
        <v>171</v>
      </c>
    </row>
    <row r="1335" spans="2:51" s="13" customFormat="1" ht="11.25">
      <c r="B1335" s="188"/>
      <c r="C1335" s="189"/>
      <c r="D1335" s="190" t="s">
        <v>181</v>
      </c>
      <c r="E1335" s="191" t="s">
        <v>19</v>
      </c>
      <c r="F1335" s="192" t="s">
        <v>1649</v>
      </c>
      <c r="G1335" s="189"/>
      <c r="H1335" s="191" t="s">
        <v>19</v>
      </c>
      <c r="I1335" s="193"/>
      <c r="J1335" s="189"/>
      <c r="K1335" s="189"/>
      <c r="L1335" s="194"/>
      <c r="M1335" s="195"/>
      <c r="N1335" s="196"/>
      <c r="O1335" s="196"/>
      <c r="P1335" s="196"/>
      <c r="Q1335" s="196"/>
      <c r="R1335" s="196"/>
      <c r="S1335" s="196"/>
      <c r="T1335" s="197"/>
      <c r="AT1335" s="198" t="s">
        <v>181</v>
      </c>
      <c r="AU1335" s="198" t="s">
        <v>179</v>
      </c>
      <c r="AV1335" s="13" t="s">
        <v>83</v>
      </c>
      <c r="AW1335" s="13" t="s">
        <v>36</v>
      </c>
      <c r="AX1335" s="13" t="s">
        <v>75</v>
      </c>
      <c r="AY1335" s="198" t="s">
        <v>171</v>
      </c>
    </row>
    <row r="1336" spans="2:51" s="14" customFormat="1" ht="11.25">
      <c r="B1336" s="199"/>
      <c r="C1336" s="200"/>
      <c r="D1336" s="190" t="s">
        <v>181</v>
      </c>
      <c r="E1336" s="201" t="s">
        <v>19</v>
      </c>
      <c r="F1336" s="202" t="s">
        <v>1650</v>
      </c>
      <c r="G1336" s="200"/>
      <c r="H1336" s="203">
        <v>13.9</v>
      </c>
      <c r="I1336" s="204"/>
      <c r="J1336" s="200"/>
      <c r="K1336" s="200"/>
      <c r="L1336" s="205"/>
      <c r="M1336" s="206"/>
      <c r="N1336" s="207"/>
      <c r="O1336" s="207"/>
      <c r="P1336" s="207"/>
      <c r="Q1336" s="207"/>
      <c r="R1336" s="207"/>
      <c r="S1336" s="207"/>
      <c r="T1336" s="208"/>
      <c r="AT1336" s="209" t="s">
        <v>181</v>
      </c>
      <c r="AU1336" s="209" t="s">
        <v>179</v>
      </c>
      <c r="AV1336" s="14" t="s">
        <v>179</v>
      </c>
      <c r="AW1336" s="14" t="s">
        <v>36</v>
      </c>
      <c r="AX1336" s="14" t="s">
        <v>75</v>
      </c>
      <c r="AY1336" s="209" t="s">
        <v>171</v>
      </c>
    </row>
    <row r="1337" spans="2:51" s="15" customFormat="1" ht="11.25">
      <c r="B1337" s="210"/>
      <c r="C1337" s="211"/>
      <c r="D1337" s="190" t="s">
        <v>181</v>
      </c>
      <c r="E1337" s="212" t="s">
        <v>19</v>
      </c>
      <c r="F1337" s="213" t="s">
        <v>184</v>
      </c>
      <c r="G1337" s="211"/>
      <c r="H1337" s="214">
        <v>37.73</v>
      </c>
      <c r="I1337" s="215"/>
      <c r="J1337" s="211"/>
      <c r="K1337" s="211"/>
      <c r="L1337" s="216"/>
      <c r="M1337" s="217"/>
      <c r="N1337" s="218"/>
      <c r="O1337" s="218"/>
      <c r="P1337" s="218"/>
      <c r="Q1337" s="218"/>
      <c r="R1337" s="218"/>
      <c r="S1337" s="218"/>
      <c r="T1337" s="219"/>
      <c r="AT1337" s="220" t="s">
        <v>181</v>
      </c>
      <c r="AU1337" s="220" t="s">
        <v>179</v>
      </c>
      <c r="AV1337" s="15" t="s">
        <v>178</v>
      </c>
      <c r="AW1337" s="15" t="s">
        <v>36</v>
      </c>
      <c r="AX1337" s="15" t="s">
        <v>83</v>
      </c>
      <c r="AY1337" s="220" t="s">
        <v>171</v>
      </c>
    </row>
    <row r="1338" spans="1:65" s="2" customFormat="1" ht="16.5" customHeight="1">
      <c r="A1338" s="36"/>
      <c r="B1338" s="37"/>
      <c r="C1338" s="221" t="s">
        <v>1651</v>
      </c>
      <c r="D1338" s="221" t="s">
        <v>248</v>
      </c>
      <c r="E1338" s="222" t="s">
        <v>1652</v>
      </c>
      <c r="F1338" s="223" t="s">
        <v>1653</v>
      </c>
      <c r="G1338" s="224" t="s">
        <v>176</v>
      </c>
      <c r="H1338" s="225">
        <v>41.503</v>
      </c>
      <c r="I1338" s="226"/>
      <c r="J1338" s="227">
        <f>ROUND(I1338*H1338,2)</f>
        <v>0</v>
      </c>
      <c r="K1338" s="223" t="s">
        <v>177</v>
      </c>
      <c r="L1338" s="228"/>
      <c r="M1338" s="229" t="s">
        <v>19</v>
      </c>
      <c r="N1338" s="230" t="s">
        <v>47</v>
      </c>
      <c r="O1338" s="66"/>
      <c r="P1338" s="184">
        <f>O1338*H1338</f>
        <v>0</v>
      </c>
      <c r="Q1338" s="184">
        <v>0.018</v>
      </c>
      <c r="R1338" s="184">
        <f>Q1338*H1338</f>
        <v>0.747054</v>
      </c>
      <c r="S1338" s="184">
        <v>0</v>
      </c>
      <c r="T1338" s="185">
        <f>S1338*H1338</f>
        <v>0</v>
      </c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R1338" s="186" t="s">
        <v>353</v>
      </c>
      <c r="AT1338" s="186" t="s">
        <v>248</v>
      </c>
      <c r="AU1338" s="186" t="s">
        <v>179</v>
      </c>
      <c r="AY1338" s="19" t="s">
        <v>171</v>
      </c>
      <c r="BE1338" s="187">
        <f>IF(N1338="základní",J1338,0)</f>
        <v>0</v>
      </c>
      <c r="BF1338" s="187">
        <f>IF(N1338="snížená",J1338,0)</f>
        <v>0</v>
      </c>
      <c r="BG1338" s="187">
        <f>IF(N1338="zákl. přenesená",J1338,0)</f>
        <v>0</v>
      </c>
      <c r="BH1338" s="187">
        <f>IF(N1338="sníž. přenesená",J1338,0)</f>
        <v>0</v>
      </c>
      <c r="BI1338" s="187">
        <f>IF(N1338="nulová",J1338,0)</f>
        <v>0</v>
      </c>
      <c r="BJ1338" s="19" t="s">
        <v>179</v>
      </c>
      <c r="BK1338" s="187">
        <f>ROUND(I1338*H1338,2)</f>
        <v>0</v>
      </c>
      <c r="BL1338" s="19" t="s">
        <v>261</v>
      </c>
      <c r="BM1338" s="186" t="s">
        <v>1654</v>
      </c>
    </row>
    <row r="1339" spans="2:51" s="14" customFormat="1" ht="11.25">
      <c r="B1339" s="199"/>
      <c r="C1339" s="200"/>
      <c r="D1339" s="190" t="s">
        <v>181</v>
      </c>
      <c r="E1339" s="200"/>
      <c r="F1339" s="202" t="s">
        <v>1655</v>
      </c>
      <c r="G1339" s="200"/>
      <c r="H1339" s="203">
        <v>41.503</v>
      </c>
      <c r="I1339" s="204"/>
      <c r="J1339" s="200"/>
      <c r="K1339" s="200"/>
      <c r="L1339" s="205"/>
      <c r="M1339" s="206"/>
      <c r="N1339" s="207"/>
      <c r="O1339" s="207"/>
      <c r="P1339" s="207"/>
      <c r="Q1339" s="207"/>
      <c r="R1339" s="207"/>
      <c r="S1339" s="207"/>
      <c r="T1339" s="208"/>
      <c r="AT1339" s="209" t="s">
        <v>181</v>
      </c>
      <c r="AU1339" s="209" t="s">
        <v>179</v>
      </c>
      <c r="AV1339" s="14" t="s">
        <v>179</v>
      </c>
      <c r="AW1339" s="14" t="s">
        <v>4</v>
      </c>
      <c r="AX1339" s="14" t="s">
        <v>83</v>
      </c>
      <c r="AY1339" s="209" t="s">
        <v>171</v>
      </c>
    </row>
    <row r="1340" spans="1:65" s="2" customFormat="1" ht="16.5" customHeight="1">
      <c r="A1340" s="36"/>
      <c r="B1340" s="37"/>
      <c r="C1340" s="175" t="s">
        <v>1656</v>
      </c>
      <c r="D1340" s="175" t="s">
        <v>173</v>
      </c>
      <c r="E1340" s="176" t="s">
        <v>1657</v>
      </c>
      <c r="F1340" s="177" t="s">
        <v>1658</v>
      </c>
      <c r="G1340" s="178" t="s">
        <v>176</v>
      </c>
      <c r="H1340" s="179">
        <v>7.523</v>
      </c>
      <c r="I1340" s="180"/>
      <c r="J1340" s="181">
        <f>ROUND(I1340*H1340,2)</f>
        <v>0</v>
      </c>
      <c r="K1340" s="177" t="s">
        <v>177</v>
      </c>
      <c r="L1340" s="41"/>
      <c r="M1340" s="182" t="s">
        <v>19</v>
      </c>
      <c r="N1340" s="183" t="s">
        <v>47</v>
      </c>
      <c r="O1340" s="66"/>
      <c r="P1340" s="184">
        <f>O1340*H1340</f>
        <v>0</v>
      </c>
      <c r="Q1340" s="184">
        <v>0.0015</v>
      </c>
      <c r="R1340" s="184">
        <f>Q1340*H1340</f>
        <v>0.0112845</v>
      </c>
      <c r="S1340" s="184">
        <v>0</v>
      </c>
      <c r="T1340" s="185">
        <f>S1340*H1340</f>
        <v>0</v>
      </c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R1340" s="186" t="s">
        <v>261</v>
      </c>
      <c r="AT1340" s="186" t="s">
        <v>173</v>
      </c>
      <c r="AU1340" s="186" t="s">
        <v>179</v>
      </c>
      <c r="AY1340" s="19" t="s">
        <v>171</v>
      </c>
      <c r="BE1340" s="187">
        <f>IF(N1340="základní",J1340,0)</f>
        <v>0</v>
      </c>
      <c r="BF1340" s="187">
        <f>IF(N1340="snížená",J1340,0)</f>
        <v>0</v>
      </c>
      <c r="BG1340" s="187">
        <f>IF(N1340="zákl. přenesená",J1340,0)</f>
        <v>0</v>
      </c>
      <c r="BH1340" s="187">
        <f>IF(N1340="sníž. přenesená",J1340,0)</f>
        <v>0</v>
      </c>
      <c r="BI1340" s="187">
        <f>IF(N1340="nulová",J1340,0)</f>
        <v>0</v>
      </c>
      <c r="BJ1340" s="19" t="s">
        <v>179</v>
      </c>
      <c r="BK1340" s="187">
        <f>ROUND(I1340*H1340,2)</f>
        <v>0</v>
      </c>
      <c r="BL1340" s="19" t="s">
        <v>261</v>
      </c>
      <c r="BM1340" s="186" t="s">
        <v>1659</v>
      </c>
    </row>
    <row r="1341" spans="2:51" s="13" customFormat="1" ht="11.25">
      <c r="B1341" s="188"/>
      <c r="C1341" s="189"/>
      <c r="D1341" s="190" t="s">
        <v>181</v>
      </c>
      <c r="E1341" s="191" t="s">
        <v>19</v>
      </c>
      <c r="F1341" s="192" t="s">
        <v>351</v>
      </c>
      <c r="G1341" s="189"/>
      <c r="H1341" s="191" t="s">
        <v>19</v>
      </c>
      <c r="I1341" s="193"/>
      <c r="J1341" s="189"/>
      <c r="K1341" s="189"/>
      <c r="L1341" s="194"/>
      <c r="M1341" s="195"/>
      <c r="N1341" s="196"/>
      <c r="O1341" s="196"/>
      <c r="P1341" s="196"/>
      <c r="Q1341" s="196"/>
      <c r="R1341" s="196"/>
      <c r="S1341" s="196"/>
      <c r="T1341" s="197"/>
      <c r="AT1341" s="198" t="s">
        <v>181</v>
      </c>
      <c r="AU1341" s="198" t="s">
        <v>179</v>
      </c>
      <c r="AV1341" s="13" t="s">
        <v>83</v>
      </c>
      <c r="AW1341" s="13" t="s">
        <v>36</v>
      </c>
      <c r="AX1341" s="13" t="s">
        <v>75</v>
      </c>
      <c r="AY1341" s="198" t="s">
        <v>171</v>
      </c>
    </row>
    <row r="1342" spans="2:51" s="14" customFormat="1" ht="11.25">
      <c r="B1342" s="199"/>
      <c r="C1342" s="200"/>
      <c r="D1342" s="190" t="s">
        <v>181</v>
      </c>
      <c r="E1342" s="201" t="s">
        <v>19</v>
      </c>
      <c r="F1342" s="202" t="s">
        <v>1660</v>
      </c>
      <c r="G1342" s="200"/>
      <c r="H1342" s="203">
        <v>4.184</v>
      </c>
      <c r="I1342" s="204"/>
      <c r="J1342" s="200"/>
      <c r="K1342" s="200"/>
      <c r="L1342" s="205"/>
      <c r="M1342" s="206"/>
      <c r="N1342" s="207"/>
      <c r="O1342" s="207"/>
      <c r="P1342" s="207"/>
      <c r="Q1342" s="207"/>
      <c r="R1342" s="207"/>
      <c r="S1342" s="207"/>
      <c r="T1342" s="208"/>
      <c r="AT1342" s="209" t="s">
        <v>181</v>
      </c>
      <c r="AU1342" s="209" t="s">
        <v>179</v>
      </c>
      <c r="AV1342" s="14" t="s">
        <v>179</v>
      </c>
      <c r="AW1342" s="14" t="s">
        <v>36</v>
      </c>
      <c r="AX1342" s="14" t="s">
        <v>75</v>
      </c>
      <c r="AY1342" s="209" t="s">
        <v>171</v>
      </c>
    </row>
    <row r="1343" spans="2:51" s="13" customFormat="1" ht="11.25">
      <c r="B1343" s="188"/>
      <c r="C1343" s="189"/>
      <c r="D1343" s="190" t="s">
        <v>181</v>
      </c>
      <c r="E1343" s="191" t="s">
        <v>19</v>
      </c>
      <c r="F1343" s="192" t="s">
        <v>374</v>
      </c>
      <c r="G1343" s="189"/>
      <c r="H1343" s="191" t="s">
        <v>19</v>
      </c>
      <c r="I1343" s="193"/>
      <c r="J1343" s="189"/>
      <c r="K1343" s="189"/>
      <c r="L1343" s="194"/>
      <c r="M1343" s="195"/>
      <c r="N1343" s="196"/>
      <c r="O1343" s="196"/>
      <c r="P1343" s="196"/>
      <c r="Q1343" s="196"/>
      <c r="R1343" s="196"/>
      <c r="S1343" s="196"/>
      <c r="T1343" s="197"/>
      <c r="AT1343" s="198" t="s">
        <v>181</v>
      </c>
      <c r="AU1343" s="198" t="s">
        <v>179</v>
      </c>
      <c r="AV1343" s="13" t="s">
        <v>83</v>
      </c>
      <c r="AW1343" s="13" t="s">
        <v>36</v>
      </c>
      <c r="AX1343" s="13" t="s">
        <v>75</v>
      </c>
      <c r="AY1343" s="198" t="s">
        <v>171</v>
      </c>
    </row>
    <row r="1344" spans="2:51" s="14" customFormat="1" ht="11.25">
      <c r="B1344" s="199"/>
      <c r="C1344" s="200"/>
      <c r="D1344" s="190" t="s">
        <v>181</v>
      </c>
      <c r="E1344" s="201" t="s">
        <v>19</v>
      </c>
      <c r="F1344" s="202" t="s">
        <v>1661</v>
      </c>
      <c r="G1344" s="200"/>
      <c r="H1344" s="203">
        <v>3.339</v>
      </c>
      <c r="I1344" s="204"/>
      <c r="J1344" s="200"/>
      <c r="K1344" s="200"/>
      <c r="L1344" s="205"/>
      <c r="M1344" s="206"/>
      <c r="N1344" s="207"/>
      <c r="O1344" s="207"/>
      <c r="P1344" s="207"/>
      <c r="Q1344" s="207"/>
      <c r="R1344" s="207"/>
      <c r="S1344" s="207"/>
      <c r="T1344" s="208"/>
      <c r="AT1344" s="209" t="s">
        <v>181</v>
      </c>
      <c r="AU1344" s="209" t="s">
        <v>179</v>
      </c>
      <c r="AV1344" s="14" t="s">
        <v>179</v>
      </c>
      <c r="AW1344" s="14" t="s">
        <v>36</v>
      </c>
      <c r="AX1344" s="14" t="s">
        <v>75</v>
      </c>
      <c r="AY1344" s="209" t="s">
        <v>171</v>
      </c>
    </row>
    <row r="1345" spans="2:51" s="15" customFormat="1" ht="11.25">
      <c r="B1345" s="210"/>
      <c r="C1345" s="211"/>
      <c r="D1345" s="190" t="s">
        <v>181</v>
      </c>
      <c r="E1345" s="212" t="s">
        <v>19</v>
      </c>
      <c r="F1345" s="213" t="s">
        <v>184</v>
      </c>
      <c r="G1345" s="211"/>
      <c r="H1345" s="214">
        <v>7.523</v>
      </c>
      <c r="I1345" s="215"/>
      <c r="J1345" s="211"/>
      <c r="K1345" s="211"/>
      <c r="L1345" s="216"/>
      <c r="M1345" s="217"/>
      <c r="N1345" s="218"/>
      <c r="O1345" s="218"/>
      <c r="P1345" s="218"/>
      <c r="Q1345" s="218"/>
      <c r="R1345" s="218"/>
      <c r="S1345" s="218"/>
      <c r="T1345" s="219"/>
      <c r="AT1345" s="220" t="s">
        <v>181</v>
      </c>
      <c r="AU1345" s="220" t="s">
        <v>179</v>
      </c>
      <c r="AV1345" s="15" t="s">
        <v>178</v>
      </c>
      <c r="AW1345" s="15" t="s">
        <v>36</v>
      </c>
      <c r="AX1345" s="15" t="s">
        <v>83</v>
      </c>
      <c r="AY1345" s="220" t="s">
        <v>171</v>
      </c>
    </row>
    <row r="1346" spans="1:65" s="2" customFormat="1" ht="16.5" customHeight="1">
      <c r="A1346" s="36"/>
      <c r="B1346" s="37"/>
      <c r="C1346" s="175" t="s">
        <v>1662</v>
      </c>
      <c r="D1346" s="175" t="s">
        <v>173</v>
      </c>
      <c r="E1346" s="176" t="s">
        <v>1663</v>
      </c>
      <c r="F1346" s="177" t="s">
        <v>1664</v>
      </c>
      <c r="G1346" s="178" t="s">
        <v>256</v>
      </c>
      <c r="H1346" s="179">
        <v>47.282</v>
      </c>
      <c r="I1346" s="180"/>
      <c r="J1346" s="181">
        <f>ROUND(I1346*H1346,2)</f>
        <v>0</v>
      </c>
      <c r="K1346" s="177" t="s">
        <v>177</v>
      </c>
      <c r="L1346" s="41"/>
      <c r="M1346" s="182" t="s">
        <v>19</v>
      </c>
      <c r="N1346" s="183" t="s">
        <v>47</v>
      </c>
      <c r="O1346" s="66"/>
      <c r="P1346" s="184">
        <f>O1346*H1346</f>
        <v>0</v>
      </c>
      <c r="Q1346" s="184">
        <v>3E-05</v>
      </c>
      <c r="R1346" s="184">
        <f>Q1346*H1346</f>
        <v>0.0014184599999999999</v>
      </c>
      <c r="S1346" s="184">
        <v>0</v>
      </c>
      <c r="T1346" s="185">
        <f>S1346*H1346</f>
        <v>0</v>
      </c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R1346" s="186" t="s">
        <v>261</v>
      </c>
      <c r="AT1346" s="186" t="s">
        <v>173</v>
      </c>
      <c r="AU1346" s="186" t="s">
        <v>179</v>
      </c>
      <c r="AY1346" s="19" t="s">
        <v>171</v>
      </c>
      <c r="BE1346" s="187">
        <f>IF(N1346="základní",J1346,0)</f>
        <v>0</v>
      </c>
      <c r="BF1346" s="187">
        <f>IF(N1346="snížená",J1346,0)</f>
        <v>0</v>
      </c>
      <c r="BG1346" s="187">
        <f>IF(N1346="zákl. přenesená",J1346,0)</f>
        <v>0</v>
      </c>
      <c r="BH1346" s="187">
        <f>IF(N1346="sníž. přenesená",J1346,0)</f>
        <v>0</v>
      </c>
      <c r="BI1346" s="187">
        <f>IF(N1346="nulová",J1346,0)</f>
        <v>0</v>
      </c>
      <c r="BJ1346" s="19" t="s">
        <v>179</v>
      </c>
      <c r="BK1346" s="187">
        <f>ROUND(I1346*H1346,2)</f>
        <v>0</v>
      </c>
      <c r="BL1346" s="19" t="s">
        <v>261</v>
      </c>
      <c r="BM1346" s="186" t="s">
        <v>1665</v>
      </c>
    </row>
    <row r="1347" spans="2:51" s="13" customFormat="1" ht="11.25">
      <c r="B1347" s="188"/>
      <c r="C1347" s="189"/>
      <c r="D1347" s="190" t="s">
        <v>181</v>
      </c>
      <c r="E1347" s="191" t="s">
        <v>19</v>
      </c>
      <c r="F1347" s="192" t="s">
        <v>351</v>
      </c>
      <c r="G1347" s="189"/>
      <c r="H1347" s="191" t="s">
        <v>19</v>
      </c>
      <c r="I1347" s="193"/>
      <c r="J1347" s="189"/>
      <c r="K1347" s="189"/>
      <c r="L1347" s="194"/>
      <c r="M1347" s="195"/>
      <c r="N1347" s="196"/>
      <c r="O1347" s="196"/>
      <c r="P1347" s="196"/>
      <c r="Q1347" s="196"/>
      <c r="R1347" s="196"/>
      <c r="S1347" s="196"/>
      <c r="T1347" s="197"/>
      <c r="AT1347" s="198" t="s">
        <v>181</v>
      </c>
      <c r="AU1347" s="198" t="s">
        <v>179</v>
      </c>
      <c r="AV1347" s="13" t="s">
        <v>83</v>
      </c>
      <c r="AW1347" s="13" t="s">
        <v>36</v>
      </c>
      <c r="AX1347" s="13" t="s">
        <v>75</v>
      </c>
      <c r="AY1347" s="198" t="s">
        <v>171</v>
      </c>
    </row>
    <row r="1348" spans="2:51" s="14" customFormat="1" ht="11.25">
      <c r="B1348" s="199"/>
      <c r="C1348" s="200"/>
      <c r="D1348" s="190" t="s">
        <v>181</v>
      </c>
      <c r="E1348" s="201" t="s">
        <v>19</v>
      </c>
      <c r="F1348" s="202" t="s">
        <v>1637</v>
      </c>
      <c r="G1348" s="200"/>
      <c r="H1348" s="203">
        <v>31.26</v>
      </c>
      <c r="I1348" s="204"/>
      <c r="J1348" s="200"/>
      <c r="K1348" s="200"/>
      <c r="L1348" s="205"/>
      <c r="M1348" s="206"/>
      <c r="N1348" s="207"/>
      <c r="O1348" s="207"/>
      <c r="P1348" s="207"/>
      <c r="Q1348" s="207"/>
      <c r="R1348" s="207"/>
      <c r="S1348" s="207"/>
      <c r="T1348" s="208"/>
      <c r="AT1348" s="209" t="s">
        <v>181</v>
      </c>
      <c r="AU1348" s="209" t="s">
        <v>179</v>
      </c>
      <c r="AV1348" s="14" t="s">
        <v>179</v>
      </c>
      <c r="AW1348" s="14" t="s">
        <v>36</v>
      </c>
      <c r="AX1348" s="14" t="s">
        <v>75</v>
      </c>
      <c r="AY1348" s="209" t="s">
        <v>171</v>
      </c>
    </row>
    <row r="1349" spans="2:51" s="14" customFormat="1" ht="11.25">
      <c r="B1349" s="199"/>
      <c r="C1349" s="200"/>
      <c r="D1349" s="190" t="s">
        <v>181</v>
      </c>
      <c r="E1349" s="201" t="s">
        <v>19</v>
      </c>
      <c r="F1349" s="202" t="s">
        <v>1638</v>
      </c>
      <c r="G1349" s="200"/>
      <c r="H1349" s="203">
        <v>16.022</v>
      </c>
      <c r="I1349" s="204"/>
      <c r="J1349" s="200"/>
      <c r="K1349" s="200"/>
      <c r="L1349" s="205"/>
      <c r="M1349" s="206"/>
      <c r="N1349" s="207"/>
      <c r="O1349" s="207"/>
      <c r="P1349" s="207"/>
      <c r="Q1349" s="207"/>
      <c r="R1349" s="207"/>
      <c r="S1349" s="207"/>
      <c r="T1349" s="208"/>
      <c r="AT1349" s="209" t="s">
        <v>181</v>
      </c>
      <c r="AU1349" s="209" t="s">
        <v>179</v>
      </c>
      <c r="AV1349" s="14" t="s">
        <v>179</v>
      </c>
      <c r="AW1349" s="14" t="s">
        <v>36</v>
      </c>
      <c r="AX1349" s="14" t="s">
        <v>75</v>
      </c>
      <c r="AY1349" s="209" t="s">
        <v>171</v>
      </c>
    </row>
    <row r="1350" spans="2:51" s="15" customFormat="1" ht="11.25">
      <c r="B1350" s="210"/>
      <c r="C1350" s="211"/>
      <c r="D1350" s="190" t="s">
        <v>181</v>
      </c>
      <c r="E1350" s="212" t="s">
        <v>19</v>
      </c>
      <c r="F1350" s="213" t="s">
        <v>184</v>
      </c>
      <c r="G1350" s="211"/>
      <c r="H1350" s="214">
        <v>47.282</v>
      </c>
      <c r="I1350" s="215"/>
      <c r="J1350" s="211"/>
      <c r="K1350" s="211"/>
      <c r="L1350" s="216"/>
      <c r="M1350" s="217"/>
      <c r="N1350" s="218"/>
      <c r="O1350" s="218"/>
      <c r="P1350" s="218"/>
      <c r="Q1350" s="218"/>
      <c r="R1350" s="218"/>
      <c r="S1350" s="218"/>
      <c r="T1350" s="219"/>
      <c r="AT1350" s="220" t="s">
        <v>181</v>
      </c>
      <c r="AU1350" s="220" t="s">
        <v>179</v>
      </c>
      <c r="AV1350" s="15" t="s">
        <v>178</v>
      </c>
      <c r="AW1350" s="15" t="s">
        <v>36</v>
      </c>
      <c r="AX1350" s="15" t="s">
        <v>83</v>
      </c>
      <c r="AY1350" s="220" t="s">
        <v>171</v>
      </c>
    </row>
    <row r="1351" spans="1:65" s="2" customFormat="1" ht="16.5" customHeight="1">
      <c r="A1351" s="36"/>
      <c r="B1351" s="37"/>
      <c r="C1351" s="175" t="s">
        <v>1666</v>
      </c>
      <c r="D1351" s="175" t="s">
        <v>173</v>
      </c>
      <c r="E1351" s="176" t="s">
        <v>1667</v>
      </c>
      <c r="F1351" s="177" t="s">
        <v>1668</v>
      </c>
      <c r="G1351" s="178" t="s">
        <v>176</v>
      </c>
      <c r="H1351" s="179">
        <v>47.282</v>
      </c>
      <c r="I1351" s="180"/>
      <c r="J1351" s="181">
        <f>ROUND(I1351*H1351,2)</f>
        <v>0</v>
      </c>
      <c r="K1351" s="177" t="s">
        <v>177</v>
      </c>
      <c r="L1351" s="41"/>
      <c r="M1351" s="182" t="s">
        <v>19</v>
      </c>
      <c r="N1351" s="183" t="s">
        <v>47</v>
      </c>
      <c r="O1351" s="66"/>
      <c r="P1351" s="184">
        <f>O1351*H1351</f>
        <v>0</v>
      </c>
      <c r="Q1351" s="184">
        <v>5E-05</v>
      </c>
      <c r="R1351" s="184">
        <f>Q1351*H1351</f>
        <v>0.0023641</v>
      </c>
      <c r="S1351" s="184">
        <v>0</v>
      </c>
      <c r="T1351" s="185">
        <f>S1351*H1351</f>
        <v>0</v>
      </c>
      <c r="U1351" s="36"/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6"/>
      <c r="AR1351" s="186" t="s">
        <v>261</v>
      </c>
      <c r="AT1351" s="186" t="s">
        <v>173</v>
      </c>
      <c r="AU1351" s="186" t="s">
        <v>179</v>
      </c>
      <c r="AY1351" s="19" t="s">
        <v>171</v>
      </c>
      <c r="BE1351" s="187">
        <f>IF(N1351="základní",J1351,0)</f>
        <v>0</v>
      </c>
      <c r="BF1351" s="187">
        <f>IF(N1351="snížená",J1351,0)</f>
        <v>0</v>
      </c>
      <c r="BG1351" s="187">
        <f>IF(N1351="zákl. přenesená",J1351,0)</f>
        <v>0</v>
      </c>
      <c r="BH1351" s="187">
        <f>IF(N1351="sníž. přenesená",J1351,0)</f>
        <v>0</v>
      </c>
      <c r="BI1351" s="187">
        <f>IF(N1351="nulová",J1351,0)</f>
        <v>0</v>
      </c>
      <c r="BJ1351" s="19" t="s">
        <v>179</v>
      </c>
      <c r="BK1351" s="187">
        <f>ROUND(I1351*H1351,2)</f>
        <v>0</v>
      </c>
      <c r="BL1351" s="19" t="s">
        <v>261</v>
      </c>
      <c r="BM1351" s="186" t="s">
        <v>1669</v>
      </c>
    </row>
    <row r="1352" spans="1:65" s="2" customFormat="1" ht="24">
      <c r="A1352" s="36"/>
      <c r="B1352" s="37"/>
      <c r="C1352" s="175" t="s">
        <v>1670</v>
      </c>
      <c r="D1352" s="175" t="s">
        <v>173</v>
      </c>
      <c r="E1352" s="176" t="s">
        <v>1671</v>
      </c>
      <c r="F1352" s="177" t="s">
        <v>1672</v>
      </c>
      <c r="G1352" s="178" t="s">
        <v>222</v>
      </c>
      <c r="H1352" s="179">
        <v>1.042</v>
      </c>
      <c r="I1352" s="180"/>
      <c r="J1352" s="181">
        <f>ROUND(I1352*H1352,2)</f>
        <v>0</v>
      </c>
      <c r="K1352" s="177" t="s">
        <v>177</v>
      </c>
      <c r="L1352" s="41"/>
      <c r="M1352" s="182" t="s">
        <v>19</v>
      </c>
      <c r="N1352" s="183" t="s">
        <v>47</v>
      </c>
      <c r="O1352" s="66"/>
      <c r="P1352" s="184">
        <f>O1352*H1352</f>
        <v>0</v>
      </c>
      <c r="Q1352" s="184">
        <v>0</v>
      </c>
      <c r="R1352" s="184">
        <f>Q1352*H1352</f>
        <v>0</v>
      </c>
      <c r="S1352" s="184">
        <v>0</v>
      </c>
      <c r="T1352" s="185">
        <f>S1352*H1352</f>
        <v>0</v>
      </c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R1352" s="186" t="s">
        <v>261</v>
      </c>
      <c r="AT1352" s="186" t="s">
        <v>173</v>
      </c>
      <c r="AU1352" s="186" t="s">
        <v>179</v>
      </c>
      <c r="AY1352" s="19" t="s">
        <v>171</v>
      </c>
      <c r="BE1352" s="187">
        <f>IF(N1352="základní",J1352,0)</f>
        <v>0</v>
      </c>
      <c r="BF1352" s="187">
        <f>IF(N1352="snížená",J1352,0)</f>
        <v>0</v>
      </c>
      <c r="BG1352" s="187">
        <f>IF(N1352="zákl. přenesená",J1352,0)</f>
        <v>0</v>
      </c>
      <c r="BH1352" s="187">
        <f>IF(N1352="sníž. přenesená",J1352,0)</f>
        <v>0</v>
      </c>
      <c r="BI1352" s="187">
        <f>IF(N1352="nulová",J1352,0)</f>
        <v>0</v>
      </c>
      <c r="BJ1352" s="19" t="s">
        <v>179</v>
      </c>
      <c r="BK1352" s="187">
        <f>ROUND(I1352*H1352,2)</f>
        <v>0</v>
      </c>
      <c r="BL1352" s="19" t="s">
        <v>261</v>
      </c>
      <c r="BM1352" s="186" t="s">
        <v>1673</v>
      </c>
    </row>
    <row r="1353" spans="2:63" s="12" customFormat="1" ht="22.9" customHeight="1">
      <c r="B1353" s="159"/>
      <c r="C1353" s="160"/>
      <c r="D1353" s="161" t="s">
        <v>74</v>
      </c>
      <c r="E1353" s="173" t="s">
        <v>1674</v>
      </c>
      <c r="F1353" s="173" t="s">
        <v>1675</v>
      </c>
      <c r="G1353" s="160"/>
      <c r="H1353" s="160"/>
      <c r="I1353" s="163"/>
      <c r="J1353" s="174">
        <f>BK1353</f>
        <v>0</v>
      </c>
      <c r="K1353" s="160"/>
      <c r="L1353" s="165"/>
      <c r="M1353" s="166"/>
      <c r="N1353" s="167"/>
      <c r="O1353" s="167"/>
      <c r="P1353" s="168">
        <f>SUM(P1354:P1405)</f>
        <v>0</v>
      </c>
      <c r="Q1353" s="167"/>
      <c r="R1353" s="168">
        <f>SUM(R1354:R1405)</f>
        <v>1.43250186</v>
      </c>
      <c r="S1353" s="167"/>
      <c r="T1353" s="169">
        <f>SUM(T1354:T1405)</f>
        <v>0</v>
      </c>
      <c r="AR1353" s="170" t="s">
        <v>179</v>
      </c>
      <c r="AT1353" s="171" t="s">
        <v>74</v>
      </c>
      <c r="AU1353" s="171" t="s">
        <v>83</v>
      </c>
      <c r="AY1353" s="170" t="s">
        <v>171</v>
      </c>
      <c r="BK1353" s="172">
        <f>SUM(BK1354:BK1405)</f>
        <v>0</v>
      </c>
    </row>
    <row r="1354" spans="1:65" s="2" customFormat="1" ht="16.5" customHeight="1">
      <c r="A1354" s="36"/>
      <c r="B1354" s="37"/>
      <c r="C1354" s="175" t="s">
        <v>1676</v>
      </c>
      <c r="D1354" s="175" t="s">
        <v>173</v>
      </c>
      <c r="E1354" s="176" t="s">
        <v>1677</v>
      </c>
      <c r="F1354" s="177" t="s">
        <v>1678</v>
      </c>
      <c r="G1354" s="178" t="s">
        <v>176</v>
      </c>
      <c r="H1354" s="179">
        <v>35.39</v>
      </c>
      <c r="I1354" s="180"/>
      <c r="J1354" s="181">
        <f>ROUND(I1354*H1354,2)</f>
        <v>0</v>
      </c>
      <c r="K1354" s="177" t="s">
        <v>177</v>
      </c>
      <c r="L1354" s="41"/>
      <c r="M1354" s="182" t="s">
        <v>19</v>
      </c>
      <c r="N1354" s="183" t="s">
        <v>47</v>
      </c>
      <c r="O1354" s="66"/>
      <c r="P1354" s="184">
        <f>O1354*H1354</f>
        <v>0</v>
      </c>
      <c r="Q1354" s="184">
        <v>0.0003</v>
      </c>
      <c r="R1354" s="184">
        <f>Q1354*H1354</f>
        <v>0.010617</v>
      </c>
      <c r="S1354" s="184">
        <v>0</v>
      </c>
      <c r="T1354" s="185">
        <f>S1354*H1354</f>
        <v>0</v>
      </c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R1354" s="186" t="s">
        <v>261</v>
      </c>
      <c r="AT1354" s="186" t="s">
        <v>173</v>
      </c>
      <c r="AU1354" s="186" t="s">
        <v>179</v>
      </c>
      <c r="AY1354" s="19" t="s">
        <v>171</v>
      </c>
      <c r="BE1354" s="187">
        <f>IF(N1354="základní",J1354,0)</f>
        <v>0</v>
      </c>
      <c r="BF1354" s="187">
        <f>IF(N1354="snížená",J1354,0)</f>
        <v>0</v>
      </c>
      <c r="BG1354" s="187">
        <f>IF(N1354="zákl. přenesená",J1354,0)</f>
        <v>0</v>
      </c>
      <c r="BH1354" s="187">
        <f>IF(N1354="sníž. přenesená",J1354,0)</f>
        <v>0</v>
      </c>
      <c r="BI1354" s="187">
        <f>IF(N1354="nulová",J1354,0)</f>
        <v>0</v>
      </c>
      <c r="BJ1354" s="19" t="s">
        <v>179</v>
      </c>
      <c r="BK1354" s="187">
        <f>ROUND(I1354*H1354,2)</f>
        <v>0</v>
      </c>
      <c r="BL1354" s="19" t="s">
        <v>261</v>
      </c>
      <c r="BM1354" s="186" t="s">
        <v>1679</v>
      </c>
    </row>
    <row r="1355" spans="2:51" s="13" customFormat="1" ht="11.25">
      <c r="B1355" s="188"/>
      <c r="C1355" s="189"/>
      <c r="D1355" s="190" t="s">
        <v>181</v>
      </c>
      <c r="E1355" s="191" t="s">
        <v>19</v>
      </c>
      <c r="F1355" s="192" t="s">
        <v>1647</v>
      </c>
      <c r="G1355" s="189"/>
      <c r="H1355" s="191" t="s">
        <v>19</v>
      </c>
      <c r="I1355" s="193"/>
      <c r="J1355" s="189"/>
      <c r="K1355" s="189"/>
      <c r="L1355" s="194"/>
      <c r="M1355" s="195"/>
      <c r="N1355" s="196"/>
      <c r="O1355" s="196"/>
      <c r="P1355" s="196"/>
      <c r="Q1355" s="196"/>
      <c r="R1355" s="196"/>
      <c r="S1355" s="196"/>
      <c r="T1355" s="197"/>
      <c r="AT1355" s="198" t="s">
        <v>181</v>
      </c>
      <c r="AU1355" s="198" t="s">
        <v>179</v>
      </c>
      <c r="AV1355" s="13" t="s">
        <v>83</v>
      </c>
      <c r="AW1355" s="13" t="s">
        <v>36</v>
      </c>
      <c r="AX1355" s="13" t="s">
        <v>75</v>
      </c>
      <c r="AY1355" s="198" t="s">
        <v>171</v>
      </c>
    </row>
    <row r="1356" spans="2:51" s="14" customFormat="1" ht="11.25">
      <c r="B1356" s="199"/>
      <c r="C1356" s="200"/>
      <c r="D1356" s="190" t="s">
        <v>181</v>
      </c>
      <c r="E1356" s="201" t="s">
        <v>19</v>
      </c>
      <c r="F1356" s="202" t="s">
        <v>1680</v>
      </c>
      <c r="G1356" s="200"/>
      <c r="H1356" s="203">
        <v>15.5</v>
      </c>
      <c r="I1356" s="204"/>
      <c r="J1356" s="200"/>
      <c r="K1356" s="200"/>
      <c r="L1356" s="205"/>
      <c r="M1356" s="206"/>
      <c r="N1356" s="207"/>
      <c r="O1356" s="207"/>
      <c r="P1356" s="207"/>
      <c r="Q1356" s="207"/>
      <c r="R1356" s="207"/>
      <c r="S1356" s="207"/>
      <c r="T1356" s="208"/>
      <c r="AT1356" s="209" t="s">
        <v>181</v>
      </c>
      <c r="AU1356" s="209" t="s">
        <v>179</v>
      </c>
      <c r="AV1356" s="14" t="s">
        <v>179</v>
      </c>
      <c r="AW1356" s="14" t="s">
        <v>36</v>
      </c>
      <c r="AX1356" s="14" t="s">
        <v>75</v>
      </c>
      <c r="AY1356" s="209" t="s">
        <v>171</v>
      </c>
    </row>
    <row r="1357" spans="2:51" s="13" customFormat="1" ht="11.25">
      <c r="B1357" s="188"/>
      <c r="C1357" s="189"/>
      <c r="D1357" s="190" t="s">
        <v>181</v>
      </c>
      <c r="E1357" s="191" t="s">
        <v>19</v>
      </c>
      <c r="F1357" s="192" t="s">
        <v>1649</v>
      </c>
      <c r="G1357" s="189"/>
      <c r="H1357" s="191" t="s">
        <v>19</v>
      </c>
      <c r="I1357" s="193"/>
      <c r="J1357" s="189"/>
      <c r="K1357" s="189"/>
      <c r="L1357" s="194"/>
      <c r="M1357" s="195"/>
      <c r="N1357" s="196"/>
      <c r="O1357" s="196"/>
      <c r="P1357" s="196"/>
      <c r="Q1357" s="196"/>
      <c r="R1357" s="196"/>
      <c r="S1357" s="196"/>
      <c r="T1357" s="197"/>
      <c r="AT1357" s="198" t="s">
        <v>181</v>
      </c>
      <c r="AU1357" s="198" t="s">
        <v>179</v>
      </c>
      <c r="AV1357" s="13" t="s">
        <v>83</v>
      </c>
      <c r="AW1357" s="13" t="s">
        <v>36</v>
      </c>
      <c r="AX1357" s="13" t="s">
        <v>75</v>
      </c>
      <c r="AY1357" s="198" t="s">
        <v>171</v>
      </c>
    </row>
    <row r="1358" spans="2:51" s="14" customFormat="1" ht="11.25">
      <c r="B1358" s="199"/>
      <c r="C1358" s="200"/>
      <c r="D1358" s="190" t="s">
        <v>181</v>
      </c>
      <c r="E1358" s="201" t="s">
        <v>19</v>
      </c>
      <c r="F1358" s="202" t="s">
        <v>1681</v>
      </c>
      <c r="G1358" s="200"/>
      <c r="H1358" s="203">
        <v>19.89</v>
      </c>
      <c r="I1358" s="204"/>
      <c r="J1358" s="200"/>
      <c r="K1358" s="200"/>
      <c r="L1358" s="205"/>
      <c r="M1358" s="206"/>
      <c r="N1358" s="207"/>
      <c r="O1358" s="207"/>
      <c r="P1358" s="207"/>
      <c r="Q1358" s="207"/>
      <c r="R1358" s="207"/>
      <c r="S1358" s="207"/>
      <c r="T1358" s="208"/>
      <c r="AT1358" s="209" t="s">
        <v>181</v>
      </c>
      <c r="AU1358" s="209" t="s">
        <v>179</v>
      </c>
      <c r="AV1358" s="14" t="s">
        <v>179</v>
      </c>
      <c r="AW1358" s="14" t="s">
        <v>36</v>
      </c>
      <c r="AX1358" s="14" t="s">
        <v>75</v>
      </c>
      <c r="AY1358" s="209" t="s">
        <v>171</v>
      </c>
    </row>
    <row r="1359" spans="2:51" s="15" customFormat="1" ht="11.25">
      <c r="B1359" s="210"/>
      <c r="C1359" s="211"/>
      <c r="D1359" s="190" t="s">
        <v>181</v>
      </c>
      <c r="E1359" s="212" t="s">
        <v>19</v>
      </c>
      <c r="F1359" s="213" t="s">
        <v>184</v>
      </c>
      <c r="G1359" s="211"/>
      <c r="H1359" s="214">
        <v>35.39</v>
      </c>
      <c r="I1359" s="215"/>
      <c r="J1359" s="211"/>
      <c r="K1359" s="211"/>
      <c r="L1359" s="216"/>
      <c r="M1359" s="217"/>
      <c r="N1359" s="218"/>
      <c r="O1359" s="218"/>
      <c r="P1359" s="218"/>
      <c r="Q1359" s="218"/>
      <c r="R1359" s="218"/>
      <c r="S1359" s="218"/>
      <c r="T1359" s="219"/>
      <c r="AT1359" s="220" t="s">
        <v>181</v>
      </c>
      <c r="AU1359" s="220" t="s">
        <v>179</v>
      </c>
      <c r="AV1359" s="15" t="s">
        <v>178</v>
      </c>
      <c r="AW1359" s="15" t="s">
        <v>36</v>
      </c>
      <c r="AX1359" s="15" t="s">
        <v>83</v>
      </c>
      <c r="AY1359" s="220" t="s">
        <v>171</v>
      </c>
    </row>
    <row r="1360" spans="1:65" s="2" customFormat="1" ht="24">
      <c r="A1360" s="36"/>
      <c r="B1360" s="37"/>
      <c r="C1360" s="221" t="s">
        <v>1682</v>
      </c>
      <c r="D1360" s="221" t="s">
        <v>248</v>
      </c>
      <c r="E1360" s="222" t="s">
        <v>1683</v>
      </c>
      <c r="F1360" s="223" t="s">
        <v>1684</v>
      </c>
      <c r="G1360" s="224" t="s">
        <v>176</v>
      </c>
      <c r="H1360" s="225">
        <v>38.929</v>
      </c>
      <c r="I1360" s="226"/>
      <c r="J1360" s="227">
        <f>ROUND(I1360*H1360,2)</f>
        <v>0</v>
      </c>
      <c r="K1360" s="223" t="s">
        <v>177</v>
      </c>
      <c r="L1360" s="228"/>
      <c r="M1360" s="229" t="s">
        <v>19</v>
      </c>
      <c r="N1360" s="230" t="s">
        <v>47</v>
      </c>
      <c r="O1360" s="66"/>
      <c r="P1360" s="184">
        <f>O1360*H1360</f>
        <v>0</v>
      </c>
      <c r="Q1360" s="184">
        <v>0.00275</v>
      </c>
      <c r="R1360" s="184">
        <f>Q1360*H1360</f>
        <v>0.10705475</v>
      </c>
      <c r="S1360" s="184">
        <v>0</v>
      </c>
      <c r="T1360" s="185">
        <f>S1360*H1360</f>
        <v>0</v>
      </c>
      <c r="U1360" s="36"/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R1360" s="186" t="s">
        <v>353</v>
      </c>
      <c r="AT1360" s="186" t="s">
        <v>248</v>
      </c>
      <c r="AU1360" s="186" t="s">
        <v>179</v>
      </c>
      <c r="AY1360" s="19" t="s">
        <v>171</v>
      </c>
      <c r="BE1360" s="187">
        <f>IF(N1360="základní",J1360,0)</f>
        <v>0</v>
      </c>
      <c r="BF1360" s="187">
        <f>IF(N1360="snížená",J1360,0)</f>
        <v>0</v>
      </c>
      <c r="BG1360" s="187">
        <f>IF(N1360="zákl. přenesená",J1360,0)</f>
        <v>0</v>
      </c>
      <c r="BH1360" s="187">
        <f>IF(N1360="sníž. přenesená",J1360,0)</f>
        <v>0</v>
      </c>
      <c r="BI1360" s="187">
        <f>IF(N1360="nulová",J1360,0)</f>
        <v>0</v>
      </c>
      <c r="BJ1360" s="19" t="s">
        <v>179</v>
      </c>
      <c r="BK1360" s="187">
        <f>ROUND(I1360*H1360,2)</f>
        <v>0</v>
      </c>
      <c r="BL1360" s="19" t="s">
        <v>261</v>
      </c>
      <c r="BM1360" s="186" t="s">
        <v>1685</v>
      </c>
    </row>
    <row r="1361" spans="2:51" s="14" customFormat="1" ht="11.25">
      <c r="B1361" s="199"/>
      <c r="C1361" s="200"/>
      <c r="D1361" s="190" t="s">
        <v>181</v>
      </c>
      <c r="E1361" s="200"/>
      <c r="F1361" s="202" t="s">
        <v>1686</v>
      </c>
      <c r="G1361" s="200"/>
      <c r="H1361" s="203">
        <v>38.929</v>
      </c>
      <c r="I1361" s="204"/>
      <c r="J1361" s="200"/>
      <c r="K1361" s="200"/>
      <c r="L1361" s="205"/>
      <c r="M1361" s="206"/>
      <c r="N1361" s="207"/>
      <c r="O1361" s="207"/>
      <c r="P1361" s="207"/>
      <c r="Q1361" s="207"/>
      <c r="R1361" s="207"/>
      <c r="S1361" s="207"/>
      <c r="T1361" s="208"/>
      <c r="AT1361" s="209" t="s">
        <v>181</v>
      </c>
      <c r="AU1361" s="209" t="s">
        <v>179</v>
      </c>
      <c r="AV1361" s="14" t="s">
        <v>179</v>
      </c>
      <c r="AW1361" s="14" t="s">
        <v>4</v>
      </c>
      <c r="AX1361" s="14" t="s">
        <v>83</v>
      </c>
      <c r="AY1361" s="209" t="s">
        <v>171</v>
      </c>
    </row>
    <row r="1362" spans="1:65" s="2" customFormat="1" ht="16.5" customHeight="1">
      <c r="A1362" s="36"/>
      <c r="B1362" s="37"/>
      <c r="C1362" s="175" t="s">
        <v>1687</v>
      </c>
      <c r="D1362" s="175" t="s">
        <v>173</v>
      </c>
      <c r="E1362" s="176" t="s">
        <v>1688</v>
      </c>
      <c r="F1362" s="177" t="s">
        <v>1689</v>
      </c>
      <c r="G1362" s="178" t="s">
        <v>176</v>
      </c>
      <c r="H1362" s="179">
        <v>333.07</v>
      </c>
      <c r="I1362" s="180"/>
      <c r="J1362" s="181">
        <f>ROUND(I1362*H1362,2)</f>
        <v>0</v>
      </c>
      <c r="K1362" s="177" t="s">
        <v>177</v>
      </c>
      <c r="L1362" s="41"/>
      <c r="M1362" s="182" t="s">
        <v>19</v>
      </c>
      <c r="N1362" s="183" t="s">
        <v>47</v>
      </c>
      <c r="O1362" s="66"/>
      <c r="P1362" s="184">
        <f>O1362*H1362</f>
        <v>0</v>
      </c>
      <c r="Q1362" s="184">
        <v>0.0003</v>
      </c>
      <c r="R1362" s="184">
        <f>Q1362*H1362</f>
        <v>0.099921</v>
      </c>
      <c r="S1362" s="184">
        <v>0</v>
      </c>
      <c r="T1362" s="185">
        <f>S1362*H1362</f>
        <v>0</v>
      </c>
      <c r="U1362" s="36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R1362" s="186" t="s">
        <v>261</v>
      </c>
      <c r="AT1362" s="186" t="s">
        <v>173</v>
      </c>
      <c r="AU1362" s="186" t="s">
        <v>179</v>
      </c>
      <c r="AY1362" s="19" t="s">
        <v>171</v>
      </c>
      <c r="BE1362" s="187">
        <f>IF(N1362="základní",J1362,0)</f>
        <v>0</v>
      </c>
      <c r="BF1362" s="187">
        <f>IF(N1362="snížená",J1362,0)</f>
        <v>0</v>
      </c>
      <c r="BG1362" s="187">
        <f>IF(N1362="zákl. přenesená",J1362,0)</f>
        <v>0</v>
      </c>
      <c r="BH1362" s="187">
        <f>IF(N1362="sníž. přenesená",J1362,0)</f>
        <v>0</v>
      </c>
      <c r="BI1362" s="187">
        <f>IF(N1362="nulová",J1362,0)</f>
        <v>0</v>
      </c>
      <c r="BJ1362" s="19" t="s">
        <v>179</v>
      </c>
      <c r="BK1362" s="187">
        <f>ROUND(I1362*H1362,2)</f>
        <v>0</v>
      </c>
      <c r="BL1362" s="19" t="s">
        <v>261</v>
      </c>
      <c r="BM1362" s="186" t="s">
        <v>1690</v>
      </c>
    </row>
    <row r="1363" spans="2:51" s="13" customFormat="1" ht="11.25">
      <c r="B1363" s="188"/>
      <c r="C1363" s="189"/>
      <c r="D1363" s="190" t="s">
        <v>181</v>
      </c>
      <c r="E1363" s="191" t="s">
        <v>19</v>
      </c>
      <c r="F1363" s="192" t="s">
        <v>1647</v>
      </c>
      <c r="G1363" s="189"/>
      <c r="H1363" s="191" t="s">
        <v>19</v>
      </c>
      <c r="I1363" s="193"/>
      <c r="J1363" s="189"/>
      <c r="K1363" s="189"/>
      <c r="L1363" s="194"/>
      <c r="M1363" s="195"/>
      <c r="N1363" s="196"/>
      <c r="O1363" s="196"/>
      <c r="P1363" s="196"/>
      <c r="Q1363" s="196"/>
      <c r="R1363" s="196"/>
      <c r="S1363" s="196"/>
      <c r="T1363" s="197"/>
      <c r="AT1363" s="198" t="s">
        <v>181</v>
      </c>
      <c r="AU1363" s="198" t="s">
        <v>179</v>
      </c>
      <c r="AV1363" s="13" t="s">
        <v>83</v>
      </c>
      <c r="AW1363" s="13" t="s">
        <v>36</v>
      </c>
      <c r="AX1363" s="13" t="s">
        <v>75</v>
      </c>
      <c r="AY1363" s="198" t="s">
        <v>171</v>
      </c>
    </row>
    <row r="1364" spans="2:51" s="14" customFormat="1" ht="11.25">
      <c r="B1364" s="199"/>
      <c r="C1364" s="200"/>
      <c r="D1364" s="190" t="s">
        <v>181</v>
      </c>
      <c r="E1364" s="201" t="s">
        <v>19</v>
      </c>
      <c r="F1364" s="202" t="s">
        <v>1691</v>
      </c>
      <c r="G1364" s="200"/>
      <c r="H1364" s="203">
        <v>139.97</v>
      </c>
      <c r="I1364" s="204"/>
      <c r="J1364" s="200"/>
      <c r="K1364" s="200"/>
      <c r="L1364" s="205"/>
      <c r="M1364" s="206"/>
      <c r="N1364" s="207"/>
      <c r="O1364" s="207"/>
      <c r="P1364" s="207"/>
      <c r="Q1364" s="207"/>
      <c r="R1364" s="207"/>
      <c r="S1364" s="207"/>
      <c r="T1364" s="208"/>
      <c r="AT1364" s="209" t="s">
        <v>181</v>
      </c>
      <c r="AU1364" s="209" t="s">
        <v>179</v>
      </c>
      <c r="AV1364" s="14" t="s">
        <v>179</v>
      </c>
      <c r="AW1364" s="14" t="s">
        <v>36</v>
      </c>
      <c r="AX1364" s="14" t="s">
        <v>75</v>
      </c>
      <c r="AY1364" s="209" t="s">
        <v>171</v>
      </c>
    </row>
    <row r="1365" spans="2:51" s="13" customFormat="1" ht="11.25">
      <c r="B1365" s="188"/>
      <c r="C1365" s="189"/>
      <c r="D1365" s="190" t="s">
        <v>181</v>
      </c>
      <c r="E1365" s="191" t="s">
        <v>19</v>
      </c>
      <c r="F1365" s="192" t="s">
        <v>1649</v>
      </c>
      <c r="G1365" s="189"/>
      <c r="H1365" s="191" t="s">
        <v>19</v>
      </c>
      <c r="I1365" s="193"/>
      <c r="J1365" s="189"/>
      <c r="K1365" s="189"/>
      <c r="L1365" s="194"/>
      <c r="M1365" s="195"/>
      <c r="N1365" s="196"/>
      <c r="O1365" s="196"/>
      <c r="P1365" s="196"/>
      <c r="Q1365" s="196"/>
      <c r="R1365" s="196"/>
      <c r="S1365" s="196"/>
      <c r="T1365" s="197"/>
      <c r="AT1365" s="198" t="s">
        <v>181</v>
      </c>
      <c r="AU1365" s="198" t="s">
        <v>179</v>
      </c>
      <c r="AV1365" s="13" t="s">
        <v>83</v>
      </c>
      <c r="AW1365" s="13" t="s">
        <v>36</v>
      </c>
      <c r="AX1365" s="13" t="s">
        <v>75</v>
      </c>
      <c r="AY1365" s="198" t="s">
        <v>171</v>
      </c>
    </row>
    <row r="1366" spans="2:51" s="14" customFormat="1" ht="11.25">
      <c r="B1366" s="199"/>
      <c r="C1366" s="200"/>
      <c r="D1366" s="190" t="s">
        <v>181</v>
      </c>
      <c r="E1366" s="201" t="s">
        <v>19</v>
      </c>
      <c r="F1366" s="202" t="s">
        <v>1692</v>
      </c>
      <c r="G1366" s="200"/>
      <c r="H1366" s="203">
        <v>193.1</v>
      </c>
      <c r="I1366" s="204"/>
      <c r="J1366" s="200"/>
      <c r="K1366" s="200"/>
      <c r="L1366" s="205"/>
      <c r="M1366" s="206"/>
      <c r="N1366" s="207"/>
      <c r="O1366" s="207"/>
      <c r="P1366" s="207"/>
      <c r="Q1366" s="207"/>
      <c r="R1366" s="207"/>
      <c r="S1366" s="207"/>
      <c r="T1366" s="208"/>
      <c r="AT1366" s="209" t="s">
        <v>181</v>
      </c>
      <c r="AU1366" s="209" t="s">
        <v>179</v>
      </c>
      <c r="AV1366" s="14" t="s">
        <v>179</v>
      </c>
      <c r="AW1366" s="14" t="s">
        <v>36</v>
      </c>
      <c r="AX1366" s="14" t="s">
        <v>75</v>
      </c>
      <c r="AY1366" s="209" t="s">
        <v>171</v>
      </c>
    </row>
    <row r="1367" spans="2:51" s="15" customFormat="1" ht="11.25">
      <c r="B1367" s="210"/>
      <c r="C1367" s="211"/>
      <c r="D1367" s="190" t="s">
        <v>181</v>
      </c>
      <c r="E1367" s="212" t="s">
        <v>19</v>
      </c>
      <c r="F1367" s="213" t="s">
        <v>184</v>
      </c>
      <c r="G1367" s="211"/>
      <c r="H1367" s="214">
        <v>333.07</v>
      </c>
      <c r="I1367" s="215"/>
      <c r="J1367" s="211"/>
      <c r="K1367" s="211"/>
      <c r="L1367" s="216"/>
      <c r="M1367" s="217"/>
      <c r="N1367" s="218"/>
      <c r="O1367" s="218"/>
      <c r="P1367" s="218"/>
      <c r="Q1367" s="218"/>
      <c r="R1367" s="218"/>
      <c r="S1367" s="218"/>
      <c r="T1367" s="219"/>
      <c r="AT1367" s="220" t="s">
        <v>181</v>
      </c>
      <c r="AU1367" s="220" t="s">
        <v>179</v>
      </c>
      <c r="AV1367" s="15" t="s">
        <v>178</v>
      </c>
      <c r="AW1367" s="15" t="s">
        <v>36</v>
      </c>
      <c r="AX1367" s="15" t="s">
        <v>83</v>
      </c>
      <c r="AY1367" s="220" t="s">
        <v>171</v>
      </c>
    </row>
    <row r="1368" spans="1:65" s="2" customFormat="1" ht="24">
      <c r="A1368" s="36"/>
      <c r="B1368" s="37"/>
      <c r="C1368" s="221" t="s">
        <v>1693</v>
      </c>
      <c r="D1368" s="221" t="s">
        <v>248</v>
      </c>
      <c r="E1368" s="222" t="s">
        <v>1694</v>
      </c>
      <c r="F1368" s="223" t="s">
        <v>1695</v>
      </c>
      <c r="G1368" s="224" t="s">
        <v>176</v>
      </c>
      <c r="H1368" s="225">
        <v>366.377</v>
      </c>
      <c r="I1368" s="226"/>
      <c r="J1368" s="227">
        <f>ROUND(I1368*H1368,2)</f>
        <v>0</v>
      </c>
      <c r="K1368" s="223" t="s">
        <v>177</v>
      </c>
      <c r="L1368" s="228"/>
      <c r="M1368" s="229" t="s">
        <v>19</v>
      </c>
      <c r="N1368" s="230" t="s">
        <v>47</v>
      </c>
      <c r="O1368" s="66"/>
      <c r="P1368" s="184">
        <f>O1368*H1368</f>
        <v>0</v>
      </c>
      <c r="Q1368" s="184">
        <v>0.00275</v>
      </c>
      <c r="R1368" s="184">
        <f>Q1368*H1368</f>
        <v>1.0075367499999999</v>
      </c>
      <c r="S1368" s="184">
        <v>0</v>
      </c>
      <c r="T1368" s="185">
        <f>S1368*H1368</f>
        <v>0</v>
      </c>
      <c r="U1368" s="36"/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6"/>
      <c r="AR1368" s="186" t="s">
        <v>353</v>
      </c>
      <c r="AT1368" s="186" t="s">
        <v>248</v>
      </c>
      <c r="AU1368" s="186" t="s">
        <v>179</v>
      </c>
      <c r="AY1368" s="19" t="s">
        <v>171</v>
      </c>
      <c r="BE1368" s="187">
        <f>IF(N1368="základní",J1368,0)</f>
        <v>0</v>
      </c>
      <c r="BF1368" s="187">
        <f>IF(N1368="snížená",J1368,0)</f>
        <v>0</v>
      </c>
      <c r="BG1368" s="187">
        <f>IF(N1368="zákl. přenesená",J1368,0)</f>
        <v>0</v>
      </c>
      <c r="BH1368" s="187">
        <f>IF(N1368="sníž. přenesená",J1368,0)</f>
        <v>0</v>
      </c>
      <c r="BI1368" s="187">
        <f>IF(N1368="nulová",J1368,0)</f>
        <v>0</v>
      </c>
      <c r="BJ1368" s="19" t="s">
        <v>179</v>
      </c>
      <c r="BK1368" s="187">
        <f>ROUND(I1368*H1368,2)</f>
        <v>0</v>
      </c>
      <c r="BL1368" s="19" t="s">
        <v>261</v>
      </c>
      <c r="BM1368" s="186" t="s">
        <v>1696</v>
      </c>
    </row>
    <row r="1369" spans="2:51" s="14" customFormat="1" ht="11.25">
      <c r="B1369" s="199"/>
      <c r="C1369" s="200"/>
      <c r="D1369" s="190" t="s">
        <v>181</v>
      </c>
      <c r="E1369" s="200"/>
      <c r="F1369" s="202" t="s">
        <v>1697</v>
      </c>
      <c r="G1369" s="200"/>
      <c r="H1369" s="203">
        <v>366.377</v>
      </c>
      <c r="I1369" s="204"/>
      <c r="J1369" s="200"/>
      <c r="K1369" s="200"/>
      <c r="L1369" s="205"/>
      <c r="M1369" s="206"/>
      <c r="N1369" s="207"/>
      <c r="O1369" s="207"/>
      <c r="P1369" s="207"/>
      <c r="Q1369" s="207"/>
      <c r="R1369" s="207"/>
      <c r="S1369" s="207"/>
      <c r="T1369" s="208"/>
      <c r="AT1369" s="209" t="s">
        <v>181</v>
      </c>
      <c r="AU1369" s="209" t="s">
        <v>179</v>
      </c>
      <c r="AV1369" s="14" t="s">
        <v>179</v>
      </c>
      <c r="AW1369" s="14" t="s">
        <v>4</v>
      </c>
      <c r="AX1369" s="14" t="s">
        <v>83</v>
      </c>
      <c r="AY1369" s="209" t="s">
        <v>171</v>
      </c>
    </row>
    <row r="1370" spans="1:65" s="2" customFormat="1" ht="16.5" customHeight="1">
      <c r="A1370" s="36"/>
      <c r="B1370" s="37"/>
      <c r="C1370" s="175" t="s">
        <v>1698</v>
      </c>
      <c r="D1370" s="175" t="s">
        <v>173</v>
      </c>
      <c r="E1370" s="176" t="s">
        <v>1699</v>
      </c>
      <c r="F1370" s="177" t="s">
        <v>1700</v>
      </c>
      <c r="G1370" s="178" t="s">
        <v>256</v>
      </c>
      <c r="H1370" s="179">
        <v>46.8</v>
      </c>
      <c r="I1370" s="180"/>
      <c r="J1370" s="181">
        <f>ROUND(I1370*H1370,2)</f>
        <v>0</v>
      </c>
      <c r="K1370" s="177" t="s">
        <v>177</v>
      </c>
      <c r="L1370" s="41"/>
      <c r="M1370" s="182" t="s">
        <v>19</v>
      </c>
      <c r="N1370" s="183" t="s">
        <v>47</v>
      </c>
      <c r="O1370" s="66"/>
      <c r="P1370" s="184">
        <f>O1370*H1370</f>
        <v>0</v>
      </c>
      <c r="Q1370" s="184">
        <v>0.00012</v>
      </c>
      <c r="R1370" s="184">
        <f>Q1370*H1370</f>
        <v>0.0056159999999999995</v>
      </c>
      <c r="S1370" s="184">
        <v>0</v>
      </c>
      <c r="T1370" s="185">
        <f>S1370*H1370</f>
        <v>0</v>
      </c>
      <c r="U1370" s="36"/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R1370" s="186" t="s">
        <v>261</v>
      </c>
      <c r="AT1370" s="186" t="s">
        <v>173</v>
      </c>
      <c r="AU1370" s="186" t="s">
        <v>179</v>
      </c>
      <c r="AY1370" s="19" t="s">
        <v>171</v>
      </c>
      <c r="BE1370" s="187">
        <f>IF(N1370="základní",J1370,0)</f>
        <v>0</v>
      </c>
      <c r="BF1370" s="187">
        <f>IF(N1370="snížená",J1370,0)</f>
        <v>0</v>
      </c>
      <c r="BG1370" s="187">
        <f>IF(N1370="zákl. přenesená",J1370,0)</f>
        <v>0</v>
      </c>
      <c r="BH1370" s="187">
        <f>IF(N1370="sníž. přenesená",J1370,0)</f>
        <v>0</v>
      </c>
      <c r="BI1370" s="187">
        <f>IF(N1370="nulová",J1370,0)</f>
        <v>0</v>
      </c>
      <c r="BJ1370" s="19" t="s">
        <v>179</v>
      </c>
      <c r="BK1370" s="187">
        <f>ROUND(I1370*H1370,2)</f>
        <v>0</v>
      </c>
      <c r="BL1370" s="19" t="s">
        <v>261</v>
      </c>
      <c r="BM1370" s="186" t="s">
        <v>1701</v>
      </c>
    </row>
    <row r="1371" spans="2:51" s="14" customFormat="1" ht="11.25">
      <c r="B1371" s="199"/>
      <c r="C1371" s="200"/>
      <c r="D1371" s="190" t="s">
        <v>181</v>
      </c>
      <c r="E1371" s="201" t="s">
        <v>19</v>
      </c>
      <c r="F1371" s="202" t="s">
        <v>1702</v>
      </c>
      <c r="G1371" s="200"/>
      <c r="H1371" s="203">
        <v>23.4</v>
      </c>
      <c r="I1371" s="204"/>
      <c r="J1371" s="200"/>
      <c r="K1371" s="200"/>
      <c r="L1371" s="205"/>
      <c r="M1371" s="206"/>
      <c r="N1371" s="207"/>
      <c r="O1371" s="207"/>
      <c r="P1371" s="207"/>
      <c r="Q1371" s="207"/>
      <c r="R1371" s="207"/>
      <c r="S1371" s="207"/>
      <c r="T1371" s="208"/>
      <c r="AT1371" s="209" t="s">
        <v>181</v>
      </c>
      <c r="AU1371" s="209" t="s">
        <v>179</v>
      </c>
      <c r="AV1371" s="14" t="s">
        <v>179</v>
      </c>
      <c r="AW1371" s="14" t="s">
        <v>36</v>
      </c>
      <c r="AX1371" s="14" t="s">
        <v>75</v>
      </c>
      <c r="AY1371" s="209" t="s">
        <v>171</v>
      </c>
    </row>
    <row r="1372" spans="2:51" s="14" customFormat="1" ht="11.25">
      <c r="B1372" s="199"/>
      <c r="C1372" s="200"/>
      <c r="D1372" s="190" t="s">
        <v>181</v>
      </c>
      <c r="E1372" s="201" t="s">
        <v>19</v>
      </c>
      <c r="F1372" s="202" t="s">
        <v>1702</v>
      </c>
      <c r="G1372" s="200"/>
      <c r="H1372" s="203">
        <v>23.4</v>
      </c>
      <c r="I1372" s="204"/>
      <c r="J1372" s="200"/>
      <c r="K1372" s="200"/>
      <c r="L1372" s="205"/>
      <c r="M1372" s="206"/>
      <c r="N1372" s="207"/>
      <c r="O1372" s="207"/>
      <c r="P1372" s="207"/>
      <c r="Q1372" s="207"/>
      <c r="R1372" s="207"/>
      <c r="S1372" s="207"/>
      <c r="T1372" s="208"/>
      <c r="AT1372" s="209" t="s">
        <v>181</v>
      </c>
      <c r="AU1372" s="209" t="s">
        <v>179</v>
      </c>
      <c r="AV1372" s="14" t="s">
        <v>179</v>
      </c>
      <c r="AW1372" s="14" t="s">
        <v>36</v>
      </c>
      <c r="AX1372" s="14" t="s">
        <v>75</v>
      </c>
      <c r="AY1372" s="209" t="s">
        <v>171</v>
      </c>
    </row>
    <row r="1373" spans="2:51" s="15" customFormat="1" ht="11.25">
      <c r="B1373" s="210"/>
      <c r="C1373" s="211"/>
      <c r="D1373" s="190" t="s">
        <v>181</v>
      </c>
      <c r="E1373" s="212" t="s">
        <v>19</v>
      </c>
      <c r="F1373" s="213" t="s">
        <v>184</v>
      </c>
      <c r="G1373" s="211"/>
      <c r="H1373" s="214">
        <v>46.8</v>
      </c>
      <c r="I1373" s="215"/>
      <c r="J1373" s="211"/>
      <c r="K1373" s="211"/>
      <c r="L1373" s="216"/>
      <c r="M1373" s="217"/>
      <c r="N1373" s="218"/>
      <c r="O1373" s="218"/>
      <c r="P1373" s="218"/>
      <c r="Q1373" s="218"/>
      <c r="R1373" s="218"/>
      <c r="S1373" s="218"/>
      <c r="T1373" s="219"/>
      <c r="AT1373" s="220" t="s">
        <v>181</v>
      </c>
      <c r="AU1373" s="220" t="s">
        <v>179</v>
      </c>
      <c r="AV1373" s="15" t="s">
        <v>178</v>
      </c>
      <c r="AW1373" s="15" t="s">
        <v>36</v>
      </c>
      <c r="AX1373" s="15" t="s">
        <v>83</v>
      </c>
      <c r="AY1373" s="220" t="s">
        <v>171</v>
      </c>
    </row>
    <row r="1374" spans="1:65" s="2" customFormat="1" ht="24">
      <c r="A1374" s="36"/>
      <c r="B1374" s="37"/>
      <c r="C1374" s="221" t="s">
        <v>1703</v>
      </c>
      <c r="D1374" s="221" t="s">
        <v>248</v>
      </c>
      <c r="E1374" s="222" t="s">
        <v>1683</v>
      </c>
      <c r="F1374" s="223" t="s">
        <v>1684</v>
      </c>
      <c r="G1374" s="224" t="s">
        <v>176</v>
      </c>
      <c r="H1374" s="225">
        <v>13.104</v>
      </c>
      <c r="I1374" s="226"/>
      <c r="J1374" s="227">
        <f>ROUND(I1374*H1374,2)</f>
        <v>0</v>
      </c>
      <c r="K1374" s="223" t="s">
        <v>177</v>
      </c>
      <c r="L1374" s="228"/>
      <c r="M1374" s="229" t="s">
        <v>19</v>
      </c>
      <c r="N1374" s="230" t="s">
        <v>47</v>
      </c>
      <c r="O1374" s="66"/>
      <c r="P1374" s="184">
        <f>O1374*H1374</f>
        <v>0</v>
      </c>
      <c r="Q1374" s="184">
        <v>0.00275</v>
      </c>
      <c r="R1374" s="184">
        <f>Q1374*H1374</f>
        <v>0.036036</v>
      </c>
      <c r="S1374" s="184">
        <v>0</v>
      </c>
      <c r="T1374" s="185">
        <f>S1374*H1374</f>
        <v>0</v>
      </c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R1374" s="186" t="s">
        <v>353</v>
      </c>
      <c r="AT1374" s="186" t="s">
        <v>248</v>
      </c>
      <c r="AU1374" s="186" t="s">
        <v>179</v>
      </c>
      <c r="AY1374" s="19" t="s">
        <v>171</v>
      </c>
      <c r="BE1374" s="187">
        <f>IF(N1374="základní",J1374,0)</f>
        <v>0</v>
      </c>
      <c r="BF1374" s="187">
        <f>IF(N1374="snížená",J1374,0)</f>
        <v>0</v>
      </c>
      <c r="BG1374" s="187">
        <f>IF(N1374="zákl. přenesená",J1374,0)</f>
        <v>0</v>
      </c>
      <c r="BH1374" s="187">
        <f>IF(N1374="sníž. přenesená",J1374,0)</f>
        <v>0</v>
      </c>
      <c r="BI1374" s="187">
        <f>IF(N1374="nulová",J1374,0)</f>
        <v>0</v>
      </c>
      <c r="BJ1374" s="19" t="s">
        <v>179</v>
      </c>
      <c r="BK1374" s="187">
        <f>ROUND(I1374*H1374,2)</f>
        <v>0</v>
      </c>
      <c r="BL1374" s="19" t="s">
        <v>261</v>
      </c>
      <c r="BM1374" s="186" t="s">
        <v>1704</v>
      </c>
    </row>
    <row r="1375" spans="2:51" s="14" customFormat="1" ht="11.25">
      <c r="B1375" s="199"/>
      <c r="C1375" s="200"/>
      <c r="D1375" s="190" t="s">
        <v>181</v>
      </c>
      <c r="E1375" s="201" t="s">
        <v>19</v>
      </c>
      <c r="F1375" s="202" t="s">
        <v>1705</v>
      </c>
      <c r="G1375" s="200"/>
      <c r="H1375" s="203">
        <v>13.104</v>
      </c>
      <c r="I1375" s="204"/>
      <c r="J1375" s="200"/>
      <c r="K1375" s="200"/>
      <c r="L1375" s="205"/>
      <c r="M1375" s="206"/>
      <c r="N1375" s="207"/>
      <c r="O1375" s="207"/>
      <c r="P1375" s="207"/>
      <c r="Q1375" s="207"/>
      <c r="R1375" s="207"/>
      <c r="S1375" s="207"/>
      <c r="T1375" s="208"/>
      <c r="AT1375" s="209" t="s">
        <v>181</v>
      </c>
      <c r="AU1375" s="209" t="s">
        <v>179</v>
      </c>
      <c r="AV1375" s="14" t="s">
        <v>179</v>
      </c>
      <c r="AW1375" s="14" t="s">
        <v>36</v>
      </c>
      <c r="AX1375" s="14" t="s">
        <v>75</v>
      </c>
      <c r="AY1375" s="209" t="s">
        <v>171</v>
      </c>
    </row>
    <row r="1376" spans="2:51" s="15" customFormat="1" ht="11.25">
      <c r="B1376" s="210"/>
      <c r="C1376" s="211"/>
      <c r="D1376" s="190" t="s">
        <v>181</v>
      </c>
      <c r="E1376" s="212" t="s">
        <v>19</v>
      </c>
      <c r="F1376" s="213" t="s">
        <v>184</v>
      </c>
      <c r="G1376" s="211"/>
      <c r="H1376" s="214">
        <v>13.104</v>
      </c>
      <c r="I1376" s="215"/>
      <c r="J1376" s="211"/>
      <c r="K1376" s="211"/>
      <c r="L1376" s="216"/>
      <c r="M1376" s="217"/>
      <c r="N1376" s="218"/>
      <c r="O1376" s="218"/>
      <c r="P1376" s="218"/>
      <c r="Q1376" s="218"/>
      <c r="R1376" s="218"/>
      <c r="S1376" s="218"/>
      <c r="T1376" s="219"/>
      <c r="AT1376" s="220" t="s">
        <v>181</v>
      </c>
      <c r="AU1376" s="220" t="s">
        <v>179</v>
      </c>
      <c r="AV1376" s="15" t="s">
        <v>178</v>
      </c>
      <c r="AW1376" s="15" t="s">
        <v>36</v>
      </c>
      <c r="AX1376" s="15" t="s">
        <v>83</v>
      </c>
      <c r="AY1376" s="220" t="s">
        <v>171</v>
      </c>
    </row>
    <row r="1377" spans="1:65" s="2" customFormat="1" ht="16.5" customHeight="1">
      <c r="A1377" s="36"/>
      <c r="B1377" s="37"/>
      <c r="C1377" s="175" t="s">
        <v>1706</v>
      </c>
      <c r="D1377" s="175" t="s">
        <v>173</v>
      </c>
      <c r="E1377" s="176" t="s">
        <v>1707</v>
      </c>
      <c r="F1377" s="177" t="s">
        <v>1708</v>
      </c>
      <c r="G1377" s="178" t="s">
        <v>256</v>
      </c>
      <c r="H1377" s="179">
        <v>46.8</v>
      </c>
      <c r="I1377" s="180"/>
      <c r="J1377" s="181">
        <f>ROUND(I1377*H1377,2)</f>
        <v>0</v>
      </c>
      <c r="K1377" s="177" t="s">
        <v>177</v>
      </c>
      <c r="L1377" s="41"/>
      <c r="M1377" s="182" t="s">
        <v>19</v>
      </c>
      <c r="N1377" s="183" t="s">
        <v>47</v>
      </c>
      <c r="O1377" s="66"/>
      <c r="P1377" s="184">
        <f>O1377*H1377</f>
        <v>0</v>
      </c>
      <c r="Q1377" s="184">
        <v>8E-05</v>
      </c>
      <c r="R1377" s="184">
        <f>Q1377*H1377</f>
        <v>0.003744</v>
      </c>
      <c r="S1377" s="184">
        <v>0</v>
      </c>
      <c r="T1377" s="185">
        <f>S1377*H1377</f>
        <v>0</v>
      </c>
      <c r="U1377" s="36"/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R1377" s="186" t="s">
        <v>261</v>
      </c>
      <c r="AT1377" s="186" t="s">
        <v>173</v>
      </c>
      <c r="AU1377" s="186" t="s">
        <v>179</v>
      </c>
      <c r="AY1377" s="19" t="s">
        <v>171</v>
      </c>
      <c r="BE1377" s="187">
        <f>IF(N1377="základní",J1377,0)</f>
        <v>0</v>
      </c>
      <c r="BF1377" s="187">
        <f>IF(N1377="snížená",J1377,0)</f>
        <v>0</v>
      </c>
      <c r="BG1377" s="187">
        <f>IF(N1377="zákl. přenesená",J1377,0)</f>
        <v>0</v>
      </c>
      <c r="BH1377" s="187">
        <f>IF(N1377="sníž. přenesená",J1377,0)</f>
        <v>0</v>
      </c>
      <c r="BI1377" s="187">
        <f>IF(N1377="nulová",J1377,0)</f>
        <v>0</v>
      </c>
      <c r="BJ1377" s="19" t="s">
        <v>179</v>
      </c>
      <c r="BK1377" s="187">
        <f>ROUND(I1377*H1377,2)</f>
        <v>0</v>
      </c>
      <c r="BL1377" s="19" t="s">
        <v>261</v>
      </c>
      <c r="BM1377" s="186" t="s">
        <v>1709</v>
      </c>
    </row>
    <row r="1378" spans="2:51" s="14" customFormat="1" ht="11.25">
      <c r="B1378" s="199"/>
      <c r="C1378" s="200"/>
      <c r="D1378" s="190" t="s">
        <v>181</v>
      </c>
      <c r="E1378" s="201" t="s">
        <v>19</v>
      </c>
      <c r="F1378" s="202" t="s">
        <v>1702</v>
      </c>
      <c r="G1378" s="200"/>
      <c r="H1378" s="203">
        <v>23.4</v>
      </c>
      <c r="I1378" s="204"/>
      <c r="J1378" s="200"/>
      <c r="K1378" s="200"/>
      <c r="L1378" s="205"/>
      <c r="M1378" s="206"/>
      <c r="N1378" s="207"/>
      <c r="O1378" s="207"/>
      <c r="P1378" s="207"/>
      <c r="Q1378" s="207"/>
      <c r="R1378" s="207"/>
      <c r="S1378" s="207"/>
      <c r="T1378" s="208"/>
      <c r="AT1378" s="209" t="s">
        <v>181</v>
      </c>
      <c r="AU1378" s="209" t="s">
        <v>179</v>
      </c>
      <c r="AV1378" s="14" t="s">
        <v>179</v>
      </c>
      <c r="AW1378" s="14" t="s">
        <v>36</v>
      </c>
      <c r="AX1378" s="14" t="s">
        <v>75</v>
      </c>
      <c r="AY1378" s="209" t="s">
        <v>171</v>
      </c>
    </row>
    <row r="1379" spans="2:51" s="14" customFormat="1" ht="11.25">
      <c r="B1379" s="199"/>
      <c r="C1379" s="200"/>
      <c r="D1379" s="190" t="s">
        <v>181</v>
      </c>
      <c r="E1379" s="201" t="s">
        <v>19</v>
      </c>
      <c r="F1379" s="202" t="s">
        <v>1702</v>
      </c>
      <c r="G1379" s="200"/>
      <c r="H1379" s="203">
        <v>23.4</v>
      </c>
      <c r="I1379" s="204"/>
      <c r="J1379" s="200"/>
      <c r="K1379" s="200"/>
      <c r="L1379" s="205"/>
      <c r="M1379" s="206"/>
      <c r="N1379" s="207"/>
      <c r="O1379" s="207"/>
      <c r="P1379" s="207"/>
      <c r="Q1379" s="207"/>
      <c r="R1379" s="207"/>
      <c r="S1379" s="207"/>
      <c r="T1379" s="208"/>
      <c r="AT1379" s="209" t="s">
        <v>181</v>
      </c>
      <c r="AU1379" s="209" t="s">
        <v>179</v>
      </c>
      <c r="AV1379" s="14" t="s">
        <v>179</v>
      </c>
      <c r="AW1379" s="14" t="s">
        <v>36</v>
      </c>
      <c r="AX1379" s="14" t="s">
        <v>75</v>
      </c>
      <c r="AY1379" s="209" t="s">
        <v>171</v>
      </c>
    </row>
    <row r="1380" spans="2:51" s="15" customFormat="1" ht="11.25">
      <c r="B1380" s="210"/>
      <c r="C1380" s="211"/>
      <c r="D1380" s="190" t="s">
        <v>181</v>
      </c>
      <c r="E1380" s="212" t="s">
        <v>19</v>
      </c>
      <c r="F1380" s="213" t="s">
        <v>184</v>
      </c>
      <c r="G1380" s="211"/>
      <c r="H1380" s="214">
        <v>46.8</v>
      </c>
      <c r="I1380" s="215"/>
      <c r="J1380" s="211"/>
      <c r="K1380" s="211"/>
      <c r="L1380" s="216"/>
      <c r="M1380" s="217"/>
      <c r="N1380" s="218"/>
      <c r="O1380" s="218"/>
      <c r="P1380" s="218"/>
      <c r="Q1380" s="218"/>
      <c r="R1380" s="218"/>
      <c r="S1380" s="218"/>
      <c r="T1380" s="219"/>
      <c r="AT1380" s="220" t="s">
        <v>181</v>
      </c>
      <c r="AU1380" s="220" t="s">
        <v>179</v>
      </c>
      <c r="AV1380" s="15" t="s">
        <v>178</v>
      </c>
      <c r="AW1380" s="15" t="s">
        <v>36</v>
      </c>
      <c r="AX1380" s="15" t="s">
        <v>83</v>
      </c>
      <c r="AY1380" s="220" t="s">
        <v>171</v>
      </c>
    </row>
    <row r="1381" spans="1:65" s="2" customFormat="1" ht="24">
      <c r="A1381" s="36"/>
      <c r="B1381" s="37"/>
      <c r="C1381" s="221" t="s">
        <v>1710</v>
      </c>
      <c r="D1381" s="221" t="s">
        <v>248</v>
      </c>
      <c r="E1381" s="222" t="s">
        <v>1683</v>
      </c>
      <c r="F1381" s="223" t="s">
        <v>1684</v>
      </c>
      <c r="G1381" s="224" t="s">
        <v>176</v>
      </c>
      <c r="H1381" s="225">
        <v>7.956</v>
      </c>
      <c r="I1381" s="226"/>
      <c r="J1381" s="227">
        <f>ROUND(I1381*H1381,2)</f>
        <v>0</v>
      </c>
      <c r="K1381" s="223" t="s">
        <v>177</v>
      </c>
      <c r="L1381" s="228"/>
      <c r="M1381" s="229" t="s">
        <v>19</v>
      </c>
      <c r="N1381" s="230" t="s">
        <v>47</v>
      </c>
      <c r="O1381" s="66"/>
      <c r="P1381" s="184">
        <f>O1381*H1381</f>
        <v>0</v>
      </c>
      <c r="Q1381" s="184">
        <v>0.00275</v>
      </c>
      <c r="R1381" s="184">
        <f>Q1381*H1381</f>
        <v>0.021879</v>
      </c>
      <c r="S1381" s="184">
        <v>0</v>
      </c>
      <c r="T1381" s="185">
        <f>S1381*H1381</f>
        <v>0</v>
      </c>
      <c r="U1381" s="36"/>
      <c r="V1381" s="36"/>
      <c r="W1381" s="36"/>
      <c r="X1381" s="36"/>
      <c r="Y1381" s="36"/>
      <c r="Z1381" s="36"/>
      <c r="AA1381" s="36"/>
      <c r="AB1381" s="36"/>
      <c r="AC1381" s="36"/>
      <c r="AD1381" s="36"/>
      <c r="AE1381" s="36"/>
      <c r="AR1381" s="186" t="s">
        <v>353</v>
      </c>
      <c r="AT1381" s="186" t="s">
        <v>248</v>
      </c>
      <c r="AU1381" s="186" t="s">
        <v>179</v>
      </c>
      <c r="AY1381" s="19" t="s">
        <v>171</v>
      </c>
      <c r="BE1381" s="187">
        <f>IF(N1381="základní",J1381,0)</f>
        <v>0</v>
      </c>
      <c r="BF1381" s="187">
        <f>IF(N1381="snížená",J1381,0)</f>
        <v>0</v>
      </c>
      <c r="BG1381" s="187">
        <f>IF(N1381="zákl. přenesená",J1381,0)</f>
        <v>0</v>
      </c>
      <c r="BH1381" s="187">
        <f>IF(N1381="sníž. přenesená",J1381,0)</f>
        <v>0</v>
      </c>
      <c r="BI1381" s="187">
        <f>IF(N1381="nulová",J1381,0)</f>
        <v>0</v>
      </c>
      <c r="BJ1381" s="19" t="s">
        <v>179</v>
      </c>
      <c r="BK1381" s="187">
        <f>ROUND(I1381*H1381,2)</f>
        <v>0</v>
      </c>
      <c r="BL1381" s="19" t="s">
        <v>261</v>
      </c>
      <c r="BM1381" s="186" t="s">
        <v>1711</v>
      </c>
    </row>
    <row r="1382" spans="2:51" s="14" customFormat="1" ht="11.25">
      <c r="B1382" s="199"/>
      <c r="C1382" s="200"/>
      <c r="D1382" s="190" t="s">
        <v>181</v>
      </c>
      <c r="E1382" s="201" t="s">
        <v>19</v>
      </c>
      <c r="F1382" s="202" t="s">
        <v>1712</v>
      </c>
      <c r="G1382" s="200"/>
      <c r="H1382" s="203">
        <v>7.956</v>
      </c>
      <c r="I1382" s="204"/>
      <c r="J1382" s="200"/>
      <c r="K1382" s="200"/>
      <c r="L1382" s="205"/>
      <c r="M1382" s="206"/>
      <c r="N1382" s="207"/>
      <c r="O1382" s="207"/>
      <c r="P1382" s="207"/>
      <c r="Q1382" s="207"/>
      <c r="R1382" s="207"/>
      <c r="S1382" s="207"/>
      <c r="T1382" s="208"/>
      <c r="AT1382" s="209" t="s">
        <v>181</v>
      </c>
      <c r="AU1382" s="209" t="s">
        <v>179</v>
      </c>
      <c r="AV1382" s="14" t="s">
        <v>179</v>
      </c>
      <c r="AW1382" s="14" t="s">
        <v>36</v>
      </c>
      <c r="AX1382" s="14" t="s">
        <v>75</v>
      </c>
      <c r="AY1382" s="209" t="s">
        <v>171</v>
      </c>
    </row>
    <row r="1383" spans="2:51" s="15" customFormat="1" ht="11.25">
      <c r="B1383" s="210"/>
      <c r="C1383" s="211"/>
      <c r="D1383" s="190" t="s">
        <v>181</v>
      </c>
      <c r="E1383" s="212" t="s">
        <v>19</v>
      </c>
      <c r="F1383" s="213" t="s">
        <v>184</v>
      </c>
      <c r="G1383" s="211"/>
      <c r="H1383" s="214">
        <v>7.956</v>
      </c>
      <c r="I1383" s="215"/>
      <c r="J1383" s="211"/>
      <c r="K1383" s="211"/>
      <c r="L1383" s="216"/>
      <c r="M1383" s="217"/>
      <c r="N1383" s="218"/>
      <c r="O1383" s="218"/>
      <c r="P1383" s="218"/>
      <c r="Q1383" s="218"/>
      <c r="R1383" s="218"/>
      <c r="S1383" s="218"/>
      <c r="T1383" s="219"/>
      <c r="AT1383" s="220" t="s">
        <v>181</v>
      </c>
      <c r="AU1383" s="220" t="s">
        <v>179</v>
      </c>
      <c r="AV1383" s="15" t="s">
        <v>178</v>
      </c>
      <c r="AW1383" s="15" t="s">
        <v>36</v>
      </c>
      <c r="AX1383" s="15" t="s">
        <v>83</v>
      </c>
      <c r="AY1383" s="220" t="s">
        <v>171</v>
      </c>
    </row>
    <row r="1384" spans="1:65" s="2" customFormat="1" ht="16.5" customHeight="1">
      <c r="A1384" s="36"/>
      <c r="B1384" s="37"/>
      <c r="C1384" s="175" t="s">
        <v>1713</v>
      </c>
      <c r="D1384" s="175" t="s">
        <v>173</v>
      </c>
      <c r="E1384" s="176" t="s">
        <v>1714</v>
      </c>
      <c r="F1384" s="177" t="s">
        <v>1715</v>
      </c>
      <c r="G1384" s="178" t="s">
        <v>256</v>
      </c>
      <c r="H1384" s="179">
        <v>321.824</v>
      </c>
      <c r="I1384" s="180"/>
      <c r="J1384" s="181">
        <f>ROUND(I1384*H1384,2)</f>
        <v>0</v>
      </c>
      <c r="K1384" s="177" t="s">
        <v>177</v>
      </c>
      <c r="L1384" s="41"/>
      <c r="M1384" s="182" t="s">
        <v>19</v>
      </c>
      <c r="N1384" s="183" t="s">
        <v>47</v>
      </c>
      <c r="O1384" s="66"/>
      <c r="P1384" s="184">
        <f>O1384*H1384</f>
        <v>0</v>
      </c>
      <c r="Q1384" s="184">
        <v>1E-05</v>
      </c>
      <c r="R1384" s="184">
        <f>Q1384*H1384</f>
        <v>0.0032182400000000002</v>
      </c>
      <c r="S1384" s="184">
        <v>0</v>
      </c>
      <c r="T1384" s="185">
        <f>S1384*H1384</f>
        <v>0</v>
      </c>
      <c r="U1384" s="36"/>
      <c r="V1384" s="36"/>
      <c r="W1384" s="36"/>
      <c r="X1384" s="36"/>
      <c r="Y1384" s="36"/>
      <c r="Z1384" s="36"/>
      <c r="AA1384" s="36"/>
      <c r="AB1384" s="36"/>
      <c r="AC1384" s="36"/>
      <c r="AD1384" s="36"/>
      <c r="AE1384" s="36"/>
      <c r="AR1384" s="186" t="s">
        <v>261</v>
      </c>
      <c r="AT1384" s="186" t="s">
        <v>173</v>
      </c>
      <c r="AU1384" s="186" t="s">
        <v>179</v>
      </c>
      <c r="AY1384" s="19" t="s">
        <v>171</v>
      </c>
      <c r="BE1384" s="187">
        <f>IF(N1384="základní",J1384,0)</f>
        <v>0</v>
      </c>
      <c r="BF1384" s="187">
        <f>IF(N1384="snížená",J1384,0)</f>
        <v>0</v>
      </c>
      <c r="BG1384" s="187">
        <f>IF(N1384="zákl. přenesená",J1384,0)</f>
        <v>0</v>
      </c>
      <c r="BH1384" s="187">
        <f>IF(N1384="sníž. přenesená",J1384,0)</f>
        <v>0</v>
      </c>
      <c r="BI1384" s="187">
        <f>IF(N1384="nulová",J1384,0)</f>
        <v>0</v>
      </c>
      <c r="BJ1384" s="19" t="s">
        <v>179</v>
      </c>
      <c r="BK1384" s="187">
        <f>ROUND(I1384*H1384,2)</f>
        <v>0</v>
      </c>
      <c r="BL1384" s="19" t="s">
        <v>261</v>
      </c>
      <c r="BM1384" s="186" t="s">
        <v>1716</v>
      </c>
    </row>
    <row r="1385" spans="2:51" s="13" customFormat="1" ht="11.25">
      <c r="B1385" s="188"/>
      <c r="C1385" s="189"/>
      <c r="D1385" s="190" t="s">
        <v>181</v>
      </c>
      <c r="E1385" s="191" t="s">
        <v>19</v>
      </c>
      <c r="F1385" s="192" t="s">
        <v>351</v>
      </c>
      <c r="G1385" s="189"/>
      <c r="H1385" s="191" t="s">
        <v>19</v>
      </c>
      <c r="I1385" s="193"/>
      <c r="J1385" s="189"/>
      <c r="K1385" s="189"/>
      <c r="L1385" s="194"/>
      <c r="M1385" s="195"/>
      <c r="N1385" s="196"/>
      <c r="O1385" s="196"/>
      <c r="P1385" s="196"/>
      <c r="Q1385" s="196"/>
      <c r="R1385" s="196"/>
      <c r="S1385" s="196"/>
      <c r="T1385" s="197"/>
      <c r="AT1385" s="198" t="s">
        <v>181</v>
      </c>
      <c r="AU1385" s="198" t="s">
        <v>179</v>
      </c>
      <c r="AV1385" s="13" t="s">
        <v>83</v>
      </c>
      <c r="AW1385" s="13" t="s">
        <v>36</v>
      </c>
      <c r="AX1385" s="13" t="s">
        <v>75</v>
      </c>
      <c r="AY1385" s="198" t="s">
        <v>171</v>
      </c>
    </row>
    <row r="1386" spans="2:51" s="14" customFormat="1" ht="11.25">
      <c r="B1386" s="199"/>
      <c r="C1386" s="200"/>
      <c r="D1386" s="190" t="s">
        <v>181</v>
      </c>
      <c r="E1386" s="201" t="s">
        <v>19</v>
      </c>
      <c r="F1386" s="202" t="s">
        <v>1717</v>
      </c>
      <c r="G1386" s="200"/>
      <c r="H1386" s="203">
        <v>48.168</v>
      </c>
      <c r="I1386" s="204"/>
      <c r="J1386" s="200"/>
      <c r="K1386" s="200"/>
      <c r="L1386" s="205"/>
      <c r="M1386" s="206"/>
      <c r="N1386" s="207"/>
      <c r="O1386" s="207"/>
      <c r="P1386" s="207"/>
      <c r="Q1386" s="207"/>
      <c r="R1386" s="207"/>
      <c r="S1386" s="207"/>
      <c r="T1386" s="208"/>
      <c r="AT1386" s="209" t="s">
        <v>181</v>
      </c>
      <c r="AU1386" s="209" t="s">
        <v>179</v>
      </c>
      <c r="AV1386" s="14" t="s">
        <v>179</v>
      </c>
      <c r="AW1386" s="14" t="s">
        <v>36</v>
      </c>
      <c r="AX1386" s="14" t="s">
        <v>75</v>
      </c>
      <c r="AY1386" s="209" t="s">
        <v>171</v>
      </c>
    </row>
    <row r="1387" spans="2:51" s="14" customFormat="1" ht="22.5">
      <c r="B1387" s="199"/>
      <c r="C1387" s="200"/>
      <c r="D1387" s="190" t="s">
        <v>181</v>
      </c>
      <c r="E1387" s="201" t="s">
        <v>19</v>
      </c>
      <c r="F1387" s="202" t="s">
        <v>1718</v>
      </c>
      <c r="G1387" s="200"/>
      <c r="H1387" s="203">
        <v>70.078</v>
      </c>
      <c r="I1387" s="204"/>
      <c r="J1387" s="200"/>
      <c r="K1387" s="200"/>
      <c r="L1387" s="205"/>
      <c r="M1387" s="206"/>
      <c r="N1387" s="207"/>
      <c r="O1387" s="207"/>
      <c r="P1387" s="207"/>
      <c r="Q1387" s="207"/>
      <c r="R1387" s="207"/>
      <c r="S1387" s="207"/>
      <c r="T1387" s="208"/>
      <c r="AT1387" s="209" t="s">
        <v>181</v>
      </c>
      <c r="AU1387" s="209" t="s">
        <v>179</v>
      </c>
      <c r="AV1387" s="14" t="s">
        <v>179</v>
      </c>
      <c r="AW1387" s="14" t="s">
        <v>36</v>
      </c>
      <c r="AX1387" s="14" t="s">
        <v>75</v>
      </c>
      <c r="AY1387" s="209" t="s">
        <v>171</v>
      </c>
    </row>
    <row r="1388" spans="2:51" s="13" customFormat="1" ht="11.25">
      <c r="B1388" s="188"/>
      <c r="C1388" s="189"/>
      <c r="D1388" s="190" t="s">
        <v>181</v>
      </c>
      <c r="E1388" s="191" t="s">
        <v>19</v>
      </c>
      <c r="F1388" s="192" t="s">
        <v>374</v>
      </c>
      <c r="G1388" s="189"/>
      <c r="H1388" s="191" t="s">
        <v>19</v>
      </c>
      <c r="I1388" s="193"/>
      <c r="J1388" s="189"/>
      <c r="K1388" s="189"/>
      <c r="L1388" s="194"/>
      <c r="M1388" s="195"/>
      <c r="N1388" s="196"/>
      <c r="O1388" s="196"/>
      <c r="P1388" s="196"/>
      <c r="Q1388" s="196"/>
      <c r="R1388" s="196"/>
      <c r="S1388" s="196"/>
      <c r="T1388" s="197"/>
      <c r="AT1388" s="198" t="s">
        <v>181</v>
      </c>
      <c r="AU1388" s="198" t="s">
        <v>179</v>
      </c>
      <c r="AV1388" s="13" t="s">
        <v>83</v>
      </c>
      <c r="AW1388" s="13" t="s">
        <v>36</v>
      </c>
      <c r="AX1388" s="13" t="s">
        <v>75</v>
      </c>
      <c r="AY1388" s="198" t="s">
        <v>171</v>
      </c>
    </row>
    <row r="1389" spans="2:51" s="14" customFormat="1" ht="22.5">
      <c r="B1389" s="199"/>
      <c r="C1389" s="200"/>
      <c r="D1389" s="190" t="s">
        <v>181</v>
      </c>
      <c r="E1389" s="201" t="s">
        <v>19</v>
      </c>
      <c r="F1389" s="202" t="s">
        <v>1719</v>
      </c>
      <c r="G1389" s="200"/>
      <c r="H1389" s="203">
        <v>187.938</v>
      </c>
      <c r="I1389" s="204"/>
      <c r="J1389" s="200"/>
      <c r="K1389" s="200"/>
      <c r="L1389" s="205"/>
      <c r="M1389" s="206"/>
      <c r="N1389" s="207"/>
      <c r="O1389" s="207"/>
      <c r="P1389" s="207"/>
      <c r="Q1389" s="207"/>
      <c r="R1389" s="207"/>
      <c r="S1389" s="207"/>
      <c r="T1389" s="208"/>
      <c r="AT1389" s="209" t="s">
        <v>181</v>
      </c>
      <c r="AU1389" s="209" t="s">
        <v>179</v>
      </c>
      <c r="AV1389" s="14" t="s">
        <v>179</v>
      </c>
      <c r="AW1389" s="14" t="s">
        <v>36</v>
      </c>
      <c r="AX1389" s="14" t="s">
        <v>75</v>
      </c>
      <c r="AY1389" s="209" t="s">
        <v>171</v>
      </c>
    </row>
    <row r="1390" spans="2:51" s="14" customFormat="1" ht="11.25">
      <c r="B1390" s="199"/>
      <c r="C1390" s="200"/>
      <c r="D1390" s="190" t="s">
        <v>181</v>
      </c>
      <c r="E1390" s="201" t="s">
        <v>19</v>
      </c>
      <c r="F1390" s="202" t="s">
        <v>1720</v>
      </c>
      <c r="G1390" s="200"/>
      <c r="H1390" s="203">
        <v>15.64</v>
      </c>
      <c r="I1390" s="204"/>
      <c r="J1390" s="200"/>
      <c r="K1390" s="200"/>
      <c r="L1390" s="205"/>
      <c r="M1390" s="206"/>
      <c r="N1390" s="207"/>
      <c r="O1390" s="207"/>
      <c r="P1390" s="207"/>
      <c r="Q1390" s="207"/>
      <c r="R1390" s="207"/>
      <c r="S1390" s="207"/>
      <c r="T1390" s="208"/>
      <c r="AT1390" s="209" t="s">
        <v>181</v>
      </c>
      <c r="AU1390" s="209" t="s">
        <v>179</v>
      </c>
      <c r="AV1390" s="14" t="s">
        <v>179</v>
      </c>
      <c r="AW1390" s="14" t="s">
        <v>36</v>
      </c>
      <c r="AX1390" s="14" t="s">
        <v>75</v>
      </c>
      <c r="AY1390" s="209" t="s">
        <v>171</v>
      </c>
    </row>
    <row r="1391" spans="2:51" s="16" customFormat="1" ht="11.25">
      <c r="B1391" s="231"/>
      <c r="C1391" s="232"/>
      <c r="D1391" s="190" t="s">
        <v>181</v>
      </c>
      <c r="E1391" s="233" t="s">
        <v>19</v>
      </c>
      <c r="F1391" s="234" t="s">
        <v>379</v>
      </c>
      <c r="G1391" s="232"/>
      <c r="H1391" s="235">
        <v>321.824</v>
      </c>
      <c r="I1391" s="236"/>
      <c r="J1391" s="232"/>
      <c r="K1391" s="232"/>
      <c r="L1391" s="237"/>
      <c r="M1391" s="238"/>
      <c r="N1391" s="239"/>
      <c r="O1391" s="239"/>
      <c r="P1391" s="239"/>
      <c r="Q1391" s="239"/>
      <c r="R1391" s="239"/>
      <c r="S1391" s="239"/>
      <c r="T1391" s="240"/>
      <c r="AT1391" s="241" t="s">
        <v>181</v>
      </c>
      <c r="AU1391" s="241" t="s">
        <v>179</v>
      </c>
      <c r="AV1391" s="16" t="s">
        <v>193</v>
      </c>
      <c r="AW1391" s="16" t="s">
        <v>36</v>
      </c>
      <c r="AX1391" s="16" t="s">
        <v>75</v>
      </c>
      <c r="AY1391" s="241" t="s">
        <v>171</v>
      </c>
    </row>
    <row r="1392" spans="2:51" s="15" customFormat="1" ht="11.25">
      <c r="B1392" s="210"/>
      <c r="C1392" s="211"/>
      <c r="D1392" s="190" t="s">
        <v>181</v>
      </c>
      <c r="E1392" s="212" t="s">
        <v>19</v>
      </c>
      <c r="F1392" s="213" t="s">
        <v>184</v>
      </c>
      <c r="G1392" s="211"/>
      <c r="H1392" s="214">
        <v>321.824</v>
      </c>
      <c r="I1392" s="215"/>
      <c r="J1392" s="211"/>
      <c r="K1392" s="211"/>
      <c r="L1392" s="216"/>
      <c r="M1392" s="217"/>
      <c r="N1392" s="218"/>
      <c r="O1392" s="218"/>
      <c r="P1392" s="218"/>
      <c r="Q1392" s="218"/>
      <c r="R1392" s="218"/>
      <c r="S1392" s="218"/>
      <c r="T1392" s="219"/>
      <c r="AT1392" s="220" t="s">
        <v>181</v>
      </c>
      <c r="AU1392" s="220" t="s">
        <v>179</v>
      </c>
      <c r="AV1392" s="15" t="s">
        <v>178</v>
      </c>
      <c r="AW1392" s="15" t="s">
        <v>36</v>
      </c>
      <c r="AX1392" s="15" t="s">
        <v>83</v>
      </c>
      <c r="AY1392" s="220" t="s">
        <v>171</v>
      </c>
    </row>
    <row r="1393" spans="1:65" s="2" customFormat="1" ht="16.5" customHeight="1">
      <c r="A1393" s="36"/>
      <c r="B1393" s="37"/>
      <c r="C1393" s="221" t="s">
        <v>1721</v>
      </c>
      <c r="D1393" s="221" t="s">
        <v>248</v>
      </c>
      <c r="E1393" s="222" t="s">
        <v>1722</v>
      </c>
      <c r="F1393" s="223" t="s">
        <v>1723</v>
      </c>
      <c r="G1393" s="224" t="s">
        <v>256</v>
      </c>
      <c r="H1393" s="225">
        <v>321.824</v>
      </c>
      <c r="I1393" s="226"/>
      <c r="J1393" s="227">
        <f>ROUND(I1393*H1393,2)</f>
        <v>0</v>
      </c>
      <c r="K1393" s="223" t="s">
        <v>177</v>
      </c>
      <c r="L1393" s="228"/>
      <c r="M1393" s="229" t="s">
        <v>19</v>
      </c>
      <c r="N1393" s="230" t="s">
        <v>47</v>
      </c>
      <c r="O1393" s="66"/>
      <c r="P1393" s="184">
        <f>O1393*H1393</f>
        <v>0</v>
      </c>
      <c r="Q1393" s="184">
        <v>0.00038</v>
      </c>
      <c r="R1393" s="184">
        <f>Q1393*H1393</f>
        <v>0.12229312</v>
      </c>
      <c r="S1393" s="184">
        <v>0</v>
      </c>
      <c r="T1393" s="185">
        <f>S1393*H1393</f>
        <v>0</v>
      </c>
      <c r="U1393" s="36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R1393" s="186" t="s">
        <v>353</v>
      </c>
      <c r="AT1393" s="186" t="s">
        <v>248</v>
      </c>
      <c r="AU1393" s="186" t="s">
        <v>179</v>
      </c>
      <c r="AY1393" s="19" t="s">
        <v>171</v>
      </c>
      <c r="BE1393" s="187">
        <f>IF(N1393="základní",J1393,0)</f>
        <v>0</v>
      </c>
      <c r="BF1393" s="187">
        <f>IF(N1393="snížená",J1393,0)</f>
        <v>0</v>
      </c>
      <c r="BG1393" s="187">
        <f>IF(N1393="zákl. přenesená",J1393,0)</f>
        <v>0</v>
      </c>
      <c r="BH1393" s="187">
        <f>IF(N1393="sníž. přenesená",J1393,0)</f>
        <v>0</v>
      </c>
      <c r="BI1393" s="187">
        <f>IF(N1393="nulová",J1393,0)</f>
        <v>0</v>
      </c>
      <c r="BJ1393" s="19" t="s">
        <v>179</v>
      </c>
      <c r="BK1393" s="187">
        <f>ROUND(I1393*H1393,2)</f>
        <v>0</v>
      </c>
      <c r="BL1393" s="19" t="s">
        <v>261</v>
      </c>
      <c r="BM1393" s="186" t="s">
        <v>1724</v>
      </c>
    </row>
    <row r="1394" spans="1:65" s="2" customFormat="1" ht="16.5" customHeight="1">
      <c r="A1394" s="36"/>
      <c r="B1394" s="37"/>
      <c r="C1394" s="175" t="s">
        <v>1725</v>
      </c>
      <c r="D1394" s="175" t="s">
        <v>173</v>
      </c>
      <c r="E1394" s="176" t="s">
        <v>1726</v>
      </c>
      <c r="F1394" s="177" t="s">
        <v>1727</v>
      </c>
      <c r="G1394" s="178" t="s">
        <v>256</v>
      </c>
      <c r="H1394" s="179">
        <v>46.8</v>
      </c>
      <c r="I1394" s="180"/>
      <c r="J1394" s="181">
        <f>ROUND(I1394*H1394,2)</f>
        <v>0</v>
      </c>
      <c r="K1394" s="177" t="s">
        <v>177</v>
      </c>
      <c r="L1394" s="41"/>
      <c r="M1394" s="182" t="s">
        <v>19</v>
      </c>
      <c r="N1394" s="183" t="s">
        <v>47</v>
      </c>
      <c r="O1394" s="66"/>
      <c r="P1394" s="184">
        <f>O1394*H1394</f>
        <v>0</v>
      </c>
      <c r="Q1394" s="184">
        <v>0</v>
      </c>
      <c r="R1394" s="184">
        <f>Q1394*H1394</f>
        <v>0</v>
      </c>
      <c r="S1394" s="184">
        <v>0</v>
      </c>
      <c r="T1394" s="185">
        <f>S1394*H1394</f>
        <v>0</v>
      </c>
      <c r="U1394" s="36"/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R1394" s="186" t="s">
        <v>261</v>
      </c>
      <c r="AT1394" s="186" t="s">
        <v>173</v>
      </c>
      <c r="AU1394" s="186" t="s">
        <v>179</v>
      </c>
      <c r="AY1394" s="19" t="s">
        <v>171</v>
      </c>
      <c r="BE1394" s="187">
        <f>IF(N1394="základní",J1394,0)</f>
        <v>0</v>
      </c>
      <c r="BF1394" s="187">
        <f>IF(N1394="snížená",J1394,0)</f>
        <v>0</v>
      </c>
      <c r="BG1394" s="187">
        <f>IF(N1394="zákl. přenesená",J1394,0)</f>
        <v>0</v>
      </c>
      <c r="BH1394" s="187">
        <f>IF(N1394="sníž. přenesená",J1394,0)</f>
        <v>0</v>
      </c>
      <c r="BI1394" s="187">
        <f>IF(N1394="nulová",J1394,0)</f>
        <v>0</v>
      </c>
      <c r="BJ1394" s="19" t="s">
        <v>179</v>
      </c>
      <c r="BK1394" s="187">
        <f>ROUND(I1394*H1394,2)</f>
        <v>0</v>
      </c>
      <c r="BL1394" s="19" t="s">
        <v>261</v>
      </c>
      <c r="BM1394" s="186" t="s">
        <v>1728</v>
      </c>
    </row>
    <row r="1395" spans="1:65" s="2" customFormat="1" ht="16.5" customHeight="1">
      <c r="A1395" s="36"/>
      <c r="B1395" s="37"/>
      <c r="C1395" s="221" t="s">
        <v>1729</v>
      </c>
      <c r="D1395" s="221" t="s">
        <v>248</v>
      </c>
      <c r="E1395" s="222" t="s">
        <v>1730</v>
      </c>
      <c r="F1395" s="223" t="s">
        <v>1731</v>
      </c>
      <c r="G1395" s="224" t="s">
        <v>256</v>
      </c>
      <c r="H1395" s="225">
        <v>46.8</v>
      </c>
      <c r="I1395" s="226"/>
      <c r="J1395" s="227">
        <f>ROUND(I1395*H1395,2)</f>
        <v>0</v>
      </c>
      <c r="K1395" s="223" t="s">
        <v>177</v>
      </c>
      <c r="L1395" s="228"/>
      <c r="M1395" s="229" t="s">
        <v>19</v>
      </c>
      <c r="N1395" s="230" t="s">
        <v>47</v>
      </c>
      <c r="O1395" s="66"/>
      <c r="P1395" s="184">
        <f>O1395*H1395</f>
        <v>0</v>
      </c>
      <c r="Q1395" s="184">
        <v>0.00025</v>
      </c>
      <c r="R1395" s="184">
        <f>Q1395*H1395</f>
        <v>0.0117</v>
      </c>
      <c r="S1395" s="184">
        <v>0</v>
      </c>
      <c r="T1395" s="185">
        <f>S1395*H1395</f>
        <v>0</v>
      </c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R1395" s="186" t="s">
        <v>353</v>
      </c>
      <c r="AT1395" s="186" t="s">
        <v>248</v>
      </c>
      <c r="AU1395" s="186" t="s">
        <v>179</v>
      </c>
      <c r="AY1395" s="19" t="s">
        <v>171</v>
      </c>
      <c r="BE1395" s="187">
        <f>IF(N1395="základní",J1395,0)</f>
        <v>0</v>
      </c>
      <c r="BF1395" s="187">
        <f>IF(N1395="snížená",J1395,0)</f>
        <v>0</v>
      </c>
      <c r="BG1395" s="187">
        <f>IF(N1395="zákl. přenesená",J1395,0)</f>
        <v>0</v>
      </c>
      <c r="BH1395" s="187">
        <f>IF(N1395="sníž. přenesená",J1395,0)</f>
        <v>0</v>
      </c>
      <c r="BI1395" s="187">
        <f>IF(N1395="nulová",J1395,0)</f>
        <v>0</v>
      </c>
      <c r="BJ1395" s="19" t="s">
        <v>179</v>
      </c>
      <c r="BK1395" s="187">
        <f>ROUND(I1395*H1395,2)</f>
        <v>0</v>
      </c>
      <c r="BL1395" s="19" t="s">
        <v>261</v>
      </c>
      <c r="BM1395" s="186" t="s">
        <v>1732</v>
      </c>
    </row>
    <row r="1396" spans="1:65" s="2" customFormat="1" ht="16.5" customHeight="1">
      <c r="A1396" s="36"/>
      <c r="B1396" s="37"/>
      <c r="C1396" s="175" t="s">
        <v>1733</v>
      </c>
      <c r="D1396" s="175" t="s">
        <v>173</v>
      </c>
      <c r="E1396" s="176" t="s">
        <v>1734</v>
      </c>
      <c r="F1396" s="177" t="s">
        <v>1735</v>
      </c>
      <c r="G1396" s="178" t="s">
        <v>256</v>
      </c>
      <c r="H1396" s="179">
        <v>11.1</v>
      </c>
      <c r="I1396" s="180"/>
      <c r="J1396" s="181">
        <f>ROUND(I1396*H1396,2)</f>
        <v>0</v>
      </c>
      <c r="K1396" s="177" t="s">
        <v>177</v>
      </c>
      <c r="L1396" s="41"/>
      <c r="M1396" s="182" t="s">
        <v>19</v>
      </c>
      <c r="N1396" s="183" t="s">
        <v>47</v>
      </c>
      <c r="O1396" s="66"/>
      <c r="P1396" s="184">
        <f>O1396*H1396</f>
        <v>0</v>
      </c>
      <c r="Q1396" s="184">
        <v>0</v>
      </c>
      <c r="R1396" s="184">
        <f>Q1396*H1396</f>
        <v>0</v>
      </c>
      <c r="S1396" s="184">
        <v>0</v>
      </c>
      <c r="T1396" s="185">
        <f>S1396*H1396</f>
        <v>0</v>
      </c>
      <c r="U1396" s="36"/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R1396" s="186" t="s">
        <v>261</v>
      </c>
      <c r="AT1396" s="186" t="s">
        <v>173</v>
      </c>
      <c r="AU1396" s="186" t="s">
        <v>179</v>
      </c>
      <c r="AY1396" s="19" t="s">
        <v>171</v>
      </c>
      <c r="BE1396" s="187">
        <f>IF(N1396="základní",J1396,0)</f>
        <v>0</v>
      </c>
      <c r="BF1396" s="187">
        <f>IF(N1396="snížená",J1396,0)</f>
        <v>0</v>
      </c>
      <c r="BG1396" s="187">
        <f>IF(N1396="zákl. přenesená",J1396,0)</f>
        <v>0</v>
      </c>
      <c r="BH1396" s="187">
        <f>IF(N1396="sníž. přenesená",J1396,0)</f>
        <v>0</v>
      </c>
      <c r="BI1396" s="187">
        <f>IF(N1396="nulová",J1396,0)</f>
        <v>0</v>
      </c>
      <c r="BJ1396" s="19" t="s">
        <v>179</v>
      </c>
      <c r="BK1396" s="187">
        <f>ROUND(I1396*H1396,2)</f>
        <v>0</v>
      </c>
      <c r="BL1396" s="19" t="s">
        <v>261</v>
      </c>
      <c r="BM1396" s="186" t="s">
        <v>1736</v>
      </c>
    </row>
    <row r="1397" spans="2:51" s="13" customFormat="1" ht="11.25">
      <c r="B1397" s="188"/>
      <c r="C1397" s="189"/>
      <c r="D1397" s="190" t="s">
        <v>181</v>
      </c>
      <c r="E1397" s="191" t="s">
        <v>19</v>
      </c>
      <c r="F1397" s="192" t="s">
        <v>1647</v>
      </c>
      <c r="G1397" s="189"/>
      <c r="H1397" s="191" t="s">
        <v>19</v>
      </c>
      <c r="I1397" s="193"/>
      <c r="J1397" s="189"/>
      <c r="K1397" s="189"/>
      <c r="L1397" s="194"/>
      <c r="M1397" s="195"/>
      <c r="N1397" s="196"/>
      <c r="O1397" s="196"/>
      <c r="P1397" s="196"/>
      <c r="Q1397" s="196"/>
      <c r="R1397" s="196"/>
      <c r="S1397" s="196"/>
      <c r="T1397" s="197"/>
      <c r="AT1397" s="198" t="s">
        <v>181</v>
      </c>
      <c r="AU1397" s="198" t="s">
        <v>179</v>
      </c>
      <c r="AV1397" s="13" t="s">
        <v>83</v>
      </c>
      <c r="AW1397" s="13" t="s">
        <v>36</v>
      </c>
      <c r="AX1397" s="13" t="s">
        <v>75</v>
      </c>
      <c r="AY1397" s="198" t="s">
        <v>171</v>
      </c>
    </row>
    <row r="1398" spans="2:51" s="14" customFormat="1" ht="11.25">
      <c r="B1398" s="199"/>
      <c r="C1398" s="200"/>
      <c r="D1398" s="190" t="s">
        <v>181</v>
      </c>
      <c r="E1398" s="201" t="s">
        <v>19</v>
      </c>
      <c r="F1398" s="202" t="s">
        <v>1737</v>
      </c>
      <c r="G1398" s="200"/>
      <c r="H1398" s="203">
        <v>6.4</v>
      </c>
      <c r="I1398" s="204"/>
      <c r="J1398" s="200"/>
      <c r="K1398" s="200"/>
      <c r="L1398" s="205"/>
      <c r="M1398" s="206"/>
      <c r="N1398" s="207"/>
      <c r="O1398" s="207"/>
      <c r="P1398" s="207"/>
      <c r="Q1398" s="207"/>
      <c r="R1398" s="207"/>
      <c r="S1398" s="207"/>
      <c r="T1398" s="208"/>
      <c r="AT1398" s="209" t="s">
        <v>181</v>
      </c>
      <c r="AU1398" s="209" t="s">
        <v>179</v>
      </c>
      <c r="AV1398" s="14" t="s">
        <v>179</v>
      </c>
      <c r="AW1398" s="14" t="s">
        <v>36</v>
      </c>
      <c r="AX1398" s="14" t="s">
        <v>75</v>
      </c>
      <c r="AY1398" s="209" t="s">
        <v>171</v>
      </c>
    </row>
    <row r="1399" spans="2:51" s="14" customFormat="1" ht="11.25">
      <c r="B1399" s="199"/>
      <c r="C1399" s="200"/>
      <c r="D1399" s="190" t="s">
        <v>181</v>
      </c>
      <c r="E1399" s="201" t="s">
        <v>19</v>
      </c>
      <c r="F1399" s="202" t="s">
        <v>1738</v>
      </c>
      <c r="G1399" s="200"/>
      <c r="H1399" s="203">
        <v>2.4</v>
      </c>
      <c r="I1399" s="204"/>
      <c r="J1399" s="200"/>
      <c r="K1399" s="200"/>
      <c r="L1399" s="205"/>
      <c r="M1399" s="206"/>
      <c r="N1399" s="207"/>
      <c r="O1399" s="207"/>
      <c r="P1399" s="207"/>
      <c r="Q1399" s="207"/>
      <c r="R1399" s="207"/>
      <c r="S1399" s="207"/>
      <c r="T1399" s="208"/>
      <c r="AT1399" s="209" t="s">
        <v>181</v>
      </c>
      <c r="AU1399" s="209" t="s">
        <v>179</v>
      </c>
      <c r="AV1399" s="14" t="s">
        <v>179</v>
      </c>
      <c r="AW1399" s="14" t="s">
        <v>36</v>
      </c>
      <c r="AX1399" s="14" t="s">
        <v>75</v>
      </c>
      <c r="AY1399" s="209" t="s">
        <v>171</v>
      </c>
    </row>
    <row r="1400" spans="2:51" s="14" customFormat="1" ht="11.25">
      <c r="B1400" s="199"/>
      <c r="C1400" s="200"/>
      <c r="D1400" s="190" t="s">
        <v>181</v>
      </c>
      <c r="E1400" s="201" t="s">
        <v>19</v>
      </c>
      <c r="F1400" s="202" t="s">
        <v>1739</v>
      </c>
      <c r="G1400" s="200"/>
      <c r="H1400" s="203">
        <v>0.7</v>
      </c>
      <c r="I1400" s="204"/>
      <c r="J1400" s="200"/>
      <c r="K1400" s="200"/>
      <c r="L1400" s="205"/>
      <c r="M1400" s="206"/>
      <c r="N1400" s="207"/>
      <c r="O1400" s="207"/>
      <c r="P1400" s="207"/>
      <c r="Q1400" s="207"/>
      <c r="R1400" s="207"/>
      <c r="S1400" s="207"/>
      <c r="T1400" s="208"/>
      <c r="AT1400" s="209" t="s">
        <v>181</v>
      </c>
      <c r="AU1400" s="209" t="s">
        <v>179</v>
      </c>
      <c r="AV1400" s="14" t="s">
        <v>179</v>
      </c>
      <c r="AW1400" s="14" t="s">
        <v>36</v>
      </c>
      <c r="AX1400" s="14" t="s">
        <v>75</v>
      </c>
      <c r="AY1400" s="209" t="s">
        <v>171</v>
      </c>
    </row>
    <row r="1401" spans="2:51" s="13" customFormat="1" ht="11.25">
      <c r="B1401" s="188"/>
      <c r="C1401" s="189"/>
      <c r="D1401" s="190" t="s">
        <v>181</v>
      </c>
      <c r="E1401" s="191" t="s">
        <v>19</v>
      </c>
      <c r="F1401" s="192" t="s">
        <v>1649</v>
      </c>
      <c r="G1401" s="189"/>
      <c r="H1401" s="191" t="s">
        <v>19</v>
      </c>
      <c r="I1401" s="193"/>
      <c r="J1401" s="189"/>
      <c r="K1401" s="189"/>
      <c r="L1401" s="194"/>
      <c r="M1401" s="195"/>
      <c r="N1401" s="196"/>
      <c r="O1401" s="196"/>
      <c r="P1401" s="196"/>
      <c r="Q1401" s="196"/>
      <c r="R1401" s="196"/>
      <c r="S1401" s="196"/>
      <c r="T1401" s="197"/>
      <c r="AT1401" s="198" t="s">
        <v>181</v>
      </c>
      <c r="AU1401" s="198" t="s">
        <v>179</v>
      </c>
      <c r="AV1401" s="13" t="s">
        <v>83</v>
      </c>
      <c r="AW1401" s="13" t="s">
        <v>36</v>
      </c>
      <c r="AX1401" s="13" t="s">
        <v>75</v>
      </c>
      <c r="AY1401" s="198" t="s">
        <v>171</v>
      </c>
    </row>
    <row r="1402" spans="2:51" s="14" customFormat="1" ht="11.25">
      <c r="B1402" s="199"/>
      <c r="C1402" s="200"/>
      <c r="D1402" s="190" t="s">
        <v>181</v>
      </c>
      <c r="E1402" s="201" t="s">
        <v>19</v>
      </c>
      <c r="F1402" s="202" t="s">
        <v>1740</v>
      </c>
      <c r="G1402" s="200"/>
      <c r="H1402" s="203">
        <v>1.6</v>
      </c>
      <c r="I1402" s="204"/>
      <c r="J1402" s="200"/>
      <c r="K1402" s="200"/>
      <c r="L1402" s="205"/>
      <c r="M1402" s="206"/>
      <c r="N1402" s="207"/>
      <c r="O1402" s="207"/>
      <c r="P1402" s="207"/>
      <c r="Q1402" s="207"/>
      <c r="R1402" s="207"/>
      <c r="S1402" s="207"/>
      <c r="T1402" s="208"/>
      <c r="AT1402" s="209" t="s">
        <v>181</v>
      </c>
      <c r="AU1402" s="209" t="s">
        <v>179</v>
      </c>
      <c r="AV1402" s="14" t="s">
        <v>179</v>
      </c>
      <c r="AW1402" s="14" t="s">
        <v>36</v>
      </c>
      <c r="AX1402" s="14" t="s">
        <v>75</v>
      </c>
      <c r="AY1402" s="209" t="s">
        <v>171</v>
      </c>
    </row>
    <row r="1403" spans="2:51" s="15" customFormat="1" ht="11.25">
      <c r="B1403" s="210"/>
      <c r="C1403" s="211"/>
      <c r="D1403" s="190" t="s">
        <v>181</v>
      </c>
      <c r="E1403" s="212" t="s">
        <v>19</v>
      </c>
      <c r="F1403" s="213" t="s">
        <v>184</v>
      </c>
      <c r="G1403" s="211"/>
      <c r="H1403" s="214">
        <v>11.1</v>
      </c>
      <c r="I1403" s="215"/>
      <c r="J1403" s="211"/>
      <c r="K1403" s="211"/>
      <c r="L1403" s="216"/>
      <c r="M1403" s="217"/>
      <c r="N1403" s="218"/>
      <c r="O1403" s="218"/>
      <c r="P1403" s="218"/>
      <c r="Q1403" s="218"/>
      <c r="R1403" s="218"/>
      <c r="S1403" s="218"/>
      <c r="T1403" s="219"/>
      <c r="AT1403" s="220" t="s">
        <v>181</v>
      </c>
      <c r="AU1403" s="220" t="s">
        <v>179</v>
      </c>
      <c r="AV1403" s="15" t="s">
        <v>178</v>
      </c>
      <c r="AW1403" s="15" t="s">
        <v>36</v>
      </c>
      <c r="AX1403" s="15" t="s">
        <v>83</v>
      </c>
      <c r="AY1403" s="220" t="s">
        <v>171</v>
      </c>
    </row>
    <row r="1404" spans="1:65" s="2" customFormat="1" ht="16.5" customHeight="1">
      <c r="A1404" s="36"/>
      <c r="B1404" s="37"/>
      <c r="C1404" s="221" t="s">
        <v>1741</v>
      </c>
      <c r="D1404" s="221" t="s">
        <v>248</v>
      </c>
      <c r="E1404" s="222" t="s">
        <v>1742</v>
      </c>
      <c r="F1404" s="223" t="s">
        <v>1743</v>
      </c>
      <c r="G1404" s="224" t="s">
        <v>256</v>
      </c>
      <c r="H1404" s="225">
        <v>11.1</v>
      </c>
      <c r="I1404" s="226"/>
      <c r="J1404" s="227">
        <f>ROUND(I1404*H1404,2)</f>
        <v>0</v>
      </c>
      <c r="K1404" s="223" t="s">
        <v>177</v>
      </c>
      <c r="L1404" s="228"/>
      <c r="M1404" s="229" t="s">
        <v>19</v>
      </c>
      <c r="N1404" s="230" t="s">
        <v>47</v>
      </c>
      <c r="O1404" s="66"/>
      <c r="P1404" s="184">
        <f>O1404*H1404</f>
        <v>0</v>
      </c>
      <c r="Q1404" s="184">
        <v>0.00026</v>
      </c>
      <c r="R1404" s="184">
        <f>Q1404*H1404</f>
        <v>0.0028859999999999997</v>
      </c>
      <c r="S1404" s="184">
        <v>0</v>
      </c>
      <c r="T1404" s="185">
        <f>S1404*H1404</f>
        <v>0</v>
      </c>
      <c r="U1404" s="36"/>
      <c r="V1404" s="36"/>
      <c r="W1404" s="36"/>
      <c r="X1404" s="36"/>
      <c r="Y1404" s="36"/>
      <c r="Z1404" s="36"/>
      <c r="AA1404" s="36"/>
      <c r="AB1404" s="36"/>
      <c r="AC1404" s="36"/>
      <c r="AD1404" s="36"/>
      <c r="AE1404" s="36"/>
      <c r="AR1404" s="186" t="s">
        <v>353</v>
      </c>
      <c r="AT1404" s="186" t="s">
        <v>248</v>
      </c>
      <c r="AU1404" s="186" t="s">
        <v>179</v>
      </c>
      <c r="AY1404" s="19" t="s">
        <v>171</v>
      </c>
      <c r="BE1404" s="187">
        <f>IF(N1404="základní",J1404,0)</f>
        <v>0</v>
      </c>
      <c r="BF1404" s="187">
        <f>IF(N1404="snížená",J1404,0)</f>
        <v>0</v>
      </c>
      <c r="BG1404" s="187">
        <f>IF(N1404="zákl. přenesená",J1404,0)</f>
        <v>0</v>
      </c>
      <c r="BH1404" s="187">
        <f>IF(N1404="sníž. přenesená",J1404,0)</f>
        <v>0</v>
      </c>
      <c r="BI1404" s="187">
        <f>IF(N1404="nulová",J1404,0)</f>
        <v>0</v>
      </c>
      <c r="BJ1404" s="19" t="s">
        <v>179</v>
      </c>
      <c r="BK1404" s="187">
        <f>ROUND(I1404*H1404,2)</f>
        <v>0</v>
      </c>
      <c r="BL1404" s="19" t="s">
        <v>261</v>
      </c>
      <c r="BM1404" s="186" t="s">
        <v>1744</v>
      </c>
    </row>
    <row r="1405" spans="1:65" s="2" customFormat="1" ht="24">
      <c r="A1405" s="36"/>
      <c r="B1405" s="37"/>
      <c r="C1405" s="175" t="s">
        <v>1745</v>
      </c>
      <c r="D1405" s="175" t="s">
        <v>173</v>
      </c>
      <c r="E1405" s="176" t="s">
        <v>1746</v>
      </c>
      <c r="F1405" s="177" t="s">
        <v>1747</v>
      </c>
      <c r="G1405" s="178" t="s">
        <v>222</v>
      </c>
      <c r="H1405" s="179">
        <v>1.433</v>
      </c>
      <c r="I1405" s="180"/>
      <c r="J1405" s="181">
        <f>ROUND(I1405*H1405,2)</f>
        <v>0</v>
      </c>
      <c r="K1405" s="177" t="s">
        <v>177</v>
      </c>
      <c r="L1405" s="41"/>
      <c r="M1405" s="182" t="s">
        <v>19</v>
      </c>
      <c r="N1405" s="183" t="s">
        <v>47</v>
      </c>
      <c r="O1405" s="66"/>
      <c r="P1405" s="184">
        <f>O1405*H1405</f>
        <v>0</v>
      </c>
      <c r="Q1405" s="184">
        <v>0</v>
      </c>
      <c r="R1405" s="184">
        <f>Q1405*H1405</f>
        <v>0</v>
      </c>
      <c r="S1405" s="184">
        <v>0</v>
      </c>
      <c r="T1405" s="185">
        <f>S1405*H1405</f>
        <v>0</v>
      </c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R1405" s="186" t="s">
        <v>261</v>
      </c>
      <c r="AT1405" s="186" t="s">
        <v>173</v>
      </c>
      <c r="AU1405" s="186" t="s">
        <v>179</v>
      </c>
      <c r="AY1405" s="19" t="s">
        <v>171</v>
      </c>
      <c r="BE1405" s="187">
        <f>IF(N1405="základní",J1405,0)</f>
        <v>0</v>
      </c>
      <c r="BF1405" s="187">
        <f>IF(N1405="snížená",J1405,0)</f>
        <v>0</v>
      </c>
      <c r="BG1405" s="187">
        <f>IF(N1405="zákl. přenesená",J1405,0)</f>
        <v>0</v>
      </c>
      <c r="BH1405" s="187">
        <f>IF(N1405="sníž. přenesená",J1405,0)</f>
        <v>0</v>
      </c>
      <c r="BI1405" s="187">
        <f>IF(N1405="nulová",J1405,0)</f>
        <v>0</v>
      </c>
      <c r="BJ1405" s="19" t="s">
        <v>179</v>
      </c>
      <c r="BK1405" s="187">
        <f>ROUND(I1405*H1405,2)</f>
        <v>0</v>
      </c>
      <c r="BL1405" s="19" t="s">
        <v>261</v>
      </c>
      <c r="BM1405" s="186" t="s">
        <v>1748</v>
      </c>
    </row>
    <row r="1406" spans="2:63" s="12" customFormat="1" ht="22.9" customHeight="1">
      <c r="B1406" s="159"/>
      <c r="C1406" s="160"/>
      <c r="D1406" s="161" t="s">
        <v>74</v>
      </c>
      <c r="E1406" s="173" t="s">
        <v>1749</v>
      </c>
      <c r="F1406" s="173" t="s">
        <v>1750</v>
      </c>
      <c r="G1406" s="160"/>
      <c r="H1406" s="160"/>
      <c r="I1406" s="163"/>
      <c r="J1406" s="174">
        <f>BK1406</f>
        <v>0</v>
      </c>
      <c r="K1406" s="160"/>
      <c r="L1406" s="165"/>
      <c r="M1406" s="166"/>
      <c r="N1406" s="167"/>
      <c r="O1406" s="167"/>
      <c r="P1406" s="168">
        <f>SUM(P1407:P1456)</f>
        <v>0</v>
      </c>
      <c r="Q1406" s="167"/>
      <c r="R1406" s="168">
        <f>SUM(R1407:R1456)</f>
        <v>2.8527694500000003</v>
      </c>
      <c r="S1406" s="167"/>
      <c r="T1406" s="169">
        <f>SUM(T1407:T1456)</f>
        <v>0</v>
      </c>
      <c r="AR1406" s="170" t="s">
        <v>179</v>
      </c>
      <c r="AT1406" s="171" t="s">
        <v>74</v>
      </c>
      <c r="AU1406" s="171" t="s">
        <v>83</v>
      </c>
      <c r="AY1406" s="170" t="s">
        <v>171</v>
      </c>
      <c r="BK1406" s="172">
        <f>SUM(BK1407:BK1456)</f>
        <v>0</v>
      </c>
    </row>
    <row r="1407" spans="1:65" s="2" customFormat="1" ht="24">
      <c r="A1407" s="36"/>
      <c r="B1407" s="37"/>
      <c r="C1407" s="175" t="s">
        <v>1751</v>
      </c>
      <c r="D1407" s="175" t="s">
        <v>173</v>
      </c>
      <c r="E1407" s="176" t="s">
        <v>1752</v>
      </c>
      <c r="F1407" s="177" t="s">
        <v>1753</v>
      </c>
      <c r="G1407" s="178" t="s">
        <v>176</v>
      </c>
      <c r="H1407" s="179">
        <v>144.341</v>
      </c>
      <c r="I1407" s="180"/>
      <c r="J1407" s="181">
        <f>ROUND(I1407*H1407,2)</f>
        <v>0</v>
      </c>
      <c r="K1407" s="177" t="s">
        <v>177</v>
      </c>
      <c r="L1407" s="41"/>
      <c r="M1407" s="182" t="s">
        <v>19</v>
      </c>
      <c r="N1407" s="183" t="s">
        <v>47</v>
      </c>
      <c r="O1407" s="66"/>
      <c r="P1407" s="184">
        <f>O1407*H1407</f>
        <v>0</v>
      </c>
      <c r="Q1407" s="184">
        <v>0.0052</v>
      </c>
      <c r="R1407" s="184">
        <f>Q1407*H1407</f>
        <v>0.7505732</v>
      </c>
      <c r="S1407" s="184">
        <v>0</v>
      </c>
      <c r="T1407" s="185">
        <f>S1407*H1407</f>
        <v>0</v>
      </c>
      <c r="U1407" s="36"/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R1407" s="186" t="s">
        <v>261</v>
      </c>
      <c r="AT1407" s="186" t="s">
        <v>173</v>
      </c>
      <c r="AU1407" s="186" t="s">
        <v>179</v>
      </c>
      <c r="AY1407" s="19" t="s">
        <v>171</v>
      </c>
      <c r="BE1407" s="187">
        <f>IF(N1407="základní",J1407,0)</f>
        <v>0</v>
      </c>
      <c r="BF1407" s="187">
        <f>IF(N1407="snížená",J1407,0)</f>
        <v>0</v>
      </c>
      <c r="BG1407" s="187">
        <f>IF(N1407="zákl. přenesená",J1407,0)</f>
        <v>0</v>
      </c>
      <c r="BH1407" s="187">
        <f>IF(N1407="sníž. přenesená",J1407,0)</f>
        <v>0</v>
      </c>
      <c r="BI1407" s="187">
        <f>IF(N1407="nulová",J1407,0)</f>
        <v>0</v>
      </c>
      <c r="BJ1407" s="19" t="s">
        <v>179</v>
      </c>
      <c r="BK1407" s="187">
        <f>ROUND(I1407*H1407,2)</f>
        <v>0</v>
      </c>
      <c r="BL1407" s="19" t="s">
        <v>261</v>
      </c>
      <c r="BM1407" s="186" t="s">
        <v>1754</v>
      </c>
    </row>
    <row r="1408" spans="2:51" s="13" customFormat="1" ht="11.25">
      <c r="B1408" s="188"/>
      <c r="C1408" s="189"/>
      <c r="D1408" s="190" t="s">
        <v>181</v>
      </c>
      <c r="E1408" s="191" t="s">
        <v>19</v>
      </c>
      <c r="F1408" s="192" t="s">
        <v>351</v>
      </c>
      <c r="G1408" s="189"/>
      <c r="H1408" s="191" t="s">
        <v>19</v>
      </c>
      <c r="I1408" s="193"/>
      <c r="J1408" s="189"/>
      <c r="K1408" s="189"/>
      <c r="L1408" s="194"/>
      <c r="M1408" s="195"/>
      <c r="N1408" s="196"/>
      <c r="O1408" s="196"/>
      <c r="P1408" s="196"/>
      <c r="Q1408" s="196"/>
      <c r="R1408" s="196"/>
      <c r="S1408" s="196"/>
      <c r="T1408" s="197"/>
      <c r="AT1408" s="198" t="s">
        <v>181</v>
      </c>
      <c r="AU1408" s="198" t="s">
        <v>179</v>
      </c>
      <c r="AV1408" s="13" t="s">
        <v>83</v>
      </c>
      <c r="AW1408" s="13" t="s">
        <v>36</v>
      </c>
      <c r="AX1408" s="13" t="s">
        <v>75</v>
      </c>
      <c r="AY1408" s="198" t="s">
        <v>171</v>
      </c>
    </row>
    <row r="1409" spans="2:51" s="14" customFormat="1" ht="22.5">
      <c r="B1409" s="199"/>
      <c r="C1409" s="200"/>
      <c r="D1409" s="190" t="s">
        <v>181</v>
      </c>
      <c r="E1409" s="201" t="s">
        <v>19</v>
      </c>
      <c r="F1409" s="202" t="s">
        <v>1755</v>
      </c>
      <c r="G1409" s="200"/>
      <c r="H1409" s="203">
        <v>83.168</v>
      </c>
      <c r="I1409" s="204"/>
      <c r="J1409" s="200"/>
      <c r="K1409" s="200"/>
      <c r="L1409" s="205"/>
      <c r="M1409" s="206"/>
      <c r="N1409" s="207"/>
      <c r="O1409" s="207"/>
      <c r="P1409" s="207"/>
      <c r="Q1409" s="207"/>
      <c r="R1409" s="207"/>
      <c r="S1409" s="207"/>
      <c r="T1409" s="208"/>
      <c r="AT1409" s="209" t="s">
        <v>181</v>
      </c>
      <c r="AU1409" s="209" t="s">
        <v>179</v>
      </c>
      <c r="AV1409" s="14" t="s">
        <v>179</v>
      </c>
      <c r="AW1409" s="14" t="s">
        <v>36</v>
      </c>
      <c r="AX1409" s="14" t="s">
        <v>75</v>
      </c>
      <c r="AY1409" s="209" t="s">
        <v>171</v>
      </c>
    </row>
    <row r="1410" spans="2:51" s="13" customFormat="1" ht="11.25">
      <c r="B1410" s="188"/>
      <c r="C1410" s="189"/>
      <c r="D1410" s="190" t="s">
        <v>181</v>
      </c>
      <c r="E1410" s="191" t="s">
        <v>19</v>
      </c>
      <c r="F1410" s="192" t="s">
        <v>358</v>
      </c>
      <c r="G1410" s="189"/>
      <c r="H1410" s="191" t="s">
        <v>19</v>
      </c>
      <c r="I1410" s="193"/>
      <c r="J1410" s="189"/>
      <c r="K1410" s="189"/>
      <c r="L1410" s="194"/>
      <c r="M1410" s="195"/>
      <c r="N1410" s="196"/>
      <c r="O1410" s="196"/>
      <c r="P1410" s="196"/>
      <c r="Q1410" s="196"/>
      <c r="R1410" s="196"/>
      <c r="S1410" s="196"/>
      <c r="T1410" s="197"/>
      <c r="AT1410" s="198" t="s">
        <v>181</v>
      </c>
      <c r="AU1410" s="198" t="s">
        <v>179</v>
      </c>
      <c r="AV1410" s="13" t="s">
        <v>83</v>
      </c>
      <c r="AW1410" s="13" t="s">
        <v>36</v>
      </c>
      <c r="AX1410" s="13" t="s">
        <v>75</v>
      </c>
      <c r="AY1410" s="198" t="s">
        <v>171</v>
      </c>
    </row>
    <row r="1411" spans="2:51" s="14" customFormat="1" ht="11.25">
      <c r="B1411" s="199"/>
      <c r="C1411" s="200"/>
      <c r="D1411" s="190" t="s">
        <v>181</v>
      </c>
      <c r="E1411" s="201" t="s">
        <v>19</v>
      </c>
      <c r="F1411" s="202" t="s">
        <v>1756</v>
      </c>
      <c r="G1411" s="200"/>
      <c r="H1411" s="203">
        <v>-1.05</v>
      </c>
      <c r="I1411" s="204"/>
      <c r="J1411" s="200"/>
      <c r="K1411" s="200"/>
      <c r="L1411" s="205"/>
      <c r="M1411" s="206"/>
      <c r="N1411" s="207"/>
      <c r="O1411" s="207"/>
      <c r="P1411" s="207"/>
      <c r="Q1411" s="207"/>
      <c r="R1411" s="207"/>
      <c r="S1411" s="207"/>
      <c r="T1411" s="208"/>
      <c r="AT1411" s="209" t="s">
        <v>181</v>
      </c>
      <c r="AU1411" s="209" t="s">
        <v>179</v>
      </c>
      <c r="AV1411" s="14" t="s">
        <v>179</v>
      </c>
      <c r="AW1411" s="14" t="s">
        <v>36</v>
      </c>
      <c r="AX1411" s="14" t="s">
        <v>75</v>
      </c>
      <c r="AY1411" s="209" t="s">
        <v>171</v>
      </c>
    </row>
    <row r="1412" spans="2:51" s="14" customFormat="1" ht="11.25">
      <c r="B1412" s="199"/>
      <c r="C1412" s="200"/>
      <c r="D1412" s="190" t="s">
        <v>181</v>
      </c>
      <c r="E1412" s="201" t="s">
        <v>19</v>
      </c>
      <c r="F1412" s="202" t="s">
        <v>1757</v>
      </c>
      <c r="G1412" s="200"/>
      <c r="H1412" s="203">
        <v>-3.3</v>
      </c>
      <c r="I1412" s="204"/>
      <c r="J1412" s="200"/>
      <c r="K1412" s="200"/>
      <c r="L1412" s="205"/>
      <c r="M1412" s="206"/>
      <c r="N1412" s="207"/>
      <c r="O1412" s="207"/>
      <c r="P1412" s="207"/>
      <c r="Q1412" s="207"/>
      <c r="R1412" s="207"/>
      <c r="S1412" s="207"/>
      <c r="T1412" s="208"/>
      <c r="AT1412" s="209" t="s">
        <v>181</v>
      </c>
      <c r="AU1412" s="209" t="s">
        <v>179</v>
      </c>
      <c r="AV1412" s="14" t="s">
        <v>179</v>
      </c>
      <c r="AW1412" s="14" t="s">
        <v>36</v>
      </c>
      <c r="AX1412" s="14" t="s">
        <v>75</v>
      </c>
      <c r="AY1412" s="209" t="s">
        <v>171</v>
      </c>
    </row>
    <row r="1413" spans="2:51" s="14" customFormat="1" ht="11.25">
      <c r="B1413" s="199"/>
      <c r="C1413" s="200"/>
      <c r="D1413" s="190" t="s">
        <v>181</v>
      </c>
      <c r="E1413" s="201" t="s">
        <v>19</v>
      </c>
      <c r="F1413" s="202" t="s">
        <v>1758</v>
      </c>
      <c r="G1413" s="200"/>
      <c r="H1413" s="203">
        <v>12.845</v>
      </c>
      <c r="I1413" s="204"/>
      <c r="J1413" s="200"/>
      <c r="K1413" s="200"/>
      <c r="L1413" s="205"/>
      <c r="M1413" s="206"/>
      <c r="N1413" s="207"/>
      <c r="O1413" s="207"/>
      <c r="P1413" s="207"/>
      <c r="Q1413" s="207"/>
      <c r="R1413" s="207"/>
      <c r="S1413" s="207"/>
      <c r="T1413" s="208"/>
      <c r="AT1413" s="209" t="s">
        <v>181</v>
      </c>
      <c r="AU1413" s="209" t="s">
        <v>179</v>
      </c>
      <c r="AV1413" s="14" t="s">
        <v>179</v>
      </c>
      <c r="AW1413" s="14" t="s">
        <v>36</v>
      </c>
      <c r="AX1413" s="14" t="s">
        <v>75</v>
      </c>
      <c r="AY1413" s="209" t="s">
        <v>171</v>
      </c>
    </row>
    <row r="1414" spans="2:51" s="14" customFormat="1" ht="11.25">
      <c r="B1414" s="199"/>
      <c r="C1414" s="200"/>
      <c r="D1414" s="190" t="s">
        <v>181</v>
      </c>
      <c r="E1414" s="201" t="s">
        <v>19</v>
      </c>
      <c r="F1414" s="202" t="s">
        <v>1759</v>
      </c>
      <c r="G1414" s="200"/>
      <c r="H1414" s="203">
        <v>14.954</v>
      </c>
      <c r="I1414" s="204"/>
      <c r="J1414" s="200"/>
      <c r="K1414" s="200"/>
      <c r="L1414" s="205"/>
      <c r="M1414" s="206"/>
      <c r="N1414" s="207"/>
      <c r="O1414" s="207"/>
      <c r="P1414" s="207"/>
      <c r="Q1414" s="207"/>
      <c r="R1414" s="207"/>
      <c r="S1414" s="207"/>
      <c r="T1414" s="208"/>
      <c r="AT1414" s="209" t="s">
        <v>181</v>
      </c>
      <c r="AU1414" s="209" t="s">
        <v>179</v>
      </c>
      <c r="AV1414" s="14" t="s">
        <v>179</v>
      </c>
      <c r="AW1414" s="14" t="s">
        <v>36</v>
      </c>
      <c r="AX1414" s="14" t="s">
        <v>75</v>
      </c>
      <c r="AY1414" s="209" t="s">
        <v>171</v>
      </c>
    </row>
    <row r="1415" spans="2:51" s="13" customFormat="1" ht="11.25">
      <c r="B1415" s="188"/>
      <c r="C1415" s="189"/>
      <c r="D1415" s="190" t="s">
        <v>181</v>
      </c>
      <c r="E1415" s="191" t="s">
        <v>19</v>
      </c>
      <c r="F1415" s="192" t="s">
        <v>358</v>
      </c>
      <c r="G1415" s="189"/>
      <c r="H1415" s="191" t="s">
        <v>19</v>
      </c>
      <c r="I1415" s="193"/>
      <c r="J1415" s="189"/>
      <c r="K1415" s="189"/>
      <c r="L1415" s="194"/>
      <c r="M1415" s="195"/>
      <c r="N1415" s="196"/>
      <c r="O1415" s="196"/>
      <c r="P1415" s="196"/>
      <c r="Q1415" s="196"/>
      <c r="R1415" s="196"/>
      <c r="S1415" s="196"/>
      <c r="T1415" s="197"/>
      <c r="AT1415" s="198" t="s">
        <v>181</v>
      </c>
      <c r="AU1415" s="198" t="s">
        <v>179</v>
      </c>
      <c r="AV1415" s="13" t="s">
        <v>83</v>
      </c>
      <c r="AW1415" s="13" t="s">
        <v>36</v>
      </c>
      <c r="AX1415" s="13" t="s">
        <v>75</v>
      </c>
      <c r="AY1415" s="198" t="s">
        <v>171</v>
      </c>
    </row>
    <row r="1416" spans="2:51" s="14" customFormat="1" ht="11.25">
      <c r="B1416" s="199"/>
      <c r="C1416" s="200"/>
      <c r="D1416" s="190" t="s">
        <v>181</v>
      </c>
      <c r="E1416" s="201" t="s">
        <v>19</v>
      </c>
      <c r="F1416" s="202" t="s">
        <v>1760</v>
      </c>
      <c r="G1416" s="200"/>
      <c r="H1416" s="203">
        <v>-1.1</v>
      </c>
      <c r="I1416" s="204"/>
      <c r="J1416" s="200"/>
      <c r="K1416" s="200"/>
      <c r="L1416" s="205"/>
      <c r="M1416" s="206"/>
      <c r="N1416" s="207"/>
      <c r="O1416" s="207"/>
      <c r="P1416" s="207"/>
      <c r="Q1416" s="207"/>
      <c r="R1416" s="207"/>
      <c r="S1416" s="207"/>
      <c r="T1416" s="208"/>
      <c r="AT1416" s="209" t="s">
        <v>181</v>
      </c>
      <c r="AU1416" s="209" t="s">
        <v>179</v>
      </c>
      <c r="AV1416" s="14" t="s">
        <v>179</v>
      </c>
      <c r="AW1416" s="14" t="s">
        <v>36</v>
      </c>
      <c r="AX1416" s="14" t="s">
        <v>75</v>
      </c>
      <c r="AY1416" s="209" t="s">
        <v>171</v>
      </c>
    </row>
    <row r="1417" spans="2:51" s="13" customFormat="1" ht="11.25">
      <c r="B1417" s="188"/>
      <c r="C1417" s="189"/>
      <c r="D1417" s="190" t="s">
        <v>181</v>
      </c>
      <c r="E1417" s="191" t="s">
        <v>19</v>
      </c>
      <c r="F1417" s="192" t="s">
        <v>374</v>
      </c>
      <c r="G1417" s="189"/>
      <c r="H1417" s="191" t="s">
        <v>19</v>
      </c>
      <c r="I1417" s="193"/>
      <c r="J1417" s="189"/>
      <c r="K1417" s="189"/>
      <c r="L1417" s="194"/>
      <c r="M1417" s="195"/>
      <c r="N1417" s="196"/>
      <c r="O1417" s="196"/>
      <c r="P1417" s="196"/>
      <c r="Q1417" s="196"/>
      <c r="R1417" s="196"/>
      <c r="S1417" s="196"/>
      <c r="T1417" s="197"/>
      <c r="AT1417" s="198" t="s">
        <v>181</v>
      </c>
      <c r="AU1417" s="198" t="s">
        <v>179</v>
      </c>
      <c r="AV1417" s="13" t="s">
        <v>83</v>
      </c>
      <c r="AW1417" s="13" t="s">
        <v>36</v>
      </c>
      <c r="AX1417" s="13" t="s">
        <v>75</v>
      </c>
      <c r="AY1417" s="198" t="s">
        <v>171</v>
      </c>
    </row>
    <row r="1418" spans="2:51" s="14" customFormat="1" ht="11.25">
      <c r="B1418" s="199"/>
      <c r="C1418" s="200"/>
      <c r="D1418" s="190" t="s">
        <v>181</v>
      </c>
      <c r="E1418" s="201" t="s">
        <v>19</v>
      </c>
      <c r="F1418" s="202" t="s">
        <v>1761</v>
      </c>
      <c r="G1418" s="200"/>
      <c r="H1418" s="203">
        <v>43.424</v>
      </c>
      <c r="I1418" s="204"/>
      <c r="J1418" s="200"/>
      <c r="K1418" s="200"/>
      <c r="L1418" s="205"/>
      <c r="M1418" s="206"/>
      <c r="N1418" s="207"/>
      <c r="O1418" s="207"/>
      <c r="P1418" s="207"/>
      <c r="Q1418" s="207"/>
      <c r="R1418" s="207"/>
      <c r="S1418" s="207"/>
      <c r="T1418" s="208"/>
      <c r="AT1418" s="209" t="s">
        <v>181</v>
      </c>
      <c r="AU1418" s="209" t="s">
        <v>179</v>
      </c>
      <c r="AV1418" s="14" t="s">
        <v>179</v>
      </c>
      <c r="AW1418" s="14" t="s">
        <v>36</v>
      </c>
      <c r="AX1418" s="14" t="s">
        <v>75</v>
      </c>
      <c r="AY1418" s="209" t="s">
        <v>171</v>
      </c>
    </row>
    <row r="1419" spans="2:51" s="13" customFormat="1" ht="11.25">
      <c r="B1419" s="188"/>
      <c r="C1419" s="189"/>
      <c r="D1419" s="190" t="s">
        <v>181</v>
      </c>
      <c r="E1419" s="191" t="s">
        <v>19</v>
      </c>
      <c r="F1419" s="192" t="s">
        <v>358</v>
      </c>
      <c r="G1419" s="189"/>
      <c r="H1419" s="191" t="s">
        <v>19</v>
      </c>
      <c r="I1419" s="193"/>
      <c r="J1419" s="189"/>
      <c r="K1419" s="189"/>
      <c r="L1419" s="194"/>
      <c r="M1419" s="195"/>
      <c r="N1419" s="196"/>
      <c r="O1419" s="196"/>
      <c r="P1419" s="196"/>
      <c r="Q1419" s="196"/>
      <c r="R1419" s="196"/>
      <c r="S1419" s="196"/>
      <c r="T1419" s="197"/>
      <c r="AT1419" s="198" t="s">
        <v>181</v>
      </c>
      <c r="AU1419" s="198" t="s">
        <v>179</v>
      </c>
      <c r="AV1419" s="13" t="s">
        <v>83</v>
      </c>
      <c r="AW1419" s="13" t="s">
        <v>36</v>
      </c>
      <c r="AX1419" s="13" t="s">
        <v>75</v>
      </c>
      <c r="AY1419" s="198" t="s">
        <v>171</v>
      </c>
    </row>
    <row r="1420" spans="2:51" s="14" customFormat="1" ht="11.25">
      <c r="B1420" s="199"/>
      <c r="C1420" s="200"/>
      <c r="D1420" s="190" t="s">
        <v>181</v>
      </c>
      <c r="E1420" s="201" t="s">
        <v>19</v>
      </c>
      <c r="F1420" s="202" t="s">
        <v>1762</v>
      </c>
      <c r="G1420" s="200"/>
      <c r="H1420" s="203">
        <v>-4.6</v>
      </c>
      <c r="I1420" s="204"/>
      <c r="J1420" s="200"/>
      <c r="K1420" s="200"/>
      <c r="L1420" s="205"/>
      <c r="M1420" s="206"/>
      <c r="N1420" s="207"/>
      <c r="O1420" s="207"/>
      <c r="P1420" s="207"/>
      <c r="Q1420" s="207"/>
      <c r="R1420" s="207"/>
      <c r="S1420" s="207"/>
      <c r="T1420" s="208"/>
      <c r="AT1420" s="209" t="s">
        <v>181</v>
      </c>
      <c r="AU1420" s="209" t="s">
        <v>179</v>
      </c>
      <c r="AV1420" s="14" t="s">
        <v>179</v>
      </c>
      <c r="AW1420" s="14" t="s">
        <v>36</v>
      </c>
      <c r="AX1420" s="14" t="s">
        <v>75</v>
      </c>
      <c r="AY1420" s="209" t="s">
        <v>171</v>
      </c>
    </row>
    <row r="1421" spans="2:51" s="16" customFormat="1" ht="11.25">
      <c r="B1421" s="231"/>
      <c r="C1421" s="232"/>
      <c r="D1421" s="190" t="s">
        <v>181</v>
      </c>
      <c r="E1421" s="233" t="s">
        <v>19</v>
      </c>
      <c r="F1421" s="234" t="s">
        <v>379</v>
      </c>
      <c r="G1421" s="232"/>
      <c r="H1421" s="235">
        <v>144.341</v>
      </c>
      <c r="I1421" s="236"/>
      <c r="J1421" s="232"/>
      <c r="K1421" s="232"/>
      <c r="L1421" s="237"/>
      <c r="M1421" s="238"/>
      <c r="N1421" s="239"/>
      <c r="O1421" s="239"/>
      <c r="P1421" s="239"/>
      <c r="Q1421" s="239"/>
      <c r="R1421" s="239"/>
      <c r="S1421" s="239"/>
      <c r="T1421" s="240"/>
      <c r="AT1421" s="241" t="s">
        <v>181</v>
      </c>
      <c r="AU1421" s="241" t="s">
        <v>179</v>
      </c>
      <c r="AV1421" s="16" t="s">
        <v>193</v>
      </c>
      <c r="AW1421" s="16" t="s">
        <v>36</v>
      </c>
      <c r="AX1421" s="16" t="s">
        <v>75</v>
      </c>
      <c r="AY1421" s="241" t="s">
        <v>171</v>
      </c>
    </row>
    <row r="1422" spans="2:51" s="15" customFormat="1" ht="11.25">
      <c r="B1422" s="210"/>
      <c r="C1422" s="211"/>
      <c r="D1422" s="190" t="s">
        <v>181</v>
      </c>
      <c r="E1422" s="212" t="s">
        <v>19</v>
      </c>
      <c r="F1422" s="213" t="s">
        <v>184</v>
      </c>
      <c r="G1422" s="211"/>
      <c r="H1422" s="214">
        <v>144.341</v>
      </c>
      <c r="I1422" s="215"/>
      <c r="J1422" s="211"/>
      <c r="K1422" s="211"/>
      <c r="L1422" s="216"/>
      <c r="M1422" s="217"/>
      <c r="N1422" s="218"/>
      <c r="O1422" s="218"/>
      <c r="P1422" s="218"/>
      <c r="Q1422" s="218"/>
      <c r="R1422" s="218"/>
      <c r="S1422" s="218"/>
      <c r="T1422" s="219"/>
      <c r="AT1422" s="220" t="s">
        <v>181</v>
      </c>
      <c r="AU1422" s="220" t="s">
        <v>179</v>
      </c>
      <c r="AV1422" s="15" t="s">
        <v>178</v>
      </c>
      <c r="AW1422" s="15" t="s">
        <v>36</v>
      </c>
      <c r="AX1422" s="15" t="s">
        <v>83</v>
      </c>
      <c r="AY1422" s="220" t="s">
        <v>171</v>
      </c>
    </row>
    <row r="1423" spans="1:65" s="2" customFormat="1" ht="16.5" customHeight="1">
      <c r="A1423" s="36"/>
      <c r="B1423" s="37"/>
      <c r="C1423" s="221" t="s">
        <v>1763</v>
      </c>
      <c r="D1423" s="221" t="s">
        <v>248</v>
      </c>
      <c r="E1423" s="222" t="s">
        <v>1764</v>
      </c>
      <c r="F1423" s="223" t="s">
        <v>1765</v>
      </c>
      <c r="G1423" s="224" t="s">
        <v>176</v>
      </c>
      <c r="H1423" s="225">
        <v>165.992</v>
      </c>
      <c r="I1423" s="226"/>
      <c r="J1423" s="227">
        <f>ROUND(I1423*H1423,2)</f>
        <v>0</v>
      </c>
      <c r="K1423" s="223" t="s">
        <v>177</v>
      </c>
      <c r="L1423" s="228"/>
      <c r="M1423" s="229" t="s">
        <v>19</v>
      </c>
      <c r="N1423" s="230" t="s">
        <v>47</v>
      </c>
      <c r="O1423" s="66"/>
      <c r="P1423" s="184">
        <f>O1423*H1423</f>
        <v>0</v>
      </c>
      <c r="Q1423" s="184">
        <v>0.0126</v>
      </c>
      <c r="R1423" s="184">
        <f>Q1423*H1423</f>
        <v>2.0914992</v>
      </c>
      <c r="S1423" s="184">
        <v>0</v>
      </c>
      <c r="T1423" s="185">
        <f>S1423*H1423</f>
        <v>0</v>
      </c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R1423" s="186" t="s">
        <v>353</v>
      </c>
      <c r="AT1423" s="186" t="s">
        <v>248</v>
      </c>
      <c r="AU1423" s="186" t="s">
        <v>179</v>
      </c>
      <c r="AY1423" s="19" t="s">
        <v>171</v>
      </c>
      <c r="BE1423" s="187">
        <f>IF(N1423="základní",J1423,0)</f>
        <v>0</v>
      </c>
      <c r="BF1423" s="187">
        <f>IF(N1423="snížená",J1423,0)</f>
        <v>0</v>
      </c>
      <c r="BG1423" s="187">
        <f>IF(N1423="zákl. přenesená",J1423,0)</f>
        <v>0</v>
      </c>
      <c r="BH1423" s="187">
        <f>IF(N1423="sníž. přenesená",J1423,0)</f>
        <v>0</v>
      </c>
      <c r="BI1423" s="187">
        <f>IF(N1423="nulová",J1423,0)</f>
        <v>0</v>
      </c>
      <c r="BJ1423" s="19" t="s">
        <v>179</v>
      </c>
      <c r="BK1423" s="187">
        <f>ROUND(I1423*H1423,2)</f>
        <v>0</v>
      </c>
      <c r="BL1423" s="19" t="s">
        <v>261</v>
      </c>
      <c r="BM1423" s="186" t="s">
        <v>1766</v>
      </c>
    </row>
    <row r="1424" spans="2:51" s="14" customFormat="1" ht="11.25">
      <c r="B1424" s="199"/>
      <c r="C1424" s="200"/>
      <c r="D1424" s="190" t="s">
        <v>181</v>
      </c>
      <c r="E1424" s="200"/>
      <c r="F1424" s="202" t="s">
        <v>1767</v>
      </c>
      <c r="G1424" s="200"/>
      <c r="H1424" s="203">
        <v>165.992</v>
      </c>
      <c r="I1424" s="204"/>
      <c r="J1424" s="200"/>
      <c r="K1424" s="200"/>
      <c r="L1424" s="205"/>
      <c r="M1424" s="206"/>
      <c r="N1424" s="207"/>
      <c r="O1424" s="207"/>
      <c r="P1424" s="207"/>
      <c r="Q1424" s="207"/>
      <c r="R1424" s="207"/>
      <c r="S1424" s="207"/>
      <c r="T1424" s="208"/>
      <c r="AT1424" s="209" t="s">
        <v>181</v>
      </c>
      <c r="AU1424" s="209" t="s">
        <v>179</v>
      </c>
      <c r="AV1424" s="14" t="s">
        <v>179</v>
      </c>
      <c r="AW1424" s="14" t="s">
        <v>4</v>
      </c>
      <c r="AX1424" s="14" t="s">
        <v>83</v>
      </c>
      <c r="AY1424" s="209" t="s">
        <v>171</v>
      </c>
    </row>
    <row r="1425" spans="1:65" s="2" customFormat="1" ht="16.5" customHeight="1">
      <c r="A1425" s="36"/>
      <c r="B1425" s="37"/>
      <c r="C1425" s="175" t="s">
        <v>1768</v>
      </c>
      <c r="D1425" s="175" t="s">
        <v>173</v>
      </c>
      <c r="E1425" s="176" t="s">
        <v>1769</v>
      </c>
      <c r="F1425" s="177" t="s">
        <v>1770</v>
      </c>
      <c r="G1425" s="178" t="s">
        <v>256</v>
      </c>
      <c r="H1425" s="179">
        <v>116</v>
      </c>
      <c r="I1425" s="180"/>
      <c r="J1425" s="181">
        <f>ROUND(I1425*H1425,2)</f>
        <v>0</v>
      </c>
      <c r="K1425" s="177" t="s">
        <v>177</v>
      </c>
      <c r="L1425" s="41"/>
      <c r="M1425" s="182" t="s">
        <v>19</v>
      </c>
      <c r="N1425" s="183" t="s">
        <v>47</v>
      </c>
      <c r="O1425" s="66"/>
      <c r="P1425" s="184">
        <f>O1425*H1425</f>
        <v>0</v>
      </c>
      <c r="Q1425" s="184">
        <v>3E-05</v>
      </c>
      <c r="R1425" s="184">
        <f>Q1425*H1425</f>
        <v>0.00348</v>
      </c>
      <c r="S1425" s="184">
        <v>0</v>
      </c>
      <c r="T1425" s="185">
        <f>S1425*H1425</f>
        <v>0</v>
      </c>
      <c r="U1425" s="36"/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R1425" s="186" t="s">
        <v>261</v>
      </c>
      <c r="AT1425" s="186" t="s">
        <v>173</v>
      </c>
      <c r="AU1425" s="186" t="s">
        <v>179</v>
      </c>
      <c r="AY1425" s="19" t="s">
        <v>171</v>
      </c>
      <c r="BE1425" s="187">
        <f>IF(N1425="základní",J1425,0)</f>
        <v>0</v>
      </c>
      <c r="BF1425" s="187">
        <f>IF(N1425="snížená",J1425,0)</f>
        <v>0</v>
      </c>
      <c r="BG1425" s="187">
        <f>IF(N1425="zákl. přenesená",J1425,0)</f>
        <v>0</v>
      </c>
      <c r="BH1425" s="187">
        <f>IF(N1425="sníž. přenesená",J1425,0)</f>
        <v>0</v>
      </c>
      <c r="BI1425" s="187">
        <f>IF(N1425="nulová",J1425,0)</f>
        <v>0</v>
      </c>
      <c r="BJ1425" s="19" t="s">
        <v>179</v>
      </c>
      <c r="BK1425" s="187">
        <f>ROUND(I1425*H1425,2)</f>
        <v>0</v>
      </c>
      <c r="BL1425" s="19" t="s">
        <v>261</v>
      </c>
      <c r="BM1425" s="186" t="s">
        <v>1771</v>
      </c>
    </row>
    <row r="1426" spans="2:51" s="13" customFormat="1" ht="11.25">
      <c r="B1426" s="188"/>
      <c r="C1426" s="189"/>
      <c r="D1426" s="190" t="s">
        <v>181</v>
      </c>
      <c r="E1426" s="191" t="s">
        <v>19</v>
      </c>
      <c r="F1426" s="192" t="s">
        <v>1772</v>
      </c>
      <c r="G1426" s="189"/>
      <c r="H1426" s="191" t="s">
        <v>19</v>
      </c>
      <c r="I1426" s="193"/>
      <c r="J1426" s="189"/>
      <c r="K1426" s="189"/>
      <c r="L1426" s="194"/>
      <c r="M1426" s="195"/>
      <c r="N1426" s="196"/>
      <c r="O1426" s="196"/>
      <c r="P1426" s="196"/>
      <c r="Q1426" s="196"/>
      <c r="R1426" s="196"/>
      <c r="S1426" s="196"/>
      <c r="T1426" s="197"/>
      <c r="AT1426" s="198" t="s">
        <v>181</v>
      </c>
      <c r="AU1426" s="198" t="s">
        <v>179</v>
      </c>
      <c r="AV1426" s="13" t="s">
        <v>83</v>
      </c>
      <c r="AW1426" s="13" t="s">
        <v>36</v>
      </c>
      <c r="AX1426" s="13" t="s">
        <v>75</v>
      </c>
      <c r="AY1426" s="198" t="s">
        <v>171</v>
      </c>
    </row>
    <row r="1427" spans="2:51" s="13" customFormat="1" ht="11.25">
      <c r="B1427" s="188"/>
      <c r="C1427" s="189"/>
      <c r="D1427" s="190" t="s">
        <v>181</v>
      </c>
      <c r="E1427" s="191" t="s">
        <v>19</v>
      </c>
      <c r="F1427" s="192" t="s">
        <v>1647</v>
      </c>
      <c r="G1427" s="189"/>
      <c r="H1427" s="191" t="s">
        <v>19</v>
      </c>
      <c r="I1427" s="193"/>
      <c r="J1427" s="189"/>
      <c r="K1427" s="189"/>
      <c r="L1427" s="194"/>
      <c r="M1427" s="195"/>
      <c r="N1427" s="196"/>
      <c r="O1427" s="196"/>
      <c r="P1427" s="196"/>
      <c r="Q1427" s="196"/>
      <c r="R1427" s="196"/>
      <c r="S1427" s="196"/>
      <c r="T1427" s="197"/>
      <c r="AT1427" s="198" t="s">
        <v>181</v>
      </c>
      <c r="AU1427" s="198" t="s">
        <v>179</v>
      </c>
      <c r="AV1427" s="13" t="s">
        <v>83</v>
      </c>
      <c r="AW1427" s="13" t="s">
        <v>36</v>
      </c>
      <c r="AX1427" s="13" t="s">
        <v>75</v>
      </c>
      <c r="AY1427" s="198" t="s">
        <v>171</v>
      </c>
    </row>
    <row r="1428" spans="2:51" s="14" customFormat="1" ht="11.25">
      <c r="B1428" s="199"/>
      <c r="C1428" s="200"/>
      <c r="D1428" s="190" t="s">
        <v>181</v>
      </c>
      <c r="E1428" s="201" t="s">
        <v>19</v>
      </c>
      <c r="F1428" s="202" t="s">
        <v>1773</v>
      </c>
      <c r="G1428" s="200"/>
      <c r="H1428" s="203">
        <v>88</v>
      </c>
      <c r="I1428" s="204"/>
      <c r="J1428" s="200"/>
      <c r="K1428" s="200"/>
      <c r="L1428" s="205"/>
      <c r="M1428" s="206"/>
      <c r="N1428" s="207"/>
      <c r="O1428" s="207"/>
      <c r="P1428" s="207"/>
      <c r="Q1428" s="207"/>
      <c r="R1428" s="207"/>
      <c r="S1428" s="207"/>
      <c r="T1428" s="208"/>
      <c r="AT1428" s="209" t="s">
        <v>181</v>
      </c>
      <c r="AU1428" s="209" t="s">
        <v>179</v>
      </c>
      <c r="AV1428" s="14" t="s">
        <v>179</v>
      </c>
      <c r="AW1428" s="14" t="s">
        <v>36</v>
      </c>
      <c r="AX1428" s="14" t="s">
        <v>75</v>
      </c>
      <c r="AY1428" s="209" t="s">
        <v>171</v>
      </c>
    </row>
    <row r="1429" spans="2:51" s="14" customFormat="1" ht="11.25">
      <c r="B1429" s="199"/>
      <c r="C1429" s="200"/>
      <c r="D1429" s="190" t="s">
        <v>181</v>
      </c>
      <c r="E1429" s="201" t="s">
        <v>19</v>
      </c>
      <c r="F1429" s="202" t="s">
        <v>1774</v>
      </c>
      <c r="G1429" s="200"/>
      <c r="H1429" s="203">
        <v>8</v>
      </c>
      <c r="I1429" s="204"/>
      <c r="J1429" s="200"/>
      <c r="K1429" s="200"/>
      <c r="L1429" s="205"/>
      <c r="M1429" s="206"/>
      <c r="N1429" s="207"/>
      <c r="O1429" s="207"/>
      <c r="P1429" s="207"/>
      <c r="Q1429" s="207"/>
      <c r="R1429" s="207"/>
      <c r="S1429" s="207"/>
      <c r="T1429" s="208"/>
      <c r="AT1429" s="209" t="s">
        <v>181</v>
      </c>
      <c r="AU1429" s="209" t="s">
        <v>179</v>
      </c>
      <c r="AV1429" s="14" t="s">
        <v>179</v>
      </c>
      <c r="AW1429" s="14" t="s">
        <v>36</v>
      </c>
      <c r="AX1429" s="14" t="s">
        <v>75</v>
      </c>
      <c r="AY1429" s="209" t="s">
        <v>171</v>
      </c>
    </row>
    <row r="1430" spans="2:51" s="13" customFormat="1" ht="11.25">
      <c r="B1430" s="188"/>
      <c r="C1430" s="189"/>
      <c r="D1430" s="190" t="s">
        <v>181</v>
      </c>
      <c r="E1430" s="191" t="s">
        <v>19</v>
      </c>
      <c r="F1430" s="192" t="s">
        <v>1649</v>
      </c>
      <c r="G1430" s="189"/>
      <c r="H1430" s="191" t="s">
        <v>19</v>
      </c>
      <c r="I1430" s="193"/>
      <c r="J1430" s="189"/>
      <c r="K1430" s="189"/>
      <c r="L1430" s="194"/>
      <c r="M1430" s="195"/>
      <c r="N1430" s="196"/>
      <c r="O1430" s="196"/>
      <c r="P1430" s="196"/>
      <c r="Q1430" s="196"/>
      <c r="R1430" s="196"/>
      <c r="S1430" s="196"/>
      <c r="T1430" s="197"/>
      <c r="AT1430" s="198" t="s">
        <v>181</v>
      </c>
      <c r="AU1430" s="198" t="s">
        <v>179</v>
      </c>
      <c r="AV1430" s="13" t="s">
        <v>83</v>
      </c>
      <c r="AW1430" s="13" t="s">
        <v>36</v>
      </c>
      <c r="AX1430" s="13" t="s">
        <v>75</v>
      </c>
      <c r="AY1430" s="198" t="s">
        <v>171</v>
      </c>
    </row>
    <row r="1431" spans="2:51" s="14" customFormat="1" ht="11.25">
      <c r="B1431" s="199"/>
      <c r="C1431" s="200"/>
      <c r="D1431" s="190" t="s">
        <v>181</v>
      </c>
      <c r="E1431" s="201" t="s">
        <v>19</v>
      </c>
      <c r="F1431" s="202" t="s">
        <v>1775</v>
      </c>
      <c r="G1431" s="200"/>
      <c r="H1431" s="203">
        <v>20</v>
      </c>
      <c r="I1431" s="204"/>
      <c r="J1431" s="200"/>
      <c r="K1431" s="200"/>
      <c r="L1431" s="205"/>
      <c r="M1431" s="206"/>
      <c r="N1431" s="207"/>
      <c r="O1431" s="207"/>
      <c r="P1431" s="207"/>
      <c r="Q1431" s="207"/>
      <c r="R1431" s="207"/>
      <c r="S1431" s="207"/>
      <c r="T1431" s="208"/>
      <c r="AT1431" s="209" t="s">
        <v>181</v>
      </c>
      <c r="AU1431" s="209" t="s">
        <v>179</v>
      </c>
      <c r="AV1431" s="14" t="s">
        <v>179</v>
      </c>
      <c r="AW1431" s="14" t="s">
        <v>36</v>
      </c>
      <c r="AX1431" s="14" t="s">
        <v>75</v>
      </c>
      <c r="AY1431" s="209" t="s">
        <v>171</v>
      </c>
    </row>
    <row r="1432" spans="2:51" s="15" customFormat="1" ht="11.25">
      <c r="B1432" s="210"/>
      <c r="C1432" s="211"/>
      <c r="D1432" s="190" t="s">
        <v>181</v>
      </c>
      <c r="E1432" s="212" t="s">
        <v>19</v>
      </c>
      <c r="F1432" s="213" t="s">
        <v>184</v>
      </c>
      <c r="G1432" s="211"/>
      <c r="H1432" s="214">
        <v>116</v>
      </c>
      <c r="I1432" s="215"/>
      <c r="J1432" s="211"/>
      <c r="K1432" s="211"/>
      <c r="L1432" s="216"/>
      <c r="M1432" s="217"/>
      <c r="N1432" s="218"/>
      <c r="O1432" s="218"/>
      <c r="P1432" s="218"/>
      <c r="Q1432" s="218"/>
      <c r="R1432" s="218"/>
      <c r="S1432" s="218"/>
      <c r="T1432" s="219"/>
      <c r="AT1432" s="220" t="s">
        <v>181</v>
      </c>
      <c r="AU1432" s="220" t="s">
        <v>179</v>
      </c>
      <c r="AV1432" s="15" t="s">
        <v>178</v>
      </c>
      <c r="AW1432" s="15" t="s">
        <v>36</v>
      </c>
      <c r="AX1432" s="15" t="s">
        <v>83</v>
      </c>
      <c r="AY1432" s="220" t="s">
        <v>171</v>
      </c>
    </row>
    <row r="1433" spans="1:65" s="2" customFormat="1" ht="16.5" customHeight="1">
      <c r="A1433" s="36"/>
      <c r="B1433" s="37"/>
      <c r="C1433" s="175" t="s">
        <v>1776</v>
      </c>
      <c r="D1433" s="175" t="s">
        <v>173</v>
      </c>
      <c r="E1433" s="176" t="s">
        <v>1777</v>
      </c>
      <c r="F1433" s="177" t="s">
        <v>1778</v>
      </c>
      <c r="G1433" s="178" t="s">
        <v>284</v>
      </c>
      <c r="H1433" s="179">
        <v>39</v>
      </c>
      <c r="I1433" s="180"/>
      <c r="J1433" s="181">
        <f>ROUND(I1433*H1433,2)</f>
        <v>0</v>
      </c>
      <c r="K1433" s="177" t="s">
        <v>177</v>
      </c>
      <c r="L1433" s="41"/>
      <c r="M1433" s="182" t="s">
        <v>19</v>
      </c>
      <c r="N1433" s="183" t="s">
        <v>47</v>
      </c>
      <c r="O1433" s="66"/>
      <c r="P1433" s="184">
        <f>O1433*H1433</f>
        <v>0</v>
      </c>
      <c r="Q1433" s="184">
        <v>0</v>
      </c>
      <c r="R1433" s="184">
        <f>Q1433*H1433</f>
        <v>0</v>
      </c>
      <c r="S1433" s="184">
        <v>0</v>
      </c>
      <c r="T1433" s="185">
        <f>S1433*H1433</f>
        <v>0</v>
      </c>
      <c r="U1433" s="36"/>
      <c r="V1433" s="36"/>
      <c r="W1433" s="36"/>
      <c r="X1433" s="36"/>
      <c r="Y1433" s="36"/>
      <c r="Z1433" s="36"/>
      <c r="AA1433" s="36"/>
      <c r="AB1433" s="36"/>
      <c r="AC1433" s="36"/>
      <c r="AD1433" s="36"/>
      <c r="AE1433" s="36"/>
      <c r="AR1433" s="186" t="s">
        <v>261</v>
      </c>
      <c r="AT1433" s="186" t="s">
        <v>173</v>
      </c>
      <c r="AU1433" s="186" t="s">
        <v>179</v>
      </c>
      <c r="AY1433" s="19" t="s">
        <v>171</v>
      </c>
      <c r="BE1433" s="187">
        <f>IF(N1433="základní",J1433,0)</f>
        <v>0</v>
      </c>
      <c r="BF1433" s="187">
        <f>IF(N1433="snížená",J1433,0)</f>
        <v>0</v>
      </c>
      <c r="BG1433" s="187">
        <f>IF(N1433="zákl. přenesená",J1433,0)</f>
        <v>0</v>
      </c>
      <c r="BH1433" s="187">
        <f>IF(N1433="sníž. přenesená",J1433,0)</f>
        <v>0</v>
      </c>
      <c r="BI1433" s="187">
        <f>IF(N1433="nulová",J1433,0)</f>
        <v>0</v>
      </c>
      <c r="BJ1433" s="19" t="s">
        <v>179</v>
      </c>
      <c r="BK1433" s="187">
        <f>ROUND(I1433*H1433,2)</f>
        <v>0</v>
      </c>
      <c r="BL1433" s="19" t="s">
        <v>261</v>
      </c>
      <c r="BM1433" s="186" t="s">
        <v>1779</v>
      </c>
    </row>
    <row r="1434" spans="2:51" s="13" customFormat="1" ht="11.25">
      <c r="B1434" s="188"/>
      <c r="C1434" s="189"/>
      <c r="D1434" s="190" t="s">
        <v>181</v>
      </c>
      <c r="E1434" s="191" t="s">
        <v>19</v>
      </c>
      <c r="F1434" s="192" t="s">
        <v>1780</v>
      </c>
      <c r="G1434" s="189"/>
      <c r="H1434" s="191" t="s">
        <v>19</v>
      </c>
      <c r="I1434" s="193"/>
      <c r="J1434" s="189"/>
      <c r="K1434" s="189"/>
      <c r="L1434" s="194"/>
      <c r="M1434" s="195"/>
      <c r="N1434" s="196"/>
      <c r="O1434" s="196"/>
      <c r="P1434" s="196"/>
      <c r="Q1434" s="196"/>
      <c r="R1434" s="196"/>
      <c r="S1434" s="196"/>
      <c r="T1434" s="197"/>
      <c r="AT1434" s="198" t="s">
        <v>181</v>
      </c>
      <c r="AU1434" s="198" t="s">
        <v>179</v>
      </c>
      <c r="AV1434" s="13" t="s">
        <v>83</v>
      </c>
      <c r="AW1434" s="13" t="s">
        <v>36</v>
      </c>
      <c r="AX1434" s="13" t="s">
        <v>75</v>
      </c>
      <c r="AY1434" s="198" t="s">
        <v>171</v>
      </c>
    </row>
    <row r="1435" spans="2:51" s="13" customFormat="1" ht="11.25">
      <c r="B1435" s="188"/>
      <c r="C1435" s="189"/>
      <c r="D1435" s="190" t="s">
        <v>181</v>
      </c>
      <c r="E1435" s="191" t="s">
        <v>19</v>
      </c>
      <c r="F1435" s="192" t="s">
        <v>1647</v>
      </c>
      <c r="G1435" s="189"/>
      <c r="H1435" s="191" t="s">
        <v>19</v>
      </c>
      <c r="I1435" s="193"/>
      <c r="J1435" s="189"/>
      <c r="K1435" s="189"/>
      <c r="L1435" s="194"/>
      <c r="M1435" s="195"/>
      <c r="N1435" s="196"/>
      <c r="O1435" s="196"/>
      <c r="P1435" s="196"/>
      <c r="Q1435" s="196"/>
      <c r="R1435" s="196"/>
      <c r="S1435" s="196"/>
      <c r="T1435" s="197"/>
      <c r="AT1435" s="198" t="s">
        <v>181</v>
      </c>
      <c r="AU1435" s="198" t="s">
        <v>179</v>
      </c>
      <c r="AV1435" s="13" t="s">
        <v>83</v>
      </c>
      <c r="AW1435" s="13" t="s">
        <v>36</v>
      </c>
      <c r="AX1435" s="13" t="s">
        <v>75</v>
      </c>
      <c r="AY1435" s="198" t="s">
        <v>171</v>
      </c>
    </row>
    <row r="1436" spans="2:51" s="14" customFormat="1" ht="11.25">
      <c r="B1436" s="199"/>
      <c r="C1436" s="200"/>
      <c r="D1436" s="190" t="s">
        <v>181</v>
      </c>
      <c r="E1436" s="201" t="s">
        <v>19</v>
      </c>
      <c r="F1436" s="202" t="s">
        <v>1781</v>
      </c>
      <c r="G1436" s="200"/>
      <c r="H1436" s="203">
        <v>18</v>
      </c>
      <c r="I1436" s="204"/>
      <c r="J1436" s="200"/>
      <c r="K1436" s="200"/>
      <c r="L1436" s="205"/>
      <c r="M1436" s="206"/>
      <c r="N1436" s="207"/>
      <c r="O1436" s="207"/>
      <c r="P1436" s="207"/>
      <c r="Q1436" s="207"/>
      <c r="R1436" s="207"/>
      <c r="S1436" s="207"/>
      <c r="T1436" s="208"/>
      <c r="AT1436" s="209" t="s">
        <v>181</v>
      </c>
      <c r="AU1436" s="209" t="s">
        <v>179</v>
      </c>
      <c r="AV1436" s="14" t="s">
        <v>179</v>
      </c>
      <c r="AW1436" s="14" t="s">
        <v>36</v>
      </c>
      <c r="AX1436" s="14" t="s">
        <v>75</v>
      </c>
      <c r="AY1436" s="209" t="s">
        <v>171</v>
      </c>
    </row>
    <row r="1437" spans="2:51" s="14" customFormat="1" ht="11.25">
      <c r="B1437" s="199"/>
      <c r="C1437" s="200"/>
      <c r="D1437" s="190" t="s">
        <v>181</v>
      </c>
      <c r="E1437" s="201" t="s">
        <v>19</v>
      </c>
      <c r="F1437" s="202" t="s">
        <v>193</v>
      </c>
      <c r="G1437" s="200"/>
      <c r="H1437" s="203">
        <v>3</v>
      </c>
      <c r="I1437" s="204"/>
      <c r="J1437" s="200"/>
      <c r="K1437" s="200"/>
      <c r="L1437" s="205"/>
      <c r="M1437" s="206"/>
      <c r="N1437" s="207"/>
      <c r="O1437" s="207"/>
      <c r="P1437" s="207"/>
      <c r="Q1437" s="207"/>
      <c r="R1437" s="207"/>
      <c r="S1437" s="207"/>
      <c r="T1437" s="208"/>
      <c r="AT1437" s="209" t="s">
        <v>181</v>
      </c>
      <c r="AU1437" s="209" t="s">
        <v>179</v>
      </c>
      <c r="AV1437" s="14" t="s">
        <v>179</v>
      </c>
      <c r="AW1437" s="14" t="s">
        <v>36</v>
      </c>
      <c r="AX1437" s="14" t="s">
        <v>75</v>
      </c>
      <c r="AY1437" s="209" t="s">
        <v>171</v>
      </c>
    </row>
    <row r="1438" spans="2:51" s="13" customFormat="1" ht="11.25">
      <c r="B1438" s="188"/>
      <c r="C1438" s="189"/>
      <c r="D1438" s="190" t="s">
        <v>181</v>
      </c>
      <c r="E1438" s="191" t="s">
        <v>19</v>
      </c>
      <c r="F1438" s="192" t="s">
        <v>1649</v>
      </c>
      <c r="G1438" s="189"/>
      <c r="H1438" s="191" t="s">
        <v>19</v>
      </c>
      <c r="I1438" s="193"/>
      <c r="J1438" s="189"/>
      <c r="K1438" s="189"/>
      <c r="L1438" s="194"/>
      <c r="M1438" s="195"/>
      <c r="N1438" s="196"/>
      <c r="O1438" s="196"/>
      <c r="P1438" s="196"/>
      <c r="Q1438" s="196"/>
      <c r="R1438" s="196"/>
      <c r="S1438" s="196"/>
      <c r="T1438" s="197"/>
      <c r="AT1438" s="198" t="s">
        <v>181</v>
      </c>
      <c r="AU1438" s="198" t="s">
        <v>179</v>
      </c>
      <c r="AV1438" s="13" t="s">
        <v>83</v>
      </c>
      <c r="AW1438" s="13" t="s">
        <v>36</v>
      </c>
      <c r="AX1438" s="13" t="s">
        <v>75</v>
      </c>
      <c r="AY1438" s="198" t="s">
        <v>171</v>
      </c>
    </row>
    <row r="1439" spans="2:51" s="14" customFormat="1" ht="11.25">
      <c r="B1439" s="199"/>
      <c r="C1439" s="200"/>
      <c r="D1439" s="190" t="s">
        <v>181</v>
      </c>
      <c r="E1439" s="201" t="s">
        <v>19</v>
      </c>
      <c r="F1439" s="202" t="s">
        <v>1781</v>
      </c>
      <c r="G1439" s="200"/>
      <c r="H1439" s="203">
        <v>18</v>
      </c>
      <c r="I1439" s="204"/>
      <c r="J1439" s="200"/>
      <c r="K1439" s="200"/>
      <c r="L1439" s="205"/>
      <c r="M1439" s="206"/>
      <c r="N1439" s="207"/>
      <c r="O1439" s="207"/>
      <c r="P1439" s="207"/>
      <c r="Q1439" s="207"/>
      <c r="R1439" s="207"/>
      <c r="S1439" s="207"/>
      <c r="T1439" s="208"/>
      <c r="AT1439" s="209" t="s">
        <v>181</v>
      </c>
      <c r="AU1439" s="209" t="s">
        <v>179</v>
      </c>
      <c r="AV1439" s="14" t="s">
        <v>179</v>
      </c>
      <c r="AW1439" s="14" t="s">
        <v>36</v>
      </c>
      <c r="AX1439" s="14" t="s">
        <v>75</v>
      </c>
      <c r="AY1439" s="209" t="s">
        <v>171</v>
      </c>
    </row>
    <row r="1440" spans="2:51" s="15" customFormat="1" ht="11.25">
      <c r="B1440" s="210"/>
      <c r="C1440" s="211"/>
      <c r="D1440" s="190" t="s">
        <v>181</v>
      </c>
      <c r="E1440" s="212" t="s">
        <v>19</v>
      </c>
      <c r="F1440" s="213" t="s">
        <v>184</v>
      </c>
      <c r="G1440" s="211"/>
      <c r="H1440" s="214">
        <v>39</v>
      </c>
      <c r="I1440" s="215"/>
      <c r="J1440" s="211"/>
      <c r="K1440" s="211"/>
      <c r="L1440" s="216"/>
      <c r="M1440" s="217"/>
      <c r="N1440" s="218"/>
      <c r="O1440" s="218"/>
      <c r="P1440" s="218"/>
      <c r="Q1440" s="218"/>
      <c r="R1440" s="218"/>
      <c r="S1440" s="218"/>
      <c r="T1440" s="219"/>
      <c r="AT1440" s="220" t="s">
        <v>181</v>
      </c>
      <c r="AU1440" s="220" t="s">
        <v>179</v>
      </c>
      <c r="AV1440" s="15" t="s">
        <v>178</v>
      </c>
      <c r="AW1440" s="15" t="s">
        <v>36</v>
      </c>
      <c r="AX1440" s="15" t="s">
        <v>83</v>
      </c>
      <c r="AY1440" s="220" t="s">
        <v>171</v>
      </c>
    </row>
    <row r="1441" spans="1:65" s="2" customFormat="1" ht="16.5" customHeight="1">
      <c r="A1441" s="36"/>
      <c r="B1441" s="37"/>
      <c r="C1441" s="175" t="s">
        <v>1782</v>
      </c>
      <c r="D1441" s="175" t="s">
        <v>173</v>
      </c>
      <c r="E1441" s="176" t="s">
        <v>1783</v>
      </c>
      <c r="F1441" s="177" t="s">
        <v>1784</v>
      </c>
      <c r="G1441" s="178" t="s">
        <v>284</v>
      </c>
      <c r="H1441" s="179">
        <v>9</v>
      </c>
      <c r="I1441" s="180"/>
      <c r="J1441" s="181">
        <f>ROUND(I1441*H1441,2)</f>
        <v>0</v>
      </c>
      <c r="K1441" s="177" t="s">
        <v>177</v>
      </c>
      <c r="L1441" s="41"/>
      <c r="M1441" s="182" t="s">
        <v>19</v>
      </c>
      <c r="N1441" s="183" t="s">
        <v>47</v>
      </c>
      <c r="O1441" s="66"/>
      <c r="P1441" s="184">
        <f>O1441*H1441</f>
        <v>0</v>
      </c>
      <c r="Q1441" s="184">
        <v>0</v>
      </c>
      <c r="R1441" s="184">
        <f>Q1441*H1441</f>
        <v>0</v>
      </c>
      <c r="S1441" s="184">
        <v>0</v>
      </c>
      <c r="T1441" s="185">
        <f>S1441*H1441</f>
        <v>0</v>
      </c>
      <c r="U1441" s="36"/>
      <c r="V1441" s="36"/>
      <c r="W1441" s="36"/>
      <c r="X1441" s="36"/>
      <c r="Y1441" s="36"/>
      <c r="Z1441" s="36"/>
      <c r="AA1441" s="36"/>
      <c r="AB1441" s="36"/>
      <c r="AC1441" s="36"/>
      <c r="AD1441" s="36"/>
      <c r="AE1441" s="36"/>
      <c r="AR1441" s="186" t="s">
        <v>261</v>
      </c>
      <c r="AT1441" s="186" t="s">
        <v>173</v>
      </c>
      <c r="AU1441" s="186" t="s">
        <v>179</v>
      </c>
      <c r="AY1441" s="19" t="s">
        <v>171</v>
      </c>
      <c r="BE1441" s="187">
        <f>IF(N1441="základní",J1441,0)</f>
        <v>0</v>
      </c>
      <c r="BF1441" s="187">
        <f>IF(N1441="snížená",J1441,0)</f>
        <v>0</v>
      </c>
      <c r="BG1441" s="187">
        <f>IF(N1441="zákl. přenesená",J1441,0)</f>
        <v>0</v>
      </c>
      <c r="BH1441" s="187">
        <f>IF(N1441="sníž. přenesená",J1441,0)</f>
        <v>0</v>
      </c>
      <c r="BI1441" s="187">
        <f>IF(N1441="nulová",J1441,0)</f>
        <v>0</v>
      </c>
      <c r="BJ1441" s="19" t="s">
        <v>179</v>
      </c>
      <c r="BK1441" s="187">
        <f>ROUND(I1441*H1441,2)</f>
        <v>0</v>
      </c>
      <c r="BL1441" s="19" t="s">
        <v>261</v>
      </c>
      <c r="BM1441" s="186" t="s">
        <v>1785</v>
      </c>
    </row>
    <row r="1442" spans="2:51" s="13" customFormat="1" ht="11.25">
      <c r="B1442" s="188"/>
      <c r="C1442" s="189"/>
      <c r="D1442" s="190" t="s">
        <v>181</v>
      </c>
      <c r="E1442" s="191" t="s">
        <v>19</v>
      </c>
      <c r="F1442" s="192" t="s">
        <v>1647</v>
      </c>
      <c r="G1442" s="189"/>
      <c r="H1442" s="191" t="s">
        <v>19</v>
      </c>
      <c r="I1442" s="193"/>
      <c r="J1442" s="189"/>
      <c r="K1442" s="189"/>
      <c r="L1442" s="194"/>
      <c r="M1442" s="195"/>
      <c r="N1442" s="196"/>
      <c r="O1442" s="196"/>
      <c r="P1442" s="196"/>
      <c r="Q1442" s="196"/>
      <c r="R1442" s="196"/>
      <c r="S1442" s="196"/>
      <c r="T1442" s="197"/>
      <c r="AT1442" s="198" t="s">
        <v>181</v>
      </c>
      <c r="AU1442" s="198" t="s">
        <v>179</v>
      </c>
      <c r="AV1442" s="13" t="s">
        <v>83</v>
      </c>
      <c r="AW1442" s="13" t="s">
        <v>36</v>
      </c>
      <c r="AX1442" s="13" t="s">
        <v>75</v>
      </c>
      <c r="AY1442" s="198" t="s">
        <v>171</v>
      </c>
    </row>
    <row r="1443" spans="2:51" s="14" customFormat="1" ht="11.25">
      <c r="B1443" s="199"/>
      <c r="C1443" s="200"/>
      <c r="D1443" s="190" t="s">
        <v>181</v>
      </c>
      <c r="E1443" s="201" t="s">
        <v>19</v>
      </c>
      <c r="F1443" s="202" t="s">
        <v>1145</v>
      </c>
      <c r="G1443" s="200"/>
      <c r="H1443" s="203">
        <v>4</v>
      </c>
      <c r="I1443" s="204"/>
      <c r="J1443" s="200"/>
      <c r="K1443" s="200"/>
      <c r="L1443" s="205"/>
      <c r="M1443" s="206"/>
      <c r="N1443" s="207"/>
      <c r="O1443" s="207"/>
      <c r="P1443" s="207"/>
      <c r="Q1443" s="207"/>
      <c r="R1443" s="207"/>
      <c r="S1443" s="207"/>
      <c r="T1443" s="208"/>
      <c r="AT1443" s="209" t="s">
        <v>181</v>
      </c>
      <c r="AU1443" s="209" t="s">
        <v>179</v>
      </c>
      <c r="AV1443" s="14" t="s">
        <v>179</v>
      </c>
      <c r="AW1443" s="14" t="s">
        <v>36</v>
      </c>
      <c r="AX1443" s="14" t="s">
        <v>75</v>
      </c>
      <c r="AY1443" s="209" t="s">
        <v>171</v>
      </c>
    </row>
    <row r="1444" spans="2:51" s="14" customFormat="1" ht="11.25">
      <c r="B1444" s="199"/>
      <c r="C1444" s="200"/>
      <c r="D1444" s="190" t="s">
        <v>181</v>
      </c>
      <c r="E1444" s="201" t="s">
        <v>19</v>
      </c>
      <c r="F1444" s="202" t="s">
        <v>83</v>
      </c>
      <c r="G1444" s="200"/>
      <c r="H1444" s="203">
        <v>1</v>
      </c>
      <c r="I1444" s="204"/>
      <c r="J1444" s="200"/>
      <c r="K1444" s="200"/>
      <c r="L1444" s="205"/>
      <c r="M1444" s="206"/>
      <c r="N1444" s="207"/>
      <c r="O1444" s="207"/>
      <c r="P1444" s="207"/>
      <c r="Q1444" s="207"/>
      <c r="R1444" s="207"/>
      <c r="S1444" s="207"/>
      <c r="T1444" s="208"/>
      <c r="AT1444" s="209" t="s">
        <v>181</v>
      </c>
      <c r="AU1444" s="209" t="s">
        <v>179</v>
      </c>
      <c r="AV1444" s="14" t="s">
        <v>179</v>
      </c>
      <c r="AW1444" s="14" t="s">
        <v>36</v>
      </c>
      <c r="AX1444" s="14" t="s">
        <v>75</v>
      </c>
      <c r="AY1444" s="209" t="s">
        <v>171</v>
      </c>
    </row>
    <row r="1445" spans="2:51" s="13" customFormat="1" ht="11.25">
      <c r="B1445" s="188"/>
      <c r="C1445" s="189"/>
      <c r="D1445" s="190" t="s">
        <v>181</v>
      </c>
      <c r="E1445" s="191" t="s">
        <v>19</v>
      </c>
      <c r="F1445" s="192" t="s">
        <v>1649</v>
      </c>
      <c r="G1445" s="189"/>
      <c r="H1445" s="191" t="s">
        <v>19</v>
      </c>
      <c r="I1445" s="193"/>
      <c r="J1445" s="189"/>
      <c r="K1445" s="189"/>
      <c r="L1445" s="194"/>
      <c r="M1445" s="195"/>
      <c r="N1445" s="196"/>
      <c r="O1445" s="196"/>
      <c r="P1445" s="196"/>
      <c r="Q1445" s="196"/>
      <c r="R1445" s="196"/>
      <c r="S1445" s="196"/>
      <c r="T1445" s="197"/>
      <c r="AT1445" s="198" t="s">
        <v>181</v>
      </c>
      <c r="AU1445" s="198" t="s">
        <v>179</v>
      </c>
      <c r="AV1445" s="13" t="s">
        <v>83</v>
      </c>
      <c r="AW1445" s="13" t="s">
        <v>36</v>
      </c>
      <c r="AX1445" s="13" t="s">
        <v>75</v>
      </c>
      <c r="AY1445" s="198" t="s">
        <v>171</v>
      </c>
    </row>
    <row r="1446" spans="2:51" s="14" customFormat="1" ht="11.25">
      <c r="B1446" s="199"/>
      <c r="C1446" s="200"/>
      <c r="D1446" s="190" t="s">
        <v>181</v>
      </c>
      <c r="E1446" s="201" t="s">
        <v>19</v>
      </c>
      <c r="F1446" s="202" t="s">
        <v>1145</v>
      </c>
      <c r="G1446" s="200"/>
      <c r="H1446" s="203">
        <v>4</v>
      </c>
      <c r="I1446" s="204"/>
      <c r="J1446" s="200"/>
      <c r="K1446" s="200"/>
      <c r="L1446" s="205"/>
      <c r="M1446" s="206"/>
      <c r="N1446" s="207"/>
      <c r="O1446" s="207"/>
      <c r="P1446" s="207"/>
      <c r="Q1446" s="207"/>
      <c r="R1446" s="207"/>
      <c r="S1446" s="207"/>
      <c r="T1446" s="208"/>
      <c r="AT1446" s="209" t="s">
        <v>181</v>
      </c>
      <c r="AU1446" s="209" t="s">
        <v>179</v>
      </c>
      <c r="AV1446" s="14" t="s">
        <v>179</v>
      </c>
      <c r="AW1446" s="14" t="s">
        <v>36</v>
      </c>
      <c r="AX1446" s="14" t="s">
        <v>75</v>
      </c>
      <c r="AY1446" s="209" t="s">
        <v>171</v>
      </c>
    </row>
    <row r="1447" spans="2:51" s="15" customFormat="1" ht="11.25">
      <c r="B1447" s="210"/>
      <c r="C1447" s="211"/>
      <c r="D1447" s="190" t="s">
        <v>181</v>
      </c>
      <c r="E1447" s="212" t="s">
        <v>19</v>
      </c>
      <c r="F1447" s="213" t="s">
        <v>184</v>
      </c>
      <c r="G1447" s="211"/>
      <c r="H1447" s="214">
        <v>9</v>
      </c>
      <c r="I1447" s="215"/>
      <c r="J1447" s="211"/>
      <c r="K1447" s="211"/>
      <c r="L1447" s="216"/>
      <c r="M1447" s="217"/>
      <c r="N1447" s="218"/>
      <c r="O1447" s="218"/>
      <c r="P1447" s="218"/>
      <c r="Q1447" s="218"/>
      <c r="R1447" s="218"/>
      <c r="S1447" s="218"/>
      <c r="T1447" s="219"/>
      <c r="AT1447" s="220" t="s">
        <v>181</v>
      </c>
      <c r="AU1447" s="220" t="s">
        <v>179</v>
      </c>
      <c r="AV1447" s="15" t="s">
        <v>178</v>
      </c>
      <c r="AW1447" s="15" t="s">
        <v>36</v>
      </c>
      <c r="AX1447" s="15" t="s">
        <v>83</v>
      </c>
      <c r="AY1447" s="220" t="s">
        <v>171</v>
      </c>
    </row>
    <row r="1448" spans="1:65" s="2" customFormat="1" ht="16.5" customHeight="1">
      <c r="A1448" s="36"/>
      <c r="B1448" s="37"/>
      <c r="C1448" s="175" t="s">
        <v>1786</v>
      </c>
      <c r="D1448" s="175" t="s">
        <v>173</v>
      </c>
      <c r="E1448" s="176" t="s">
        <v>1787</v>
      </c>
      <c r="F1448" s="177" t="s">
        <v>1788</v>
      </c>
      <c r="G1448" s="178" t="s">
        <v>284</v>
      </c>
      <c r="H1448" s="179">
        <v>9</v>
      </c>
      <c r="I1448" s="180"/>
      <c r="J1448" s="181">
        <f>ROUND(I1448*H1448,2)</f>
        <v>0</v>
      </c>
      <c r="K1448" s="177" t="s">
        <v>177</v>
      </c>
      <c r="L1448" s="41"/>
      <c r="M1448" s="182" t="s">
        <v>19</v>
      </c>
      <c r="N1448" s="183" t="s">
        <v>47</v>
      </c>
      <c r="O1448" s="66"/>
      <c r="P1448" s="184">
        <f>O1448*H1448</f>
        <v>0</v>
      </c>
      <c r="Q1448" s="184">
        <v>0</v>
      </c>
      <c r="R1448" s="184">
        <f>Q1448*H1448</f>
        <v>0</v>
      </c>
      <c r="S1448" s="184">
        <v>0</v>
      </c>
      <c r="T1448" s="185">
        <f>S1448*H1448</f>
        <v>0</v>
      </c>
      <c r="U1448" s="36"/>
      <c r="V1448" s="36"/>
      <c r="W1448" s="36"/>
      <c r="X1448" s="36"/>
      <c r="Y1448" s="36"/>
      <c r="Z1448" s="36"/>
      <c r="AA1448" s="36"/>
      <c r="AB1448" s="36"/>
      <c r="AC1448" s="36"/>
      <c r="AD1448" s="36"/>
      <c r="AE1448" s="36"/>
      <c r="AR1448" s="186" t="s">
        <v>261</v>
      </c>
      <c r="AT1448" s="186" t="s">
        <v>173</v>
      </c>
      <c r="AU1448" s="186" t="s">
        <v>179</v>
      </c>
      <c r="AY1448" s="19" t="s">
        <v>171</v>
      </c>
      <c r="BE1448" s="187">
        <f>IF(N1448="základní",J1448,0)</f>
        <v>0</v>
      </c>
      <c r="BF1448" s="187">
        <f>IF(N1448="snížená",J1448,0)</f>
        <v>0</v>
      </c>
      <c r="BG1448" s="187">
        <f>IF(N1448="zákl. přenesená",J1448,0)</f>
        <v>0</v>
      </c>
      <c r="BH1448" s="187">
        <f>IF(N1448="sníž. přenesená",J1448,0)</f>
        <v>0</v>
      </c>
      <c r="BI1448" s="187">
        <f>IF(N1448="nulová",J1448,0)</f>
        <v>0</v>
      </c>
      <c r="BJ1448" s="19" t="s">
        <v>179</v>
      </c>
      <c r="BK1448" s="187">
        <f>ROUND(I1448*H1448,2)</f>
        <v>0</v>
      </c>
      <c r="BL1448" s="19" t="s">
        <v>261</v>
      </c>
      <c r="BM1448" s="186" t="s">
        <v>1789</v>
      </c>
    </row>
    <row r="1449" spans="2:51" s="13" customFormat="1" ht="11.25">
      <c r="B1449" s="188"/>
      <c r="C1449" s="189"/>
      <c r="D1449" s="190" t="s">
        <v>181</v>
      </c>
      <c r="E1449" s="191" t="s">
        <v>19</v>
      </c>
      <c r="F1449" s="192" t="s">
        <v>1647</v>
      </c>
      <c r="G1449" s="189"/>
      <c r="H1449" s="191" t="s">
        <v>19</v>
      </c>
      <c r="I1449" s="193"/>
      <c r="J1449" s="189"/>
      <c r="K1449" s="189"/>
      <c r="L1449" s="194"/>
      <c r="M1449" s="195"/>
      <c r="N1449" s="196"/>
      <c r="O1449" s="196"/>
      <c r="P1449" s="196"/>
      <c r="Q1449" s="196"/>
      <c r="R1449" s="196"/>
      <c r="S1449" s="196"/>
      <c r="T1449" s="197"/>
      <c r="AT1449" s="198" t="s">
        <v>181</v>
      </c>
      <c r="AU1449" s="198" t="s">
        <v>179</v>
      </c>
      <c r="AV1449" s="13" t="s">
        <v>83</v>
      </c>
      <c r="AW1449" s="13" t="s">
        <v>36</v>
      </c>
      <c r="AX1449" s="13" t="s">
        <v>75</v>
      </c>
      <c r="AY1449" s="198" t="s">
        <v>171</v>
      </c>
    </row>
    <row r="1450" spans="2:51" s="14" customFormat="1" ht="11.25">
      <c r="B1450" s="199"/>
      <c r="C1450" s="200"/>
      <c r="D1450" s="190" t="s">
        <v>181</v>
      </c>
      <c r="E1450" s="201" t="s">
        <v>19</v>
      </c>
      <c r="F1450" s="202" t="s">
        <v>1248</v>
      </c>
      <c r="G1450" s="200"/>
      <c r="H1450" s="203">
        <v>6</v>
      </c>
      <c r="I1450" s="204"/>
      <c r="J1450" s="200"/>
      <c r="K1450" s="200"/>
      <c r="L1450" s="205"/>
      <c r="M1450" s="206"/>
      <c r="N1450" s="207"/>
      <c r="O1450" s="207"/>
      <c r="P1450" s="207"/>
      <c r="Q1450" s="207"/>
      <c r="R1450" s="207"/>
      <c r="S1450" s="207"/>
      <c r="T1450" s="208"/>
      <c r="AT1450" s="209" t="s">
        <v>181</v>
      </c>
      <c r="AU1450" s="209" t="s">
        <v>179</v>
      </c>
      <c r="AV1450" s="14" t="s">
        <v>179</v>
      </c>
      <c r="AW1450" s="14" t="s">
        <v>36</v>
      </c>
      <c r="AX1450" s="14" t="s">
        <v>75</v>
      </c>
      <c r="AY1450" s="209" t="s">
        <v>171</v>
      </c>
    </row>
    <row r="1451" spans="2:51" s="14" customFormat="1" ht="11.25">
      <c r="B1451" s="199"/>
      <c r="C1451" s="200"/>
      <c r="D1451" s="190" t="s">
        <v>181</v>
      </c>
      <c r="E1451" s="201" t="s">
        <v>19</v>
      </c>
      <c r="F1451" s="202" t="s">
        <v>83</v>
      </c>
      <c r="G1451" s="200"/>
      <c r="H1451" s="203">
        <v>1</v>
      </c>
      <c r="I1451" s="204"/>
      <c r="J1451" s="200"/>
      <c r="K1451" s="200"/>
      <c r="L1451" s="205"/>
      <c r="M1451" s="206"/>
      <c r="N1451" s="207"/>
      <c r="O1451" s="207"/>
      <c r="P1451" s="207"/>
      <c r="Q1451" s="207"/>
      <c r="R1451" s="207"/>
      <c r="S1451" s="207"/>
      <c r="T1451" s="208"/>
      <c r="AT1451" s="209" t="s">
        <v>181</v>
      </c>
      <c r="AU1451" s="209" t="s">
        <v>179</v>
      </c>
      <c r="AV1451" s="14" t="s">
        <v>179</v>
      </c>
      <c r="AW1451" s="14" t="s">
        <v>36</v>
      </c>
      <c r="AX1451" s="14" t="s">
        <v>75</v>
      </c>
      <c r="AY1451" s="209" t="s">
        <v>171</v>
      </c>
    </row>
    <row r="1452" spans="2:51" s="13" customFormat="1" ht="11.25">
      <c r="B1452" s="188"/>
      <c r="C1452" s="189"/>
      <c r="D1452" s="190" t="s">
        <v>181</v>
      </c>
      <c r="E1452" s="191" t="s">
        <v>19</v>
      </c>
      <c r="F1452" s="192" t="s">
        <v>1649</v>
      </c>
      <c r="G1452" s="189"/>
      <c r="H1452" s="191" t="s">
        <v>19</v>
      </c>
      <c r="I1452" s="193"/>
      <c r="J1452" s="189"/>
      <c r="K1452" s="189"/>
      <c r="L1452" s="194"/>
      <c r="M1452" s="195"/>
      <c r="N1452" s="196"/>
      <c r="O1452" s="196"/>
      <c r="P1452" s="196"/>
      <c r="Q1452" s="196"/>
      <c r="R1452" s="196"/>
      <c r="S1452" s="196"/>
      <c r="T1452" s="197"/>
      <c r="AT1452" s="198" t="s">
        <v>181</v>
      </c>
      <c r="AU1452" s="198" t="s">
        <v>179</v>
      </c>
      <c r="AV1452" s="13" t="s">
        <v>83</v>
      </c>
      <c r="AW1452" s="13" t="s">
        <v>36</v>
      </c>
      <c r="AX1452" s="13" t="s">
        <v>75</v>
      </c>
      <c r="AY1452" s="198" t="s">
        <v>171</v>
      </c>
    </row>
    <row r="1453" spans="2:51" s="14" customFormat="1" ht="11.25">
      <c r="B1453" s="199"/>
      <c r="C1453" s="200"/>
      <c r="D1453" s="190" t="s">
        <v>181</v>
      </c>
      <c r="E1453" s="201" t="s">
        <v>19</v>
      </c>
      <c r="F1453" s="202" t="s">
        <v>1790</v>
      </c>
      <c r="G1453" s="200"/>
      <c r="H1453" s="203">
        <v>2</v>
      </c>
      <c r="I1453" s="204"/>
      <c r="J1453" s="200"/>
      <c r="K1453" s="200"/>
      <c r="L1453" s="205"/>
      <c r="M1453" s="206"/>
      <c r="N1453" s="207"/>
      <c r="O1453" s="207"/>
      <c r="P1453" s="207"/>
      <c r="Q1453" s="207"/>
      <c r="R1453" s="207"/>
      <c r="S1453" s="207"/>
      <c r="T1453" s="208"/>
      <c r="AT1453" s="209" t="s">
        <v>181</v>
      </c>
      <c r="AU1453" s="209" t="s">
        <v>179</v>
      </c>
      <c r="AV1453" s="14" t="s">
        <v>179</v>
      </c>
      <c r="AW1453" s="14" t="s">
        <v>36</v>
      </c>
      <c r="AX1453" s="14" t="s">
        <v>75</v>
      </c>
      <c r="AY1453" s="209" t="s">
        <v>171</v>
      </c>
    </row>
    <row r="1454" spans="2:51" s="15" customFormat="1" ht="11.25">
      <c r="B1454" s="210"/>
      <c r="C1454" s="211"/>
      <c r="D1454" s="190" t="s">
        <v>181</v>
      </c>
      <c r="E1454" s="212" t="s">
        <v>19</v>
      </c>
      <c r="F1454" s="213" t="s">
        <v>184</v>
      </c>
      <c r="G1454" s="211"/>
      <c r="H1454" s="214">
        <v>9</v>
      </c>
      <c r="I1454" s="215"/>
      <c r="J1454" s="211"/>
      <c r="K1454" s="211"/>
      <c r="L1454" s="216"/>
      <c r="M1454" s="217"/>
      <c r="N1454" s="218"/>
      <c r="O1454" s="218"/>
      <c r="P1454" s="218"/>
      <c r="Q1454" s="218"/>
      <c r="R1454" s="218"/>
      <c r="S1454" s="218"/>
      <c r="T1454" s="219"/>
      <c r="AT1454" s="220" t="s">
        <v>181</v>
      </c>
      <c r="AU1454" s="220" t="s">
        <v>179</v>
      </c>
      <c r="AV1454" s="15" t="s">
        <v>178</v>
      </c>
      <c r="AW1454" s="15" t="s">
        <v>36</v>
      </c>
      <c r="AX1454" s="15" t="s">
        <v>83</v>
      </c>
      <c r="AY1454" s="220" t="s">
        <v>171</v>
      </c>
    </row>
    <row r="1455" spans="1:65" s="2" customFormat="1" ht="16.5" customHeight="1">
      <c r="A1455" s="36"/>
      <c r="B1455" s="37"/>
      <c r="C1455" s="175" t="s">
        <v>1791</v>
      </c>
      <c r="D1455" s="175" t="s">
        <v>173</v>
      </c>
      <c r="E1455" s="176" t="s">
        <v>1792</v>
      </c>
      <c r="F1455" s="177" t="s">
        <v>1793</v>
      </c>
      <c r="G1455" s="178" t="s">
        <v>176</v>
      </c>
      <c r="H1455" s="179">
        <v>144.341</v>
      </c>
      <c r="I1455" s="180"/>
      <c r="J1455" s="181">
        <f>ROUND(I1455*H1455,2)</f>
        <v>0</v>
      </c>
      <c r="K1455" s="177" t="s">
        <v>177</v>
      </c>
      <c r="L1455" s="41"/>
      <c r="M1455" s="182" t="s">
        <v>19</v>
      </c>
      <c r="N1455" s="183" t="s">
        <v>47</v>
      </c>
      <c r="O1455" s="66"/>
      <c r="P1455" s="184">
        <f>O1455*H1455</f>
        <v>0</v>
      </c>
      <c r="Q1455" s="184">
        <v>5E-05</v>
      </c>
      <c r="R1455" s="184">
        <f>Q1455*H1455</f>
        <v>0.007217050000000001</v>
      </c>
      <c r="S1455" s="184">
        <v>0</v>
      </c>
      <c r="T1455" s="185">
        <f>S1455*H1455</f>
        <v>0</v>
      </c>
      <c r="U1455" s="36"/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  <c r="AR1455" s="186" t="s">
        <v>261</v>
      </c>
      <c r="AT1455" s="186" t="s">
        <v>173</v>
      </c>
      <c r="AU1455" s="186" t="s">
        <v>179</v>
      </c>
      <c r="AY1455" s="19" t="s">
        <v>171</v>
      </c>
      <c r="BE1455" s="187">
        <f>IF(N1455="základní",J1455,0)</f>
        <v>0</v>
      </c>
      <c r="BF1455" s="187">
        <f>IF(N1455="snížená",J1455,0)</f>
        <v>0</v>
      </c>
      <c r="BG1455" s="187">
        <f>IF(N1455="zákl. přenesená",J1455,0)</f>
        <v>0</v>
      </c>
      <c r="BH1455" s="187">
        <f>IF(N1455="sníž. přenesená",J1455,0)</f>
        <v>0</v>
      </c>
      <c r="BI1455" s="187">
        <f>IF(N1455="nulová",J1455,0)</f>
        <v>0</v>
      </c>
      <c r="BJ1455" s="19" t="s">
        <v>179</v>
      </c>
      <c r="BK1455" s="187">
        <f>ROUND(I1455*H1455,2)</f>
        <v>0</v>
      </c>
      <c r="BL1455" s="19" t="s">
        <v>261</v>
      </c>
      <c r="BM1455" s="186" t="s">
        <v>1794</v>
      </c>
    </row>
    <row r="1456" spans="1:65" s="2" customFormat="1" ht="24">
      <c r="A1456" s="36"/>
      <c r="B1456" s="37"/>
      <c r="C1456" s="175" t="s">
        <v>1795</v>
      </c>
      <c r="D1456" s="175" t="s">
        <v>173</v>
      </c>
      <c r="E1456" s="176" t="s">
        <v>1796</v>
      </c>
      <c r="F1456" s="177" t="s">
        <v>1797</v>
      </c>
      <c r="G1456" s="178" t="s">
        <v>222</v>
      </c>
      <c r="H1456" s="179">
        <v>2.853</v>
      </c>
      <c r="I1456" s="180"/>
      <c r="J1456" s="181">
        <f>ROUND(I1456*H1456,2)</f>
        <v>0</v>
      </c>
      <c r="K1456" s="177" t="s">
        <v>177</v>
      </c>
      <c r="L1456" s="41"/>
      <c r="M1456" s="182" t="s">
        <v>19</v>
      </c>
      <c r="N1456" s="183" t="s">
        <v>47</v>
      </c>
      <c r="O1456" s="66"/>
      <c r="P1456" s="184">
        <f>O1456*H1456</f>
        <v>0</v>
      </c>
      <c r="Q1456" s="184">
        <v>0</v>
      </c>
      <c r="R1456" s="184">
        <f>Q1456*H1456</f>
        <v>0</v>
      </c>
      <c r="S1456" s="184">
        <v>0</v>
      </c>
      <c r="T1456" s="185">
        <f>S1456*H1456</f>
        <v>0</v>
      </c>
      <c r="U1456" s="36"/>
      <c r="V1456" s="36"/>
      <c r="W1456" s="36"/>
      <c r="X1456" s="36"/>
      <c r="Y1456" s="36"/>
      <c r="Z1456" s="36"/>
      <c r="AA1456" s="36"/>
      <c r="AB1456" s="36"/>
      <c r="AC1456" s="36"/>
      <c r="AD1456" s="36"/>
      <c r="AE1456" s="36"/>
      <c r="AR1456" s="186" t="s">
        <v>261</v>
      </c>
      <c r="AT1456" s="186" t="s">
        <v>173</v>
      </c>
      <c r="AU1456" s="186" t="s">
        <v>179</v>
      </c>
      <c r="AY1456" s="19" t="s">
        <v>171</v>
      </c>
      <c r="BE1456" s="187">
        <f>IF(N1456="základní",J1456,0)</f>
        <v>0</v>
      </c>
      <c r="BF1456" s="187">
        <f>IF(N1456="snížená",J1456,0)</f>
        <v>0</v>
      </c>
      <c r="BG1456" s="187">
        <f>IF(N1456="zákl. přenesená",J1456,0)</f>
        <v>0</v>
      </c>
      <c r="BH1456" s="187">
        <f>IF(N1456="sníž. přenesená",J1456,0)</f>
        <v>0</v>
      </c>
      <c r="BI1456" s="187">
        <f>IF(N1456="nulová",J1456,0)</f>
        <v>0</v>
      </c>
      <c r="BJ1456" s="19" t="s">
        <v>179</v>
      </c>
      <c r="BK1456" s="187">
        <f>ROUND(I1456*H1456,2)</f>
        <v>0</v>
      </c>
      <c r="BL1456" s="19" t="s">
        <v>261</v>
      </c>
      <c r="BM1456" s="186" t="s">
        <v>1798</v>
      </c>
    </row>
    <row r="1457" spans="2:63" s="12" customFormat="1" ht="22.9" customHeight="1">
      <c r="B1457" s="159"/>
      <c r="C1457" s="160"/>
      <c r="D1457" s="161" t="s">
        <v>74</v>
      </c>
      <c r="E1457" s="173" t="s">
        <v>1799</v>
      </c>
      <c r="F1457" s="173" t="s">
        <v>1800</v>
      </c>
      <c r="G1457" s="160"/>
      <c r="H1457" s="160"/>
      <c r="I1457" s="163"/>
      <c r="J1457" s="174">
        <f>BK1457</f>
        <v>0</v>
      </c>
      <c r="K1457" s="160"/>
      <c r="L1457" s="165"/>
      <c r="M1457" s="166"/>
      <c r="N1457" s="167"/>
      <c r="O1457" s="167"/>
      <c r="P1457" s="168">
        <f>SUM(P1458:P1485)</f>
        <v>0</v>
      </c>
      <c r="Q1457" s="167"/>
      <c r="R1457" s="168">
        <f>SUM(R1458:R1485)</f>
        <v>0.8164115200000001</v>
      </c>
      <c r="S1457" s="167"/>
      <c r="T1457" s="169">
        <f>SUM(T1458:T1485)</f>
        <v>0</v>
      </c>
      <c r="AR1457" s="170" t="s">
        <v>179</v>
      </c>
      <c r="AT1457" s="171" t="s">
        <v>74</v>
      </c>
      <c r="AU1457" s="171" t="s">
        <v>83</v>
      </c>
      <c r="AY1457" s="170" t="s">
        <v>171</v>
      </c>
      <c r="BK1457" s="172">
        <f>SUM(BK1458:BK1485)</f>
        <v>0</v>
      </c>
    </row>
    <row r="1458" spans="1:65" s="2" customFormat="1" ht="16.5" customHeight="1">
      <c r="A1458" s="36"/>
      <c r="B1458" s="37"/>
      <c r="C1458" s="175" t="s">
        <v>1801</v>
      </c>
      <c r="D1458" s="175" t="s">
        <v>173</v>
      </c>
      <c r="E1458" s="176" t="s">
        <v>1802</v>
      </c>
      <c r="F1458" s="177" t="s">
        <v>1803</v>
      </c>
      <c r="G1458" s="178" t="s">
        <v>176</v>
      </c>
      <c r="H1458" s="179">
        <v>2044.056</v>
      </c>
      <c r="I1458" s="180"/>
      <c r="J1458" s="181">
        <f>ROUND(I1458*H1458,2)</f>
        <v>0</v>
      </c>
      <c r="K1458" s="177" t="s">
        <v>177</v>
      </c>
      <c r="L1458" s="41"/>
      <c r="M1458" s="182" t="s">
        <v>19</v>
      </c>
      <c r="N1458" s="183" t="s">
        <v>47</v>
      </c>
      <c r="O1458" s="66"/>
      <c r="P1458" s="184">
        <f>O1458*H1458</f>
        <v>0</v>
      </c>
      <c r="Q1458" s="184">
        <v>0.0002</v>
      </c>
      <c r="R1458" s="184">
        <f>Q1458*H1458</f>
        <v>0.40881120000000004</v>
      </c>
      <c r="S1458" s="184">
        <v>0</v>
      </c>
      <c r="T1458" s="185">
        <f>S1458*H1458</f>
        <v>0</v>
      </c>
      <c r="U1458" s="36"/>
      <c r="V1458" s="36"/>
      <c r="W1458" s="36"/>
      <c r="X1458" s="36"/>
      <c r="Y1458" s="36"/>
      <c r="Z1458" s="36"/>
      <c r="AA1458" s="36"/>
      <c r="AB1458" s="36"/>
      <c r="AC1458" s="36"/>
      <c r="AD1458" s="36"/>
      <c r="AE1458" s="36"/>
      <c r="AR1458" s="186" t="s">
        <v>261</v>
      </c>
      <c r="AT1458" s="186" t="s">
        <v>173</v>
      </c>
      <c r="AU1458" s="186" t="s">
        <v>179</v>
      </c>
      <c r="AY1458" s="19" t="s">
        <v>171</v>
      </c>
      <c r="BE1458" s="187">
        <f>IF(N1458="základní",J1458,0)</f>
        <v>0</v>
      </c>
      <c r="BF1458" s="187">
        <f>IF(N1458="snížená",J1458,0)</f>
        <v>0</v>
      </c>
      <c r="BG1458" s="187">
        <f>IF(N1458="zákl. přenesená",J1458,0)</f>
        <v>0</v>
      </c>
      <c r="BH1458" s="187">
        <f>IF(N1458="sníž. přenesená",J1458,0)</f>
        <v>0</v>
      </c>
      <c r="BI1458" s="187">
        <f>IF(N1458="nulová",J1458,0)</f>
        <v>0</v>
      </c>
      <c r="BJ1458" s="19" t="s">
        <v>179</v>
      </c>
      <c r="BK1458" s="187">
        <f>ROUND(I1458*H1458,2)</f>
        <v>0</v>
      </c>
      <c r="BL1458" s="19" t="s">
        <v>261</v>
      </c>
      <c r="BM1458" s="186" t="s">
        <v>1804</v>
      </c>
    </row>
    <row r="1459" spans="2:51" s="13" customFormat="1" ht="11.25">
      <c r="B1459" s="188"/>
      <c r="C1459" s="189"/>
      <c r="D1459" s="190" t="s">
        <v>181</v>
      </c>
      <c r="E1459" s="191" t="s">
        <v>19</v>
      </c>
      <c r="F1459" s="192" t="s">
        <v>1805</v>
      </c>
      <c r="G1459" s="189"/>
      <c r="H1459" s="191" t="s">
        <v>19</v>
      </c>
      <c r="I1459" s="193"/>
      <c r="J1459" s="189"/>
      <c r="K1459" s="189"/>
      <c r="L1459" s="194"/>
      <c r="M1459" s="195"/>
      <c r="N1459" s="196"/>
      <c r="O1459" s="196"/>
      <c r="P1459" s="196"/>
      <c r="Q1459" s="196"/>
      <c r="R1459" s="196"/>
      <c r="S1459" s="196"/>
      <c r="T1459" s="197"/>
      <c r="AT1459" s="198" t="s">
        <v>181</v>
      </c>
      <c r="AU1459" s="198" t="s">
        <v>179</v>
      </c>
      <c r="AV1459" s="13" t="s">
        <v>83</v>
      </c>
      <c r="AW1459" s="13" t="s">
        <v>36</v>
      </c>
      <c r="AX1459" s="13" t="s">
        <v>75</v>
      </c>
      <c r="AY1459" s="198" t="s">
        <v>171</v>
      </c>
    </row>
    <row r="1460" spans="2:51" s="14" customFormat="1" ht="11.25">
      <c r="B1460" s="199"/>
      <c r="C1460" s="200"/>
      <c r="D1460" s="190" t="s">
        <v>181</v>
      </c>
      <c r="E1460" s="201" t="s">
        <v>19</v>
      </c>
      <c r="F1460" s="202" t="s">
        <v>1806</v>
      </c>
      <c r="G1460" s="200"/>
      <c r="H1460" s="203">
        <v>285.23</v>
      </c>
      <c r="I1460" s="204"/>
      <c r="J1460" s="200"/>
      <c r="K1460" s="200"/>
      <c r="L1460" s="205"/>
      <c r="M1460" s="206"/>
      <c r="N1460" s="207"/>
      <c r="O1460" s="207"/>
      <c r="P1460" s="207"/>
      <c r="Q1460" s="207"/>
      <c r="R1460" s="207"/>
      <c r="S1460" s="207"/>
      <c r="T1460" s="208"/>
      <c r="AT1460" s="209" t="s">
        <v>181</v>
      </c>
      <c r="AU1460" s="209" t="s">
        <v>179</v>
      </c>
      <c r="AV1460" s="14" t="s">
        <v>179</v>
      </c>
      <c r="AW1460" s="14" t="s">
        <v>36</v>
      </c>
      <c r="AX1460" s="14" t="s">
        <v>75</v>
      </c>
      <c r="AY1460" s="209" t="s">
        <v>171</v>
      </c>
    </row>
    <row r="1461" spans="2:51" s="13" customFormat="1" ht="11.25">
      <c r="B1461" s="188"/>
      <c r="C1461" s="189"/>
      <c r="D1461" s="190" t="s">
        <v>181</v>
      </c>
      <c r="E1461" s="191" t="s">
        <v>19</v>
      </c>
      <c r="F1461" s="192" t="s">
        <v>1807</v>
      </c>
      <c r="G1461" s="189"/>
      <c r="H1461" s="191" t="s">
        <v>19</v>
      </c>
      <c r="I1461" s="193"/>
      <c r="J1461" s="189"/>
      <c r="K1461" s="189"/>
      <c r="L1461" s="194"/>
      <c r="M1461" s="195"/>
      <c r="N1461" s="196"/>
      <c r="O1461" s="196"/>
      <c r="P1461" s="196"/>
      <c r="Q1461" s="196"/>
      <c r="R1461" s="196"/>
      <c r="S1461" s="196"/>
      <c r="T1461" s="197"/>
      <c r="AT1461" s="198" t="s">
        <v>181</v>
      </c>
      <c r="AU1461" s="198" t="s">
        <v>179</v>
      </c>
      <c r="AV1461" s="13" t="s">
        <v>83</v>
      </c>
      <c r="AW1461" s="13" t="s">
        <v>36</v>
      </c>
      <c r="AX1461" s="13" t="s">
        <v>75</v>
      </c>
      <c r="AY1461" s="198" t="s">
        <v>171</v>
      </c>
    </row>
    <row r="1462" spans="2:51" s="14" customFormat="1" ht="11.25">
      <c r="B1462" s="199"/>
      <c r="C1462" s="200"/>
      <c r="D1462" s="190" t="s">
        <v>181</v>
      </c>
      <c r="E1462" s="201" t="s">
        <v>19</v>
      </c>
      <c r="F1462" s="202" t="s">
        <v>1808</v>
      </c>
      <c r="G1462" s="200"/>
      <c r="H1462" s="203">
        <v>1084.965</v>
      </c>
      <c r="I1462" s="204"/>
      <c r="J1462" s="200"/>
      <c r="K1462" s="200"/>
      <c r="L1462" s="205"/>
      <c r="M1462" s="206"/>
      <c r="N1462" s="207"/>
      <c r="O1462" s="207"/>
      <c r="P1462" s="207"/>
      <c r="Q1462" s="207"/>
      <c r="R1462" s="207"/>
      <c r="S1462" s="207"/>
      <c r="T1462" s="208"/>
      <c r="AT1462" s="209" t="s">
        <v>181</v>
      </c>
      <c r="AU1462" s="209" t="s">
        <v>179</v>
      </c>
      <c r="AV1462" s="14" t="s">
        <v>179</v>
      </c>
      <c r="AW1462" s="14" t="s">
        <v>36</v>
      </c>
      <c r="AX1462" s="14" t="s">
        <v>75</v>
      </c>
      <c r="AY1462" s="209" t="s">
        <v>171</v>
      </c>
    </row>
    <row r="1463" spans="2:51" s="13" customFormat="1" ht="11.25">
      <c r="B1463" s="188"/>
      <c r="C1463" s="189"/>
      <c r="D1463" s="190" t="s">
        <v>181</v>
      </c>
      <c r="E1463" s="191" t="s">
        <v>19</v>
      </c>
      <c r="F1463" s="192" t="s">
        <v>1809</v>
      </c>
      <c r="G1463" s="189"/>
      <c r="H1463" s="191" t="s">
        <v>19</v>
      </c>
      <c r="I1463" s="193"/>
      <c r="J1463" s="189"/>
      <c r="K1463" s="189"/>
      <c r="L1463" s="194"/>
      <c r="M1463" s="195"/>
      <c r="N1463" s="196"/>
      <c r="O1463" s="196"/>
      <c r="P1463" s="196"/>
      <c r="Q1463" s="196"/>
      <c r="R1463" s="196"/>
      <c r="S1463" s="196"/>
      <c r="T1463" s="197"/>
      <c r="AT1463" s="198" t="s">
        <v>181</v>
      </c>
      <c r="AU1463" s="198" t="s">
        <v>179</v>
      </c>
      <c r="AV1463" s="13" t="s">
        <v>83</v>
      </c>
      <c r="AW1463" s="13" t="s">
        <v>36</v>
      </c>
      <c r="AX1463" s="13" t="s">
        <v>75</v>
      </c>
      <c r="AY1463" s="198" t="s">
        <v>171</v>
      </c>
    </row>
    <row r="1464" spans="2:51" s="14" customFormat="1" ht="11.25">
      <c r="B1464" s="199"/>
      <c r="C1464" s="200"/>
      <c r="D1464" s="190" t="s">
        <v>181</v>
      </c>
      <c r="E1464" s="201" t="s">
        <v>19</v>
      </c>
      <c r="F1464" s="202" t="s">
        <v>1810</v>
      </c>
      <c r="G1464" s="200"/>
      <c r="H1464" s="203">
        <v>144.341</v>
      </c>
      <c r="I1464" s="204"/>
      <c r="J1464" s="200"/>
      <c r="K1464" s="200"/>
      <c r="L1464" s="205"/>
      <c r="M1464" s="206"/>
      <c r="N1464" s="207"/>
      <c r="O1464" s="207"/>
      <c r="P1464" s="207"/>
      <c r="Q1464" s="207"/>
      <c r="R1464" s="207"/>
      <c r="S1464" s="207"/>
      <c r="T1464" s="208"/>
      <c r="AT1464" s="209" t="s">
        <v>181</v>
      </c>
      <c r="AU1464" s="209" t="s">
        <v>179</v>
      </c>
      <c r="AV1464" s="14" t="s">
        <v>179</v>
      </c>
      <c r="AW1464" s="14" t="s">
        <v>36</v>
      </c>
      <c r="AX1464" s="14" t="s">
        <v>75</v>
      </c>
      <c r="AY1464" s="209" t="s">
        <v>171</v>
      </c>
    </row>
    <row r="1465" spans="2:51" s="13" customFormat="1" ht="11.25">
      <c r="B1465" s="188"/>
      <c r="C1465" s="189"/>
      <c r="D1465" s="190" t="s">
        <v>181</v>
      </c>
      <c r="E1465" s="191" t="s">
        <v>19</v>
      </c>
      <c r="F1465" s="192" t="s">
        <v>1811</v>
      </c>
      <c r="G1465" s="189"/>
      <c r="H1465" s="191" t="s">
        <v>19</v>
      </c>
      <c r="I1465" s="193"/>
      <c r="J1465" s="189"/>
      <c r="K1465" s="189"/>
      <c r="L1465" s="194"/>
      <c r="M1465" s="195"/>
      <c r="N1465" s="196"/>
      <c r="O1465" s="196"/>
      <c r="P1465" s="196"/>
      <c r="Q1465" s="196"/>
      <c r="R1465" s="196"/>
      <c r="S1465" s="196"/>
      <c r="T1465" s="197"/>
      <c r="AT1465" s="198" t="s">
        <v>181</v>
      </c>
      <c r="AU1465" s="198" t="s">
        <v>179</v>
      </c>
      <c r="AV1465" s="13" t="s">
        <v>83</v>
      </c>
      <c r="AW1465" s="13" t="s">
        <v>36</v>
      </c>
      <c r="AX1465" s="13" t="s">
        <v>75</v>
      </c>
      <c r="AY1465" s="198" t="s">
        <v>171</v>
      </c>
    </row>
    <row r="1466" spans="2:51" s="14" customFormat="1" ht="11.25">
      <c r="B1466" s="199"/>
      <c r="C1466" s="200"/>
      <c r="D1466" s="190" t="s">
        <v>181</v>
      </c>
      <c r="E1466" s="201" t="s">
        <v>19</v>
      </c>
      <c r="F1466" s="202" t="s">
        <v>1812</v>
      </c>
      <c r="G1466" s="200"/>
      <c r="H1466" s="203">
        <v>529.52</v>
      </c>
      <c r="I1466" s="204"/>
      <c r="J1466" s="200"/>
      <c r="K1466" s="200"/>
      <c r="L1466" s="205"/>
      <c r="M1466" s="206"/>
      <c r="N1466" s="207"/>
      <c r="O1466" s="207"/>
      <c r="P1466" s="207"/>
      <c r="Q1466" s="207"/>
      <c r="R1466" s="207"/>
      <c r="S1466" s="207"/>
      <c r="T1466" s="208"/>
      <c r="AT1466" s="209" t="s">
        <v>181</v>
      </c>
      <c r="AU1466" s="209" t="s">
        <v>179</v>
      </c>
      <c r="AV1466" s="14" t="s">
        <v>179</v>
      </c>
      <c r="AW1466" s="14" t="s">
        <v>36</v>
      </c>
      <c r="AX1466" s="14" t="s">
        <v>75</v>
      </c>
      <c r="AY1466" s="209" t="s">
        <v>171</v>
      </c>
    </row>
    <row r="1467" spans="2:51" s="15" customFormat="1" ht="11.25">
      <c r="B1467" s="210"/>
      <c r="C1467" s="211"/>
      <c r="D1467" s="190" t="s">
        <v>181</v>
      </c>
      <c r="E1467" s="212" t="s">
        <v>19</v>
      </c>
      <c r="F1467" s="213" t="s">
        <v>184</v>
      </c>
      <c r="G1467" s="211"/>
      <c r="H1467" s="214">
        <v>2044.056</v>
      </c>
      <c r="I1467" s="215"/>
      <c r="J1467" s="211"/>
      <c r="K1467" s="211"/>
      <c r="L1467" s="216"/>
      <c r="M1467" s="217"/>
      <c r="N1467" s="218"/>
      <c r="O1467" s="218"/>
      <c r="P1467" s="218"/>
      <c r="Q1467" s="218"/>
      <c r="R1467" s="218"/>
      <c r="S1467" s="218"/>
      <c r="T1467" s="219"/>
      <c r="AT1467" s="220" t="s">
        <v>181</v>
      </c>
      <c r="AU1467" s="220" t="s">
        <v>179</v>
      </c>
      <c r="AV1467" s="15" t="s">
        <v>178</v>
      </c>
      <c r="AW1467" s="15" t="s">
        <v>36</v>
      </c>
      <c r="AX1467" s="15" t="s">
        <v>83</v>
      </c>
      <c r="AY1467" s="220" t="s">
        <v>171</v>
      </c>
    </row>
    <row r="1468" spans="1:65" s="2" customFormat="1" ht="16.5" customHeight="1">
      <c r="A1468" s="36"/>
      <c r="B1468" s="37"/>
      <c r="C1468" s="175" t="s">
        <v>1813</v>
      </c>
      <c r="D1468" s="175" t="s">
        <v>173</v>
      </c>
      <c r="E1468" s="176" t="s">
        <v>1814</v>
      </c>
      <c r="F1468" s="177" t="s">
        <v>1815</v>
      </c>
      <c r="G1468" s="178" t="s">
        <v>176</v>
      </c>
      <c r="H1468" s="179">
        <v>70.228</v>
      </c>
      <c r="I1468" s="180"/>
      <c r="J1468" s="181">
        <f>ROUND(I1468*H1468,2)</f>
        <v>0</v>
      </c>
      <c r="K1468" s="177" t="s">
        <v>177</v>
      </c>
      <c r="L1468" s="41"/>
      <c r="M1468" s="182" t="s">
        <v>19</v>
      </c>
      <c r="N1468" s="183" t="s">
        <v>47</v>
      </c>
      <c r="O1468" s="66"/>
      <c r="P1468" s="184">
        <f>O1468*H1468</f>
        <v>0</v>
      </c>
      <c r="Q1468" s="184">
        <v>0.0002</v>
      </c>
      <c r="R1468" s="184">
        <f>Q1468*H1468</f>
        <v>0.0140456</v>
      </c>
      <c r="S1468" s="184">
        <v>0</v>
      </c>
      <c r="T1468" s="185">
        <f>S1468*H1468</f>
        <v>0</v>
      </c>
      <c r="U1468" s="36"/>
      <c r="V1468" s="36"/>
      <c r="W1468" s="36"/>
      <c r="X1468" s="36"/>
      <c r="Y1468" s="36"/>
      <c r="Z1468" s="36"/>
      <c r="AA1468" s="36"/>
      <c r="AB1468" s="36"/>
      <c r="AC1468" s="36"/>
      <c r="AD1468" s="36"/>
      <c r="AE1468" s="36"/>
      <c r="AR1468" s="186" t="s">
        <v>261</v>
      </c>
      <c r="AT1468" s="186" t="s">
        <v>173</v>
      </c>
      <c r="AU1468" s="186" t="s">
        <v>179</v>
      </c>
      <c r="AY1468" s="19" t="s">
        <v>171</v>
      </c>
      <c r="BE1468" s="187">
        <f>IF(N1468="základní",J1468,0)</f>
        <v>0</v>
      </c>
      <c r="BF1468" s="187">
        <f>IF(N1468="snížená",J1468,0)</f>
        <v>0</v>
      </c>
      <c r="BG1468" s="187">
        <f>IF(N1468="zákl. přenesená",J1468,0)</f>
        <v>0</v>
      </c>
      <c r="BH1468" s="187">
        <f>IF(N1468="sníž. přenesená",J1468,0)</f>
        <v>0</v>
      </c>
      <c r="BI1468" s="187">
        <f>IF(N1468="nulová",J1468,0)</f>
        <v>0</v>
      </c>
      <c r="BJ1468" s="19" t="s">
        <v>179</v>
      </c>
      <c r="BK1468" s="187">
        <f>ROUND(I1468*H1468,2)</f>
        <v>0</v>
      </c>
      <c r="BL1468" s="19" t="s">
        <v>261</v>
      </c>
      <c r="BM1468" s="186" t="s">
        <v>1816</v>
      </c>
    </row>
    <row r="1469" spans="2:51" s="13" customFormat="1" ht="11.25">
      <c r="B1469" s="188"/>
      <c r="C1469" s="189"/>
      <c r="D1469" s="190" t="s">
        <v>181</v>
      </c>
      <c r="E1469" s="191" t="s">
        <v>19</v>
      </c>
      <c r="F1469" s="192" t="s">
        <v>350</v>
      </c>
      <c r="G1469" s="189"/>
      <c r="H1469" s="191" t="s">
        <v>19</v>
      </c>
      <c r="I1469" s="193"/>
      <c r="J1469" s="189"/>
      <c r="K1469" s="189"/>
      <c r="L1469" s="194"/>
      <c r="M1469" s="195"/>
      <c r="N1469" s="196"/>
      <c r="O1469" s="196"/>
      <c r="P1469" s="196"/>
      <c r="Q1469" s="196"/>
      <c r="R1469" s="196"/>
      <c r="S1469" s="196"/>
      <c r="T1469" s="197"/>
      <c r="AT1469" s="198" t="s">
        <v>181</v>
      </c>
      <c r="AU1469" s="198" t="s">
        <v>179</v>
      </c>
      <c r="AV1469" s="13" t="s">
        <v>83</v>
      </c>
      <c r="AW1469" s="13" t="s">
        <v>36</v>
      </c>
      <c r="AX1469" s="13" t="s">
        <v>75</v>
      </c>
      <c r="AY1469" s="198" t="s">
        <v>171</v>
      </c>
    </row>
    <row r="1470" spans="2:51" s="14" customFormat="1" ht="11.25">
      <c r="B1470" s="199"/>
      <c r="C1470" s="200"/>
      <c r="D1470" s="190" t="s">
        <v>181</v>
      </c>
      <c r="E1470" s="201" t="s">
        <v>19</v>
      </c>
      <c r="F1470" s="202" t="s">
        <v>1817</v>
      </c>
      <c r="G1470" s="200"/>
      <c r="H1470" s="203">
        <v>70.228</v>
      </c>
      <c r="I1470" s="204"/>
      <c r="J1470" s="200"/>
      <c r="K1470" s="200"/>
      <c r="L1470" s="205"/>
      <c r="M1470" s="206"/>
      <c r="N1470" s="207"/>
      <c r="O1470" s="207"/>
      <c r="P1470" s="207"/>
      <c r="Q1470" s="207"/>
      <c r="R1470" s="207"/>
      <c r="S1470" s="207"/>
      <c r="T1470" s="208"/>
      <c r="AT1470" s="209" t="s">
        <v>181</v>
      </c>
      <c r="AU1470" s="209" t="s">
        <v>179</v>
      </c>
      <c r="AV1470" s="14" t="s">
        <v>179</v>
      </c>
      <c r="AW1470" s="14" t="s">
        <v>36</v>
      </c>
      <c r="AX1470" s="14" t="s">
        <v>75</v>
      </c>
      <c r="AY1470" s="209" t="s">
        <v>171</v>
      </c>
    </row>
    <row r="1471" spans="2:51" s="15" customFormat="1" ht="11.25">
      <c r="B1471" s="210"/>
      <c r="C1471" s="211"/>
      <c r="D1471" s="190" t="s">
        <v>181</v>
      </c>
      <c r="E1471" s="212" t="s">
        <v>19</v>
      </c>
      <c r="F1471" s="213" t="s">
        <v>184</v>
      </c>
      <c r="G1471" s="211"/>
      <c r="H1471" s="214">
        <v>70.228</v>
      </c>
      <c r="I1471" s="215"/>
      <c r="J1471" s="211"/>
      <c r="K1471" s="211"/>
      <c r="L1471" s="216"/>
      <c r="M1471" s="217"/>
      <c r="N1471" s="218"/>
      <c r="O1471" s="218"/>
      <c r="P1471" s="218"/>
      <c r="Q1471" s="218"/>
      <c r="R1471" s="218"/>
      <c r="S1471" s="218"/>
      <c r="T1471" s="219"/>
      <c r="AT1471" s="220" t="s">
        <v>181</v>
      </c>
      <c r="AU1471" s="220" t="s">
        <v>179</v>
      </c>
      <c r="AV1471" s="15" t="s">
        <v>178</v>
      </c>
      <c r="AW1471" s="15" t="s">
        <v>36</v>
      </c>
      <c r="AX1471" s="15" t="s">
        <v>83</v>
      </c>
      <c r="AY1471" s="220" t="s">
        <v>171</v>
      </c>
    </row>
    <row r="1472" spans="1:65" s="2" customFormat="1" ht="24">
      <c r="A1472" s="36"/>
      <c r="B1472" s="37"/>
      <c r="C1472" s="175" t="s">
        <v>1818</v>
      </c>
      <c r="D1472" s="175" t="s">
        <v>173</v>
      </c>
      <c r="E1472" s="176" t="s">
        <v>1819</v>
      </c>
      <c r="F1472" s="177" t="s">
        <v>1820</v>
      </c>
      <c r="G1472" s="178" t="s">
        <v>176</v>
      </c>
      <c r="H1472" s="179">
        <v>1443.444</v>
      </c>
      <c r="I1472" s="180"/>
      <c r="J1472" s="181">
        <f>ROUND(I1472*H1472,2)</f>
        <v>0</v>
      </c>
      <c r="K1472" s="177" t="s">
        <v>177</v>
      </c>
      <c r="L1472" s="41"/>
      <c r="M1472" s="182" t="s">
        <v>19</v>
      </c>
      <c r="N1472" s="183" t="s">
        <v>47</v>
      </c>
      <c r="O1472" s="66"/>
      <c r="P1472" s="184">
        <f>O1472*H1472</f>
        <v>0</v>
      </c>
      <c r="Q1472" s="184">
        <v>0.00026</v>
      </c>
      <c r="R1472" s="184">
        <f>Q1472*H1472</f>
        <v>0.37529544</v>
      </c>
      <c r="S1472" s="184">
        <v>0</v>
      </c>
      <c r="T1472" s="185">
        <f>S1472*H1472</f>
        <v>0</v>
      </c>
      <c r="U1472" s="36"/>
      <c r="V1472" s="36"/>
      <c r="W1472" s="36"/>
      <c r="X1472" s="36"/>
      <c r="Y1472" s="36"/>
      <c r="Z1472" s="36"/>
      <c r="AA1472" s="36"/>
      <c r="AB1472" s="36"/>
      <c r="AC1472" s="36"/>
      <c r="AD1472" s="36"/>
      <c r="AE1472" s="36"/>
      <c r="AR1472" s="186" t="s">
        <v>261</v>
      </c>
      <c r="AT1472" s="186" t="s">
        <v>173</v>
      </c>
      <c r="AU1472" s="186" t="s">
        <v>179</v>
      </c>
      <c r="AY1472" s="19" t="s">
        <v>171</v>
      </c>
      <c r="BE1472" s="187">
        <f>IF(N1472="základní",J1472,0)</f>
        <v>0</v>
      </c>
      <c r="BF1472" s="187">
        <f>IF(N1472="snížená",J1472,0)</f>
        <v>0</v>
      </c>
      <c r="BG1472" s="187">
        <f>IF(N1472="zákl. přenesená",J1472,0)</f>
        <v>0</v>
      </c>
      <c r="BH1472" s="187">
        <f>IF(N1472="sníž. přenesená",J1472,0)</f>
        <v>0</v>
      </c>
      <c r="BI1472" s="187">
        <f>IF(N1472="nulová",J1472,0)</f>
        <v>0</v>
      </c>
      <c r="BJ1472" s="19" t="s">
        <v>179</v>
      </c>
      <c r="BK1472" s="187">
        <f>ROUND(I1472*H1472,2)</f>
        <v>0</v>
      </c>
      <c r="BL1472" s="19" t="s">
        <v>261</v>
      </c>
      <c r="BM1472" s="186" t="s">
        <v>1821</v>
      </c>
    </row>
    <row r="1473" spans="2:51" s="13" customFormat="1" ht="11.25">
      <c r="B1473" s="188"/>
      <c r="C1473" s="189"/>
      <c r="D1473" s="190" t="s">
        <v>181</v>
      </c>
      <c r="E1473" s="191" t="s">
        <v>19</v>
      </c>
      <c r="F1473" s="192" t="s">
        <v>1805</v>
      </c>
      <c r="G1473" s="189"/>
      <c r="H1473" s="191" t="s">
        <v>19</v>
      </c>
      <c r="I1473" s="193"/>
      <c r="J1473" s="189"/>
      <c r="K1473" s="189"/>
      <c r="L1473" s="194"/>
      <c r="M1473" s="195"/>
      <c r="N1473" s="196"/>
      <c r="O1473" s="196"/>
      <c r="P1473" s="196"/>
      <c r="Q1473" s="196"/>
      <c r="R1473" s="196"/>
      <c r="S1473" s="196"/>
      <c r="T1473" s="197"/>
      <c r="AT1473" s="198" t="s">
        <v>181</v>
      </c>
      <c r="AU1473" s="198" t="s">
        <v>179</v>
      </c>
      <c r="AV1473" s="13" t="s">
        <v>83</v>
      </c>
      <c r="AW1473" s="13" t="s">
        <v>36</v>
      </c>
      <c r="AX1473" s="13" t="s">
        <v>75</v>
      </c>
      <c r="AY1473" s="198" t="s">
        <v>171</v>
      </c>
    </row>
    <row r="1474" spans="2:51" s="14" customFormat="1" ht="11.25">
      <c r="B1474" s="199"/>
      <c r="C1474" s="200"/>
      <c r="D1474" s="190" t="s">
        <v>181</v>
      </c>
      <c r="E1474" s="201" t="s">
        <v>19</v>
      </c>
      <c r="F1474" s="202" t="s">
        <v>1806</v>
      </c>
      <c r="G1474" s="200"/>
      <c r="H1474" s="203">
        <v>285.23</v>
      </c>
      <c r="I1474" s="204"/>
      <c r="J1474" s="200"/>
      <c r="K1474" s="200"/>
      <c r="L1474" s="205"/>
      <c r="M1474" s="206"/>
      <c r="N1474" s="207"/>
      <c r="O1474" s="207"/>
      <c r="P1474" s="207"/>
      <c r="Q1474" s="207"/>
      <c r="R1474" s="207"/>
      <c r="S1474" s="207"/>
      <c r="T1474" s="208"/>
      <c r="AT1474" s="209" t="s">
        <v>181</v>
      </c>
      <c r="AU1474" s="209" t="s">
        <v>179</v>
      </c>
      <c r="AV1474" s="14" t="s">
        <v>179</v>
      </c>
      <c r="AW1474" s="14" t="s">
        <v>36</v>
      </c>
      <c r="AX1474" s="14" t="s">
        <v>75</v>
      </c>
      <c r="AY1474" s="209" t="s">
        <v>171</v>
      </c>
    </row>
    <row r="1475" spans="2:51" s="13" customFormat="1" ht="11.25">
      <c r="B1475" s="188"/>
      <c r="C1475" s="189"/>
      <c r="D1475" s="190" t="s">
        <v>181</v>
      </c>
      <c r="E1475" s="191" t="s">
        <v>19</v>
      </c>
      <c r="F1475" s="192" t="s">
        <v>1807</v>
      </c>
      <c r="G1475" s="189"/>
      <c r="H1475" s="191" t="s">
        <v>19</v>
      </c>
      <c r="I1475" s="193"/>
      <c r="J1475" s="189"/>
      <c r="K1475" s="189"/>
      <c r="L1475" s="194"/>
      <c r="M1475" s="195"/>
      <c r="N1475" s="196"/>
      <c r="O1475" s="196"/>
      <c r="P1475" s="196"/>
      <c r="Q1475" s="196"/>
      <c r="R1475" s="196"/>
      <c r="S1475" s="196"/>
      <c r="T1475" s="197"/>
      <c r="AT1475" s="198" t="s">
        <v>181</v>
      </c>
      <c r="AU1475" s="198" t="s">
        <v>179</v>
      </c>
      <c r="AV1475" s="13" t="s">
        <v>83</v>
      </c>
      <c r="AW1475" s="13" t="s">
        <v>36</v>
      </c>
      <c r="AX1475" s="13" t="s">
        <v>75</v>
      </c>
      <c r="AY1475" s="198" t="s">
        <v>171</v>
      </c>
    </row>
    <row r="1476" spans="2:51" s="14" customFormat="1" ht="11.25">
      <c r="B1476" s="199"/>
      <c r="C1476" s="200"/>
      <c r="D1476" s="190" t="s">
        <v>181</v>
      </c>
      <c r="E1476" s="201" t="s">
        <v>19</v>
      </c>
      <c r="F1476" s="202" t="s">
        <v>1808</v>
      </c>
      <c r="G1476" s="200"/>
      <c r="H1476" s="203">
        <v>1084.965</v>
      </c>
      <c r="I1476" s="204"/>
      <c r="J1476" s="200"/>
      <c r="K1476" s="200"/>
      <c r="L1476" s="205"/>
      <c r="M1476" s="206"/>
      <c r="N1476" s="207"/>
      <c r="O1476" s="207"/>
      <c r="P1476" s="207"/>
      <c r="Q1476" s="207"/>
      <c r="R1476" s="207"/>
      <c r="S1476" s="207"/>
      <c r="T1476" s="208"/>
      <c r="AT1476" s="209" t="s">
        <v>181</v>
      </c>
      <c r="AU1476" s="209" t="s">
        <v>179</v>
      </c>
      <c r="AV1476" s="14" t="s">
        <v>179</v>
      </c>
      <c r="AW1476" s="14" t="s">
        <v>36</v>
      </c>
      <c r="AX1476" s="14" t="s">
        <v>75</v>
      </c>
      <c r="AY1476" s="209" t="s">
        <v>171</v>
      </c>
    </row>
    <row r="1477" spans="2:51" s="13" customFormat="1" ht="11.25">
      <c r="B1477" s="188"/>
      <c r="C1477" s="189"/>
      <c r="D1477" s="190" t="s">
        <v>181</v>
      </c>
      <c r="E1477" s="191" t="s">
        <v>19</v>
      </c>
      <c r="F1477" s="192" t="s">
        <v>1809</v>
      </c>
      <c r="G1477" s="189"/>
      <c r="H1477" s="191" t="s">
        <v>19</v>
      </c>
      <c r="I1477" s="193"/>
      <c r="J1477" s="189"/>
      <c r="K1477" s="189"/>
      <c r="L1477" s="194"/>
      <c r="M1477" s="195"/>
      <c r="N1477" s="196"/>
      <c r="O1477" s="196"/>
      <c r="P1477" s="196"/>
      <c r="Q1477" s="196"/>
      <c r="R1477" s="196"/>
      <c r="S1477" s="196"/>
      <c r="T1477" s="197"/>
      <c r="AT1477" s="198" t="s">
        <v>181</v>
      </c>
      <c r="AU1477" s="198" t="s">
        <v>179</v>
      </c>
      <c r="AV1477" s="13" t="s">
        <v>83</v>
      </c>
      <c r="AW1477" s="13" t="s">
        <v>36</v>
      </c>
      <c r="AX1477" s="13" t="s">
        <v>75</v>
      </c>
      <c r="AY1477" s="198" t="s">
        <v>171</v>
      </c>
    </row>
    <row r="1478" spans="2:51" s="14" customFormat="1" ht="11.25">
      <c r="B1478" s="199"/>
      <c r="C1478" s="200"/>
      <c r="D1478" s="190" t="s">
        <v>181</v>
      </c>
      <c r="E1478" s="201" t="s">
        <v>19</v>
      </c>
      <c r="F1478" s="202" t="s">
        <v>1822</v>
      </c>
      <c r="G1478" s="200"/>
      <c r="H1478" s="203">
        <v>-144.341</v>
      </c>
      <c r="I1478" s="204"/>
      <c r="J1478" s="200"/>
      <c r="K1478" s="200"/>
      <c r="L1478" s="205"/>
      <c r="M1478" s="206"/>
      <c r="N1478" s="207"/>
      <c r="O1478" s="207"/>
      <c r="P1478" s="207"/>
      <c r="Q1478" s="207"/>
      <c r="R1478" s="207"/>
      <c r="S1478" s="207"/>
      <c r="T1478" s="208"/>
      <c r="AT1478" s="209" t="s">
        <v>181</v>
      </c>
      <c r="AU1478" s="209" t="s">
        <v>179</v>
      </c>
      <c r="AV1478" s="14" t="s">
        <v>179</v>
      </c>
      <c r="AW1478" s="14" t="s">
        <v>36</v>
      </c>
      <c r="AX1478" s="14" t="s">
        <v>75</v>
      </c>
      <c r="AY1478" s="209" t="s">
        <v>171</v>
      </c>
    </row>
    <row r="1479" spans="2:51" s="13" customFormat="1" ht="11.25">
      <c r="B1479" s="188"/>
      <c r="C1479" s="189"/>
      <c r="D1479" s="190" t="s">
        <v>181</v>
      </c>
      <c r="E1479" s="191" t="s">
        <v>19</v>
      </c>
      <c r="F1479" s="192" t="s">
        <v>1823</v>
      </c>
      <c r="G1479" s="189"/>
      <c r="H1479" s="191" t="s">
        <v>19</v>
      </c>
      <c r="I1479" s="193"/>
      <c r="J1479" s="189"/>
      <c r="K1479" s="189"/>
      <c r="L1479" s="194"/>
      <c r="M1479" s="195"/>
      <c r="N1479" s="196"/>
      <c r="O1479" s="196"/>
      <c r="P1479" s="196"/>
      <c r="Q1479" s="196"/>
      <c r="R1479" s="196"/>
      <c r="S1479" s="196"/>
      <c r="T1479" s="197"/>
      <c r="AT1479" s="198" t="s">
        <v>181</v>
      </c>
      <c r="AU1479" s="198" t="s">
        <v>179</v>
      </c>
      <c r="AV1479" s="13" t="s">
        <v>83</v>
      </c>
      <c r="AW1479" s="13" t="s">
        <v>36</v>
      </c>
      <c r="AX1479" s="13" t="s">
        <v>75</v>
      </c>
      <c r="AY1479" s="198" t="s">
        <v>171</v>
      </c>
    </row>
    <row r="1480" spans="2:51" s="14" customFormat="1" ht="11.25">
      <c r="B1480" s="199"/>
      <c r="C1480" s="200"/>
      <c r="D1480" s="190" t="s">
        <v>181</v>
      </c>
      <c r="E1480" s="201" t="s">
        <v>19</v>
      </c>
      <c r="F1480" s="202" t="s">
        <v>1824</v>
      </c>
      <c r="G1480" s="200"/>
      <c r="H1480" s="203">
        <v>217.59</v>
      </c>
      <c r="I1480" s="204"/>
      <c r="J1480" s="200"/>
      <c r="K1480" s="200"/>
      <c r="L1480" s="205"/>
      <c r="M1480" s="206"/>
      <c r="N1480" s="207"/>
      <c r="O1480" s="207"/>
      <c r="P1480" s="207"/>
      <c r="Q1480" s="207"/>
      <c r="R1480" s="207"/>
      <c r="S1480" s="207"/>
      <c r="T1480" s="208"/>
      <c r="AT1480" s="209" t="s">
        <v>181</v>
      </c>
      <c r="AU1480" s="209" t="s">
        <v>179</v>
      </c>
      <c r="AV1480" s="14" t="s">
        <v>179</v>
      </c>
      <c r="AW1480" s="14" t="s">
        <v>36</v>
      </c>
      <c r="AX1480" s="14" t="s">
        <v>75</v>
      </c>
      <c r="AY1480" s="209" t="s">
        <v>171</v>
      </c>
    </row>
    <row r="1481" spans="2:51" s="15" customFormat="1" ht="11.25">
      <c r="B1481" s="210"/>
      <c r="C1481" s="211"/>
      <c r="D1481" s="190" t="s">
        <v>181</v>
      </c>
      <c r="E1481" s="212" t="s">
        <v>19</v>
      </c>
      <c r="F1481" s="213" t="s">
        <v>184</v>
      </c>
      <c r="G1481" s="211"/>
      <c r="H1481" s="214">
        <v>1443.444</v>
      </c>
      <c r="I1481" s="215"/>
      <c r="J1481" s="211"/>
      <c r="K1481" s="211"/>
      <c r="L1481" s="216"/>
      <c r="M1481" s="217"/>
      <c r="N1481" s="218"/>
      <c r="O1481" s="218"/>
      <c r="P1481" s="218"/>
      <c r="Q1481" s="218"/>
      <c r="R1481" s="218"/>
      <c r="S1481" s="218"/>
      <c r="T1481" s="219"/>
      <c r="AT1481" s="220" t="s">
        <v>181</v>
      </c>
      <c r="AU1481" s="220" t="s">
        <v>179</v>
      </c>
      <c r="AV1481" s="15" t="s">
        <v>178</v>
      </c>
      <c r="AW1481" s="15" t="s">
        <v>36</v>
      </c>
      <c r="AX1481" s="15" t="s">
        <v>83</v>
      </c>
      <c r="AY1481" s="220" t="s">
        <v>171</v>
      </c>
    </row>
    <row r="1482" spans="1:65" s="2" customFormat="1" ht="24">
      <c r="A1482" s="36"/>
      <c r="B1482" s="37"/>
      <c r="C1482" s="175" t="s">
        <v>1825</v>
      </c>
      <c r="D1482" s="175" t="s">
        <v>173</v>
      </c>
      <c r="E1482" s="176" t="s">
        <v>1826</v>
      </c>
      <c r="F1482" s="177" t="s">
        <v>1827</v>
      </c>
      <c r="G1482" s="178" t="s">
        <v>176</v>
      </c>
      <c r="H1482" s="179">
        <v>70.228</v>
      </c>
      <c r="I1482" s="180"/>
      <c r="J1482" s="181">
        <f>ROUND(I1482*H1482,2)</f>
        <v>0</v>
      </c>
      <c r="K1482" s="177" t="s">
        <v>177</v>
      </c>
      <c r="L1482" s="41"/>
      <c r="M1482" s="182" t="s">
        <v>19</v>
      </c>
      <c r="N1482" s="183" t="s">
        <v>47</v>
      </c>
      <c r="O1482" s="66"/>
      <c r="P1482" s="184">
        <f>O1482*H1482</f>
        <v>0</v>
      </c>
      <c r="Q1482" s="184">
        <v>0.00026</v>
      </c>
      <c r="R1482" s="184">
        <f>Q1482*H1482</f>
        <v>0.018259279999999996</v>
      </c>
      <c r="S1482" s="184">
        <v>0</v>
      </c>
      <c r="T1482" s="185">
        <f>S1482*H1482</f>
        <v>0</v>
      </c>
      <c r="U1482" s="36"/>
      <c r="V1482" s="36"/>
      <c r="W1482" s="36"/>
      <c r="X1482" s="36"/>
      <c r="Y1482" s="36"/>
      <c r="Z1482" s="36"/>
      <c r="AA1482" s="36"/>
      <c r="AB1482" s="36"/>
      <c r="AC1482" s="36"/>
      <c r="AD1482" s="36"/>
      <c r="AE1482" s="36"/>
      <c r="AR1482" s="186" t="s">
        <v>261</v>
      </c>
      <c r="AT1482" s="186" t="s">
        <v>173</v>
      </c>
      <c r="AU1482" s="186" t="s">
        <v>179</v>
      </c>
      <c r="AY1482" s="19" t="s">
        <v>171</v>
      </c>
      <c r="BE1482" s="187">
        <f>IF(N1482="základní",J1482,0)</f>
        <v>0</v>
      </c>
      <c r="BF1482" s="187">
        <f>IF(N1482="snížená",J1482,0)</f>
        <v>0</v>
      </c>
      <c r="BG1482" s="187">
        <f>IF(N1482="zákl. přenesená",J1482,0)</f>
        <v>0</v>
      </c>
      <c r="BH1482" s="187">
        <f>IF(N1482="sníž. přenesená",J1482,0)</f>
        <v>0</v>
      </c>
      <c r="BI1482" s="187">
        <f>IF(N1482="nulová",J1482,0)</f>
        <v>0</v>
      </c>
      <c r="BJ1482" s="19" t="s">
        <v>179</v>
      </c>
      <c r="BK1482" s="187">
        <f>ROUND(I1482*H1482,2)</f>
        <v>0</v>
      </c>
      <c r="BL1482" s="19" t="s">
        <v>261</v>
      </c>
      <c r="BM1482" s="186" t="s">
        <v>1828</v>
      </c>
    </row>
    <row r="1483" spans="2:51" s="13" customFormat="1" ht="11.25">
      <c r="B1483" s="188"/>
      <c r="C1483" s="189"/>
      <c r="D1483" s="190" t="s">
        <v>181</v>
      </c>
      <c r="E1483" s="191" t="s">
        <v>19</v>
      </c>
      <c r="F1483" s="192" t="s">
        <v>350</v>
      </c>
      <c r="G1483" s="189"/>
      <c r="H1483" s="191" t="s">
        <v>19</v>
      </c>
      <c r="I1483" s="193"/>
      <c r="J1483" s="189"/>
      <c r="K1483" s="189"/>
      <c r="L1483" s="194"/>
      <c r="M1483" s="195"/>
      <c r="N1483" s="196"/>
      <c r="O1483" s="196"/>
      <c r="P1483" s="196"/>
      <c r="Q1483" s="196"/>
      <c r="R1483" s="196"/>
      <c r="S1483" s="196"/>
      <c r="T1483" s="197"/>
      <c r="AT1483" s="198" t="s">
        <v>181</v>
      </c>
      <c r="AU1483" s="198" t="s">
        <v>179</v>
      </c>
      <c r="AV1483" s="13" t="s">
        <v>83</v>
      </c>
      <c r="AW1483" s="13" t="s">
        <v>36</v>
      </c>
      <c r="AX1483" s="13" t="s">
        <v>75</v>
      </c>
      <c r="AY1483" s="198" t="s">
        <v>171</v>
      </c>
    </row>
    <row r="1484" spans="2:51" s="14" customFormat="1" ht="11.25">
      <c r="B1484" s="199"/>
      <c r="C1484" s="200"/>
      <c r="D1484" s="190" t="s">
        <v>181</v>
      </c>
      <c r="E1484" s="201" t="s">
        <v>19</v>
      </c>
      <c r="F1484" s="202" t="s">
        <v>1817</v>
      </c>
      <c r="G1484" s="200"/>
      <c r="H1484" s="203">
        <v>70.228</v>
      </c>
      <c r="I1484" s="204"/>
      <c r="J1484" s="200"/>
      <c r="K1484" s="200"/>
      <c r="L1484" s="205"/>
      <c r="M1484" s="206"/>
      <c r="N1484" s="207"/>
      <c r="O1484" s="207"/>
      <c r="P1484" s="207"/>
      <c r="Q1484" s="207"/>
      <c r="R1484" s="207"/>
      <c r="S1484" s="207"/>
      <c r="T1484" s="208"/>
      <c r="AT1484" s="209" t="s">
        <v>181</v>
      </c>
      <c r="AU1484" s="209" t="s">
        <v>179</v>
      </c>
      <c r="AV1484" s="14" t="s">
        <v>179</v>
      </c>
      <c r="AW1484" s="14" t="s">
        <v>36</v>
      </c>
      <c r="AX1484" s="14" t="s">
        <v>75</v>
      </c>
      <c r="AY1484" s="209" t="s">
        <v>171</v>
      </c>
    </row>
    <row r="1485" spans="2:51" s="15" customFormat="1" ht="11.25">
      <c r="B1485" s="210"/>
      <c r="C1485" s="211"/>
      <c r="D1485" s="190" t="s">
        <v>181</v>
      </c>
      <c r="E1485" s="212" t="s">
        <v>19</v>
      </c>
      <c r="F1485" s="213" t="s">
        <v>184</v>
      </c>
      <c r="G1485" s="211"/>
      <c r="H1485" s="214">
        <v>70.228</v>
      </c>
      <c r="I1485" s="215"/>
      <c r="J1485" s="211"/>
      <c r="K1485" s="211"/>
      <c r="L1485" s="216"/>
      <c r="M1485" s="246"/>
      <c r="N1485" s="247"/>
      <c r="O1485" s="247"/>
      <c r="P1485" s="247"/>
      <c r="Q1485" s="247"/>
      <c r="R1485" s="247"/>
      <c r="S1485" s="247"/>
      <c r="T1485" s="248"/>
      <c r="AT1485" s="220" t="s">
        <v>181</v>
      </c>
      <c r="AU1485" s="220" t="s">
        <v>179</v>
      </c>
      <c r="AV1485" s="15" t="s">
        <v>178</v>
      </c>
      <c r="AW1485" s="15" t="s">
        <v>36</v>
      </c>
      <c r="AX1485" s="15" t="s">
        <v>83</v>
      </c>
      <c r="AY1485" s="220" t="s">
        <v>171</v>
      </c>
    </row>
    <row r="1486" spans="1:31" s="2" customFormat="1" ht="6.95" customHeight="1">
      <c r="A1486" s="36"/>
      <c r="B1486" s="49"/>
      <c r="C1486" s="50"/>
      <c r="D1486" s="50"/>
      <c r="E1486" s="50"/>
      <c r="F1486" s="50"/>
      <c r="G1486" s="50"/>
      <c r="H1486" s="50"/>
      <c r="I1486" s="50"/>
      <c r="J1486" s="50"/>
      <c r="K1486" s="50"/>
      <c r="L1486" s="41"/>
      <c r="M1486" s="36"/>
      <c r="O1486" s="36"/>
      <c r="P1486" s="36"/>
      <c r="Q1486" s="36"/>
      <c r="R1486" s="36"/>
      <c r="S1486" s="36"/>
      <c r="T1486" s="36"/>
      <c r="U1486" s="36"/>
      <c r="V1486" s="36"/>
      <c r="W1486" s="36"/>
      <c r="X1486" s="36"/>
      <c r="Y1486" s="36"/>
      <c r="Z1486" s="36"/>
      <c r="AA1486" s="36"/>
      <c r="AB1486" s="36"/>
      <c r="AC1486" s="36"/>
      <c r="AD1486" s="36"/>
      <c r="AE1486" s="36"/>
    </row>
  </sheetData>
  <sheetProtection algorithmName="SHA-512" hashValue="8oY/L0TyUHz6Doqssji0JUdDNj/YAtLdcWyHuIZ0kSumG08kOvyikPQM3Rmc1NXuaGXgT5as99bEJGCcKU1lWQ==" saltValue="sDMsxxK9NCOA7DNGEdxNKnCrTgyd9xUl9nbp4rgU2dlP2c8s42LpWEITxAtX0kCmolw/mkNzHUJ8yQ8fi5b4Gw==" spinCount="100000" sheet="1" objects="1" scenarios="1" formatColumns="0" formatRows="0" autoFilter="0"/>
  <autoFilter ref="C100:K1485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87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1829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44285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ROUND(J86,2)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ROUND((SUM(BE86:BE267)),2)</f>
        <v>0</v>
      </c>
      <c r="G33" s="36"/>
      <c r="H33" s="36"/>
      <c r="I33" s="120">
        <v>0.21</v>
      </c>
      <c r="J33" s="119">
        <f>ROUND(((SUM(BE86:BE267))*I33),2)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ROUND((SUM(BF86:BF267)),2)</f>
        <v>0</v>
      </c>
      <c r="G34" s="36"/>
      <c r="H34" s="36"/>
      <c r="I34" s="120">
        <v>0.15</v>
      </c>
      <c r="J34" s="119">
        <f>ROUND(((SUM(BF86:BF267))*I34),2)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ROUND((SUM(BG86:BG267)),2)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ROUND((SUM(BH86:BH267)),2)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ROUND((SUM(BI86:BI267)),2)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01.1. - Elektroinstalace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44285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J86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1830</v>
      </c>
      <c r="E60" s="139"/>
      <c r="F60" s="139"/>
      <c r="G60" s="139"/>
      <c r="H60" s="139"/>
      <c r="I60" s="139"/>
      <c r="J60" s="140">
        <f>J87</f>
        <v>0</v>
      </c>
      <c r="K60" s="137"/>
      <c r="L60" s="141"/>
    </row>
    <row r="61" spans="2:12" s="9" customFormat="1" ht="24.95" customHeight="1">
      <c r="B61" s="136"/>
      <c r="C61" s="137"/>
      <c r="D61" s="138" t="s">
        <v>1831</v>
      </c>
      <c r="E61" s="139"/>
      <c r="F61" s="139"/>
      <c r="G61" s="139"/>
      <c r="H61" s="139"/>
      <c r="I61" s="139"/>
      <c r="J61" s="140">
        <f>J92</f>
        <v>0</v>
      </c>
      <c r="K61" s="137"/>
      <c r="L61" s="141"/>
    </row>
    <row r="62" spans="2:12" s="9" customFormat="1" ht="24.95" customHeight="1">
      <c r="B62" s="136"/>
      <c r="C62" s="137"/>
      <c r="D62" s="138" t="s">
        <v>1832</v>
      </c>
      <c r="E62" s="139"/>
      <c r="F62" s="139"/>
      <c r="G62" s="139"/>
      <c r="H62" s="139"/>
      <c r="I62" s="139"/>
      <c r="J62" s="140">
        <f>J144</f>
        <v>0</v>
      </c>
      <c r="K62" s="137"/>
      <c r="L62" s="141"/>
    </row>
    <row r="63" spans="2:12" s="9" customFormat="1" ht="24.95" customHeight="1">
      <c r="B63" s="136"/>
      <c r="C63" s="137"/>
      <c r="D63" s="138" t="s">
        <v>1833</v>
      </c>
      <c r="E63" s="139"/>
      <c r="F63" s="139"/>
      <c r="G63" s="139"/>
      <c r="H63" s="139"/>
      <c r="I63" s="139"/>
      <c r="J63" s="140">
        <f>J153</f>
        <v>0</v>
      </c>
      <c r="K63" s="137"/>
      <c r="L63" s="141"/>
    </row>
    <row r="64" spans="2:12" s="9" customFormat="1" ht="24.95" customHeight="1">
      <c r="B64" s="136"/>
      <c r="C64" s="137"/>
      <c r="D64" s="138" t="s">
        <v>1834</v>
      </c>
      <c r="E64" s="139"/>
      <c r="F64" s="139"/>
      <c r="G64" s="139"/>
      <c r="H64" s="139"/>
      <c r="I64" s="139"/>
      <c r="J64" s="140">
        <f>J160</f>
        <v>0</v>
      </c>
      <c r="K64" s="137"/>
      <c r="L64" s="141"/>
    </row>
    <row r="65" spans="2:12" s="9" customFormat="1" ht="24.95" customHeight="1">
      <c r="B65" s="136"/>
      <c r="C65" s="137"/>
      <c r="D65" s="138" t="s">
        <v>1835</v>
      </c>
      <c r="E65" s="139"/>
      <c r="F65" s="139"/>
      <c r="G65" s="139"/>
      <c r="H65" s="139"/>
      <c r="I65" s="139"/>
      <c r="J65" s="140">
        <f>J265</f>
        <v>0</v>
      </c>
      <c r="K65" s="137"/>
      <c r="L65" s="141"/>
    </row>
    <row r="66" spans="2:12" s="10" customFormat="1" ht="19.9" customHeight="1">
      <c r="B66" s="142"/>
      <c r="C66" s="143"/>
      <c r="D66" s="144" t="s">
        <v>1836</v>
      </c>
      <c r="E66" s="145"/>
      <c r="F66" s="145"/>
      <c r="G66" s="145"/>
      <c r="H66" s="145"/>
      <c r="I66" s="145"/>
      <c r="J66" s="146">
        <f>J266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156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405" t="str">
        <f>E7</f>
        <v>Domov ve Věži - Komunitní bydlení II</v>
      </c>
      <c r="F76" s="406"/>
      <c r="G76" s="406"/>
      <c r="H76" s="406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128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62" t="str">
        <f>E9</f>
        <v>SO 01.1. - Elektroinstalace</v>
      </c>
      <c r="F78" s="407"/>
      <c r="G78" s="407"/>
      <c r="H78" s="407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21</v>
      </c>
      <c r="D80" s="38"/>
      <c r="E80" s="38"/>
      <c r="F80" s="29" t="str">
        <f>F12</f>
        <v>Obec Věž</v>
      </c>
      <c r="G80" s="38"/>
      <c r="H80" s="38"/>
      <c r="I80" s="31" t="s">
        <v>23</v>
      </c>
      <c r="J80" s="61">
        <f>IF(J12="","",J12)</f>
        <v>44285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40.15" customHeight="1">
      <c r="A82" s="36"/>
      <c r="B82" s="37"/>
      <c r="C82" s="31" t="s">
        <v>24</v>
      </c>
      <c r="D82" s="38"/>
      <c r="E82" s="38"/>
      <c r="F82" s="29" t="str">
        <f>E15</f>
        <v xml:space="preserve">Kraj Vysočina, Žižkova 1882/57, 587 33 Jihlava </v>
      </c>
      <c r="G82" s="38"/>
      <c r="H82" s="38"/>
      <c r="I82" s="31" t="s">
        <v>32</v>
      </c>
      <c r="J82" s="34" t="str">
        <f>E21</f>
        <v>INVENTE s.r.o., Žerotínova 483/1, 370 04 Č. Buděj.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30</v>
      </c>
      <c r="D83" s="38"/>
      <c r="E83" s="38"/>
      <c r="F83" s="29" t="str">
        <f>IF(E18="","",E18)</f>
        <v>Vyplň údaj</v>
      </c>
      <c r="G83" s="38"/>
      <c r="H83" s="38"/>
      <c r="I83" s="31" t="s">
        <v>37</v>
      </c>
      <c r="J83" s="34" t="str">
        <f>E24</f>
        <v xml:space="preserve"> 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48"/>
      <c r="B85" s="149"/>
      <c r="C85" s="150" t="s">
        <v>157</v>
      </c>
      <c r="D85" s="151" t="s">
        <v>60</v>
      </c>
      <c r="E85" s="151" t="s">
        <v>56</v>
      </c>
      <c r="F85" s="151" t="s">
        <v>57</v>
      </c>
      <c r="G85" s="151" t="s">
        <v>158</v>
      </c>
      <c r="H85" s="151" t="s">
        <v>159</v>
      </c>
      <c r="I85" s="151" t="s">
        <v>160</v>
      </c>
      <c r="J85" s="151" t="s">
        <v>132</v>
      </c>
      <c r="K85" s="152" t="s">
        <v>161</v>
      </c>
      <c r="L85" s="153"/>
      <c r="M85" s="70" t="s">
        <v>19</v>
      </c>
      <c r="N85" s="71" t="s">
        <v>45</v>
      </c>
      <c r="O85" s="71" t="s">
        <v>162</v>
      </c>
      <c r="P85" s="71" t="s">
        <v>163</v>
      </c>
      <c r="Q85" s="71" t="s">
        <v>164</v>
      </c>
      <c r="R85" s="71" t="s">
        <v>165</v>
      </c>
      <c r="S85" s="71" t="s">
        <v>166</v>
      </c>
      <c r="T85" s="72" t="s">
        <v>167</v>
      </c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</row>
    <row r="86" spans="1:63" s="2" customFormat="1" ht="22.9" customHeight="1">
      <c r="A86" s="36"/>
      <c r="B86" s="37"/>
      <c r="C86" s="77" t="s">
        <v>168</v>
      </c>
      <c r="D86" s="38"/>
      <c r="E86" s="38"/>
      <c r="F86" s="38"/>
      <c r="G86" s="38"/>
      <c r="H86" s="38"/>
      <c r="I86" s="38"/>
      <c r="J86" s="154">
        <f>BK86</f>
        <v>0</v>
      </c>
      <c r="K86" s="38"/>
      <c r="L86" s="41"/>
      <c r="M86" s="73"/>
      <c r="N86" s="155"/>
      <c r="O86" s="74"/>
      <c r="P86" s="156">
        <f>P87+P92+P144+P153+P160+P265</f>
        <v>0</v>
      </c>
      <c r="Q86" s="74"/>
      <c r="R86" s="156">
        <f>R87+R92+R144+R153+R160+R265</f>
        <v>0</v>
      </c>
      <c r="S86" s="74"/>
      <c r="T86" s="157">
        <f>T87+T92+T144+T153+T160+T265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74</v>
      </c>
      <c r="AU86" s="19" t="s">
        <v>133</v>
      </c>
      <c r="BK86" s="158">
        <f>BK87+BK92+BK144+BK153+BK160+BK265</f>
        <v>0</v>
      </c>
    </row>
    <row r="87" spans="2:63" s="12" customFormat="1" ht="25.9" customHeight="1">
      <c r="B87" s="159"/>
      <c r="C87" s="160"/>
      <c r="D87" s="161" t="s">
        <v>74</v>
      </c>
      <c r="E87" s="162" t="s">
        <v>1837</v>
      </c>
      <c r="F87" s="162" t="s">
        <v>1838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SUM(P88:P91)</f>
        <v>0</v>
      </c>
      <c r="Q87" s="167"/>
      <c r="R87" s="168">
        <f>SUM(R88:R91)</f>
        <v>0</v>
      </c>
      <c r="S87" s="167"/>
      <c r="T87" s="169">
        <f>SUM(T88:T91)</f>
        <v>0</v>
      </c>
      <c r="AR87" s="170" t="s">
        <v>83</v>
      </c>
      <c r="AT87" s="171" t="s">
        <v>74</v>
      </c>
      <c r="AU87" s="171" t="s">
        <v>75</v>
      </c>
      <c r="AY87" s="170" t="s">
        <v>171</v>
      </c>
      <c r="BK87" s="172">
        <f>SUM(BK88:BK91)</f>
        <v>0</v>
      </c>
    </row>
    <row r="88" spans="1:65" s="2" customFormat="1" ht="16.5" customHeight="1">
      <c r="A88" s="36"/>
      <c r="B88" s="37"/>
      <c r="C88" s="175" t="s">
        <v>83</v>
      </c>
      <c r="D88" s="175" t="s">
        <v>173</v>
      </c>
      <c r="E88" s="176" t="s">
        <v>1839</v>
      </c>
      <c r="F88" s="177" t="s">
        <v>1840</v>
      </c>
      <c r="G88" s="178" t="s">
        <v>256</v>
      </c>
      <c r="H88" s="179">
        <v>330</v>
      </c>
      <c r="I88" s="180"/>
      <c r="J88" s="181">
        <f>ROUND(I88*H88,2)</f>
        <v>0</v>
      </c>
      <c r="K88" s="177" t="s">
        <v>19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83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1841</v>
      </c>
    </row>
    <row r="89" spans="1:65" s="2" customFormat="1" ht="16.5" customHeight="1">
      <c r="A89" s="36"/>
      <c r="B89" s="37"/>
      <c r="C89" s="175" t="s">
        <v>179</v>
      </c>
      <c r="D89" s="175" t="s">
        <v>173</v>
      </c>
      <c r="E89" s="176" t="s">
        <v>1842</v>
      </c>
      <c r="F89" s="177" t="s">
        <v>1843</v>
      </c>
      <c r="G89" s="178" t="s">
        <v>1844</v>
      </c>
      <c r="H89" s="179">
        <v>480</v>
      </c>
      <c r="I89" s="180"/>
      <c r="J89" s="181">
        <f>ROUND(I89*H89,2)</f>
        <v>0</v>
      </c>
      <c r="K89" s="177" t="s">
        <v>19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83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1845</v>
      </c>
    </row>
    <row r="90" spans="1:65" s="2" customFormat="1" ht="16.5" customHeight="1">
      <c r="A90" s="36"/>
      <c r="B90" s="37"/>
      <c r="C90" s="175" t="s">
        <v>193</v>
      </c>
      <c r="D90" s="175" t="s">
        <v>173</v>
      </c>
      <c r="E90" s="176" t="s">
        <v>1846</v>
      </c>
      <c r="F90" s="177" t="s">
        <v>1847</v>
      </c>
      <c r="G90" s="178" t="s">
        <v>1844</v>
      </c>
      <c r="H90" s="179">
        <v>40</v>
      </c>
      <c r="I90" s="180"/>
      <c r="J90" s="181">
        <f>ROUND(I90*H90,2)</f>
        <v>0</v>
      </c>
      <c r="K90" s="177" t="s">
        <v>19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83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1848</v>
      </c>
    </row>
    <row r="91" spans="1:65" s="2" customFormat="1" ht="16.5" customHeight="1">
      <c r="A91" s="36"/>
      <c r="B91" s="37"/>
      <c r="C91" s="175" t="s">
        <v>178</v>
      </c>
      <c r="D91" s="175" t="s">
        <v>173</v>
      </c>
      <c r="E91" s="176" t="s">
        <v>1849</v>
      </c>
      <c r="F91" s="177" t="s">
        <v>1850</v>
      </c>
      <c r="G91" s="178" t="s">
        <v>1844</v>
      </c>
      <c r="H91" s="179">
        <v>4</v>
      </c>
      <c r="I91" s="180"/>
      <c r="J91" s="181">
        <f>ROUND(I91*H91,2)</f>
        <v>0</v>
      </c>
      <c r="K91" s="177" t="s">
        <v>19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83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1851</v>
      </c>
    </row>
    <row r="92" spans="2:63" s="12" customFormat="1" ht="25.9" customHeight="1">
      <c r="B92" s="159"/>
      <c r="C92" s="160"/>
      <c r="D92" s="161" t="s">
        <v>74</v>
      </c>
      <c r="E92" s="162" t="s">
        <v>1852</v>
      </c>
      <c r="F92" s="162" t="s">
        <v>1853</v>
      </c>
      <c r="G92" s="160"/>
      <c r="H92" s="160"/>
      <c r="I92" s="163"/>
      <c r="J92" s="164">
        <f>BK92</f>
        <v>0</v>
      </c>
      <c r="K92" s="160"/>
      <c r="L92" s="165"/>
      <c r="M92" s="166"/>
      <c r="N92" s="167"/>
      <c r="O92" s="167"/>
      <c r="P92" s="168">
        <f>SUM(P93:P143)</f>
        <v>0</v>
      </c>
      <c r="Q92" s="167"/>
      <c r="R92" s="168">
        <f>SUM(R93:R143)</f>
        <v>0</v>
      </c>
      <c r="S92" s="167"/>
      <c r="T92" s="169">
        <f>SUM(T93:T143)</f>
        <v>0</v>
      </c>
      <c r="AR92" s="170" t="s">
        <v>83</v>
      </c>
      <c r="AT92" s="171" t="s">
        <v>74</v>
      </c>
      <c r="AU92" s="171" t="s">
        <v>75</v>
      </c>
      <c r="AY92" s="170" t="s">
        <v>171</v>
      </c>
      <c r="BK92" s="172">
        <f>SUM(BK93:BK143)</f>
        <v>0</v>
      </c>
    </row>
    <row r="93" spans="1:65" s="2" customFormat="1" ht="16.5" customHeight="1">
      <c r="A93" s="36"/>
      <c r="B93" s="37"/>
      <c r="C93" s="175" t="s">
        <v>206</v>
      </c>
      <c r="D93" s="175" t="s">
        <v>173</v>
      </c>
      <c r="E93" s="176" t="s">
        <v>1854</v>
      </c>
      <c r="F93" s="177" t="s">
        <v>1855</v>
      </c>
      <c r="G93" s="178" t="s">
        <v>1844</v>
      </c>
      <c r="H93" s="179">
        <v>1</v>
      </c>
      <c r="I93" s="180"/>
      <c r="J93" s="181">
        <f aca="true" t="shared" si="0" ref="J93:J124">ROUND(I93*H93,2)</f>
        <v>0</v>
      </c>
      <c r="K93" s="177" t="s">
        <v>19</v>
      </c>
      <c r="L93" s="41"/>
      <c r="M93" s="182" t="s">
        <v>19</v>
      </c>
      <c r="N93" s="183" t="s">
        <v>47</v>
      </c>
      <c r="O93" s="66"/>
      <c r="P93" s="184">
        <f aca="true" t="shared" si="1" ref="P93:P124">O93*H93</f>
        <v>0</v>
      </c>
      <c r="Q93" s="184">
        <v>0</v>
      </c>
      <c r="R93" s="184">
        <f aca="true" t="shared" si="2" ref="R93:R124">Q93*H93</f>
        <v>0</v>
      </c>
      <c r="S93" s="184">
        <v>0</v>
      </c>
      <c r="T93" s="185">
        <f aca="true" t="shared" si="3" ref="T93:T124"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83</v>
      </c>
      <c r="AY93" s="19" t="s">
        <v>171</v>
      </c>
      <c r="BE93" s="187">
        <f aca="true" t="shared" si="4" ref="BE93:BE124">IF(N93="základní",J93,0)</f>
        <v>0</v>
      </c>
      <c r="BF93" s="187">
        <f aca="true" t="shared" si="5" ref="BF93:BF124">IF(N93="snížená",J93,0)</f>
        <v>0</v>
      </c>
      <c r="BG93" s="187">
        <f aca="true" t="shared" si="6" ref="BG93:BG124">IF(N93="zákl. přenesená",J93,0)</f>
        <v>0</v>
      </c>
      <c r="BH93" s="187">
        <f aca="true" t="shared" si="7" ref="BH93:BH124">IF(N93="sníž. přenesená",J93,0)</f>
        <v>0</v>
      </c>
      <c r="BI93" s="187">
        <f aca="true" t="shared" si="8" ref="BI93:BI124">IF(N93="nulová",J93,0)</f>
        <v>0</v>
      </c>
      <c r="BJ93" s="19" t="s">
        <v>179</v>
      </c>
      <c r="BK93" s="187">
        <f aca="true" t="shared" si="9" ref="BK93:BK124">ROUND(I93*H93,2)</f>
        <v>0</v>
      </c>
      <c r="BL93" s="19" t="s">
        <v>178</v>
      </c>
      <c r="BM93" s="186" t="s">
        <v>1856</v>
      </c>
    </row>
    <row r="94" spans="1:65" s="2" customFormat="1" ht="16.5" customHeight="1">
      <c r="A94" s="36"/>
      <c r="B94" s="37"/>
      <c r="C94" s="175" t="s">
        <v>210</v>
      </c>
      <c r="D94" s="175" t="s">
        <v>173</v>
      </c>
      <c r="E94" s="176" t="s">
        <v>1857</v>
      </c>
      <c r="F94" s="177" t="s">
        <v>1858</v>
      </c>
      <c r="G94" s="178" t="s">
        <v>1844</v>
      </c>
      <c r="H94" s="179">
        <v>1</v>
      </c>
      <c r="I94" s="180"/>
      <c r="J94" s="181">
        <f t="shared" si="0"/>
        <v>0</v>
      </c>
      <c r="K94" s="177" t="s">
        <v>19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83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1859</v>
      </c>
    </row>
    <row r="95" spans="1:65" s="2" customFormat="1" ht="16.5" customHeight="1">
      <c r="A95" s="36"/>
      <c r="B95" s="37"/>
      <c r="C95" s="175" t="s">
        <v>215</v>
      </c>
      <c r="D95" s="175" t="s">
        <v>173</v>
      </c>
      <c r="E95" s="176" t="s">
        <v>1860</v>
      </c>
      <c r="F95" s="177" t="s">
        <v>1861</v>
      </c>
      <c r="G95" s="178" t="s">
        <v>256</v>
      </c>
      <c r="H95" s="179">
        <v>600</v>
      </c>
      <c r="I95" s="180"/>
      <c r="J95" s="181">
        <f t="shared" si="0"/>
        <v>0</v>
      </c>
      <c r="K95" s="177" t="s">
        <v>19</v>
      </c>
      <c r="L95" s="41"/>
      <c r="M95" s="182" t="s">
        <v>19</v>
      </c>
      <c r="N95" s="183" t="s">
        <v>47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83</v>
      </c>
      <c r="AY95" s="19" t="s">
        <v>171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179</v>
      </c>
      <c r="BK95" s="187">
        <f t="shared" si="9"/>
        <v>0</v>
      </c>
      <c r="BL95" s="19" t="s">
        <v>178</v>
      </c>
      <c r="BM95" s="186" t="s">
        <v>1862</v>
      </c>
    </row>
    <row r="96" spans="1:65" s="2" customFormat="1" ht="16.5" customHeight="1">
      <c r="A96" s="36"/>
      <c r="B96" s="37"/>
      <c r="C96" s="175" t="s">
        <v>219</v>
      </c>
      <c r="D96" s="175" t="s">
        <v>173</v>
      </c>
      <c r="E96" s="176" t="s">
        <v>1863</v>
      </c>
      <c r="F96" s="177" t="s">
        <v>1864</v>
      </c>
      <c r="G96" s="178" t="s">
        <v>256</v>
      </c>
      <c r="H96" s="179">
        <v>970</v>
      </c>
      <c r="I96" s="180"/>
      <c r="J96" s="181">
        <f t="shared" si="0"/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83</v>
      </c>
      <c r="AY96" s="19" t="s">
        <v>171</v>
      </c>
      <c r="BE96" s="187">
        <f t="shared" si="4"/>
        <v>0</v>
      </c>
      <c r="BF96" s="187">
        <f t="shared" si="5"/>
        <v>0</v>
      </c>
      <c r="BG96" s="187">
        <f t="shared" si="6"/>
        <v>0</v>
      </c>
      <c r="BH96" s="187">
        <f t="shared" si="7"/>
        <v>0</v>
      </c>
      <c r="BI96" s="187">
        <f t="shared" si="8"/>
        <v>0</v>
      </c>
      <c r="BJ96" s="19" t="s">
        <v>179</v>
      </c>
      <c r="BK96" s="187">
        <f t="shared" si="9"/>
        <v>0</v>
      </c>
      <c r="BL96" s="19" t="s">
        <v>178</v>
      </c>
      <c r="BM96" s="186" t="s">
        <v>1865</v>
      </c>
    </row>
    <row r="97" spans="1:65" s="2" customFormat="1" ht="16.5" customHeight="1">
      <c r="A97" s="36"/>
      <c r="B97" s="37"/>
      <c r="C97" s="175" t="s">
        <v>226</v>
      </c>
      <c r="D97" s="175" t="s">
        <v>173</v>
      </c>
      <c r="E97" s="176" t="s">
        <v>1866</v>
      </c>
      <c r="F97" s="177" t="s">
        <v>1867</v>
      </c>
      <c r="G97" s="178" t="s">
        <v>256</v>
      </c>
      <c r="H97" s="179">
        <v>60</v>
      </c>
      <c r="I97" s="180"/>
      <c r="J97" s="181">
        <f t="shared" si="0"/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83</v>
      </c>
      <c r="AY97" s="19" t="s">
        <v>171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19" t="s">
        <v>179</v>
      </c>
      <c r="BK97" s="187">
        <f t="shared" si="9"/>
        <v>0</v>
      </c>
      <c r="BL97" s="19" t="s">
        <v>178</v>
      </c>
      <c r="BM97" s="186" t="s">
        <v>1868</v>
      </c>
    </row>
    <row r="98" spans="1:65" s="2" customFormat="1" ht="16.5" customHeight="1">
      <c r="A98" s="36"/>
      <c r="B98" s="37"/>
      <c r="C98" s="175" t="s">
        <v>230</v>
      </c>
      <c r="D98" s="175" t="s">
        <v>173</v>
      </c>
      <c r="E98" s="176" t="s">
        <v>1869</v>
      </c>
      <c r="F98" s="177" t="s">
        <v>1870</v>
      </c>
      <c r="G98" s="178" t="s">
        <v>1844</v>
      </c>
      <c r="H98" s="179">
        <v>430</v>
      </c>
      <c r="I98" s="180"/>
      <c r="J98" s="181">
        <f t="shared" si="0"/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83</v>
      </c>
      <c r="AY98" s="19" t="s">
        <v>171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19" t="s">
        <v>179</v>
      </c>
      <c r="BK98" s="187">
        <f t="shared" si="9"/>
        <v>0</v>
      </c>
      <c r="BL98" s="19" t="s">
        <v>178</v>
      </c>
      <c r="BM98" s="186" t="s">
        <v>1871</v>
      </c>
    </row>
    <row r="99" spans="1:65" s="2" customFormat="1" ht="16.5" customHeight="1">
      <c r="A99" s="36"/>
      <c r="B99" s="37"/>
      <c r="C99" s="175" t="s">
        <v>236</v>
      </c>
      <c r="D99" s="175" t="s">
        <v>173</v>
      </c>
      <c r="E99" s="176" t="s">
        <v>1872</v>
      </c>
      <c r="F99" s="177" t="s">
        <v>1873</v>
      </c>
      <c r="G99" s="178" t="s">
        <v>1844</v>
      </c>
      <c r="H99" s="179">
        <v>30</v>
      </c>
      <c r="I99" s="180"/>
      <c r="J99" s="181">
        <f t="shared" si="0"/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83</v>
      </c>
      <c r="AY99" s="19" t="s">
        <v>171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19" t="s">
        <v>179</v>
      </c>
      <c r="BK99" s="187">
        <f t="shared" si="9"/>
        <v>0</v>
      </c>
      <c r="BL99" s="19" t="s">
        <v>178</v>
      </c>
      <c r="BM99" s="186" t="s">
        <v>1874</v>
      </c>
    </row>
    <row r="100" spans="1:65" s="2" customFormat="1" ht="16.5" customHeight="1">
      <c r="A100" s="36"/>
      <c r="B100" s="37"/>
      <c r="C100" s="175" t="s">
        <v>242</v>
      </c>
      <c r="D100" s="175" t="s">
        <v>173</v>
      </c>
      <c r="E100" s="176" t="s">
        <v>1875</v>
      </c>
      <c r="F100" s="177" t="s">
        <v>1876</v>
      </c>
      <c r="G100" s="178" t="s">
        <v>1844</v>
      </c>
      <c r="H100" s="179">
        <v>8</v>
      </c>
      <c r="I100" s="180"/>
      <c r="J100" s="181">
        <f t="shared" si="0"/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83</v>
      </c>
      <c r="AY100" s="19" t="s">
        <v>171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179</v>
      </c>
      <c r="BK100" s="187">
        <f t="shared" si="9"/>
        <v>0</v>
      </c>
      <c r="BL100" s="19" t="s">
        <v>178</v>
      </c>
      <c r="BM100" s="186" t="s">
        <v>1877</v>
      </c>
    </row>
    <row r="101" spans="1:65" s="2" customFormat="1" ht="16.5" customHeight="1">
      <c r="A101" s="36"/>
      <c r="B101" s="37"/>
      <c r="C101" s="175" t="s">
        <v>247</v>
      </c>
      <c r="D101" s="175" t="s">
        <v>173</v>
      </c>
      <c r="E101" s="176" t="s">
        <v>1878</v>
      </c>
      <c r="F101" s="177" t="s">
        <v>1879</v>
      </c>
      <c r="G101" s="178" t="s">
        <v>1844</v>
      </c>
      <c r="H101" s="179">
        <v>20</v>
      </c>
      <c r="I101" s="180"/>
      <c r="J101" s="181">
        <f t="shared" si="0"/>
        <v>0</v>
      </c>
      <c r="K101" s="177" t="s">
        <v>19</v>
      </c>
      <c r="L101" s="41"/>
      <c r="M101" s="182" t="s">
        <v>19</v>
      </c>
      <c r="N101" s="183" t="s">
        <v>47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83</v>
      </c>
      <c r="AY101" s="19" t="s">
        <v>171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179</v>
      </c>
      <c r="BK101" s="187">
        <f t="shared" si="9"/>
        <v>0</v>
      </c>
      <c r="BL101" s="19" t="s">
        <v>178</v>
      </c>
      <c r="BM101" s="186" t="s">
        <v>1880</v>
      </c>
    </row>
    <row r="102" spans="1:65" s="2" customFormat="1" ht="16.5" customHeight="1">
      <c r="A102" s="36"/>
      <c r="B102" s="37"/>
      <c r="C102" s="175" t="s">
        <v>253</v>
      </c>
      <c r="D102" s="175" t="s">
        <v>173</v>
      </c>
      <c r="E102" s="176" t="s">
        <v>1881</v>
      </c>
      <c r="F102" s="177" t="s">
        <v>1882</v>
      </c>
      <c r="G102" s="178" t="s">
        <v>1844</v>
      </c>
      <c r="H102" s="179">
        <v>4</v>
      </c>
      <c r="I102" s="180"/>
      <c r="J102" s="181">
        <f t="shared" si="0"/>
        <v>0</v>
      </c>
      <c r="K102" s="177" t="s">
        <v>19</v>
      </c>
      <c r="L102" s="41"/>
      <c r="M102" s="182" t="s">
        <v>19</v>
      </c>
      <c r="N102" s="183" t="s">
        <v>47</v>
      </c>
      <c r="O102" s="66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178</v>
      </c>
      <c r="AT102" s="186" t="s">
        <v>173</v>
      </c>
      <c r="AU102" s="186" t="s">
        <v>83</v>
      </c>
      <c r="AY102" s="19" t="s">
        <v>171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9" t="s">
        <v>179</v>
      </c>
      <c r="BK102" s="187">
        <f t="shared" si="9"/>
        <v>0</v>
      </c>
      <c r="BL102" s="19" t="s">
        <v>178</v>
      </c>
      <c r="BM102" s="186" t="s">
        <v>1883</v>
      </c>
    </row>
    <row r="103" spans="1:65" s="2" customFormat="1" ht="16.5" customHeight="1">
      <c r="A103" s="36"/>
      <c r="B103" s="37"/>
      <c r="C103" s="175" t="s">
        <v>8</v>
      </c>
      <c r="D103" s="175" t="s">
        <v>173</v>
      </c>
      <c r="E103" s="176" t="s">
        <v>1884</v>
      </c>
      <c r="F103" s="177" t="s">
        <v>1885</v>
      </c>
      <c r="G103" s="178" t="s">
        <v>1844</v>
      </c>
      <c r="H103" s="179">
        <v>200</v>
      </c>
      <c r="I103" s="180"/>
      <c r="J103" s="181">
        <f t="shared" si="0"/>
        <v>0</v>
      </c>
      <c r="K103" s="177" t="s">
        <v>19</v>
      </c>
      <c r="L103" s="41"/>
      <c r="M103" s="182" t="s">
        <v>19</v>
      </c>
      <c r="N103" s="183" t="s">
        <v>47</v>
      </c>
      <c r="O103" s="66"/>
      <c r="P103" s="184">
        <f t="shared" si="1"/>
        <v>0</v>
      </c>
      <c r="Q103" s="184">
        <v>0</v>
      </c>
      <c r="R103" s="184">
        <f t="shared" si="2"/>
        <v>0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83</v>
      </c>
      <c r="AY103" s="19" t="s">
        <v>171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179</v>
      </c>
      <c r="BK103" s="187">
        <f t="shared" si="9"/>
        <v>0</v>
      </c>
      <c r="BL103" s="19" t="s">
        <v>178</v>
      </c>
      <c r="BM103" s="186" t="s">
        <v>1886</v>
      </c>
    </row>
    <row r="104" spans="1:65" s="2" customFormat="1" ht="16.5" customHeight="1">
      <c r="A104" s="36"/>
      <c r="B104" s="37"/>
      <c r="C104" s="175" t="s">
        <v>261</v>
      </c>
      <c r="D104" s="175" t="s">
        <v>173</v>
      </c>
      <c r="E104" s="176" t="s">
        <v>1887</v>
      </c>
      <c r="F104" s="177" t="s">
        <v>1888</v>
      </c>
      <c r="G104" s="178" t="s">
        <v>1844</v>
      </c>
      <c r="H104" s="179">
        <v>160</v>
      </c>
      <c r="I104" s="180"/>
      <c r="J104" s="181">
        <f t="shared" si="0"/>
        <v>0</v>
      </c>
      <c r="K104" s="177" t="s">
        <v>19</v>
      </c>
      <c r="L104" s="41"/>
      <c r="M104" s="182" t="s">
        <v>19</v>
      </c>
      <c r="N104" s="183" t="s">
        <v>47</v>
      </c>
      <c r="O104" s="66"/>
      <c r="P104" s="184">
        <f t="shared" si="1"/>
        <v>0</v>
      </c>
      <c r="Q104" s="184">
        <v>0</v>
      </c>
      <c r="R104" s="184">
        <f t="shared" si="2"/>
        <v>0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83</v>
      </c>
      <c r="AY104" s="19" t="s">
        <v>171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179</v>
      </c>
      <c r="BK104" s="187">
        <f t="shared" si="9"/>
        <v>0</v>
      </c>
      <c r="BL104" s="19" t="s">
        <v>178</v>
      </c>
      <c r="BM104" s="186" t="s">
        <v>1889</v>
      </c>
    </row>
    <row r="105" spans="1:65" s="2" customFormat="1" ht="16.5" customHeight="1">
      <c r="A105" s="36"/>
      <c r="B105" s="37"/>
      <c r="C105" s="175" t="s">
        <v>265</v>
      </c>
      <c r="D105" s="175" t="s">
        <v>173</v>
      </c>
      <c r="E105" s="176" t="s">
        <v>1890</v>
      </c>
      <c r="F105" s="177" t="s">
        <v>1891</v>
      </c>
      <c r="G105" s="178" t="s">
        <v>1844</v>
      </c>
      <c r="H105" s="179">
        <v>16</v>
      </c>
      <c r="I105" s="180"/>
      <c r="J105" s="181">
        <f t="shared" si="0"/>
        <v>0</v>
      </c>
      <c r="K105" s="177" t="s">
        <v>19</v>
      </c>
      <c r="L105" s="41"/>
      <c r="M105" s="182" t="s">
        <v>19</v>
      </c>
      <c r="N105" s="183" t="s">
        <v>47</v>
      </c>
      <c r="O105" s="66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83</v>
      </c>
      <c r="AY105" s="19" t="s">
        <v>171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179</v>
      </c>
      <c r="BK105" s="187">
        <f t="shared" si="9"/>
        <v>0</v>
      </c>
      <c r="BL105" s="19" t="s">
        <v>178</v>
      </c>
      <c r="BM105" s="186" t="s">
        <v>1892</v>
      </c>
    </row>
    <row r="106" spans="1:65" s="2" customFormat="1" ht="16.5" customHeight="1">
      <c r="A106" s="36"/>
      <c r="B106" s="37"/>
      <c r="C106" s="175" t="s">
        <v>269</v>
      </c>
      <c r="D106" s="175" t="s">
        <v>173</v>
      </c>
      <c r="E106" s="176" t="s">
        <v>1893</v>
      </c>
      <c r="F106" s="177" t="s">
        <v>1894</v>
      </c>
      <c r="G106" s="178" t="s">
        <v>1844</v>
      </c>
      <c r="H106" s="179">
        <v>35</v>
      </c>
      <c r="I106" s="180"/>
      <c r="J106" s="181">
        <f t="shared" si="0"/>
        <v>0</v>
      </c>
      <c r="K106" s="177" t="s">
        <v>19</v>
      </c>
      <c r="L106" s="41"/>
      <c r="M106" s="182" t="s">
        <v>19</v>
      </c>
      <c r="N106" s="183" t="s">
        <v>47</v>
      </c>
      <c r="O106" s="66"/>
      <c r="P106" s="184">
        <f t="shared" si="1"/>
        <v>0</v>
      </c>
      <c r="Q106" s="184">
        <v>0</v>
      </c>
      <c r="R106" s="184">
        <f t="shared" si="2"/>
        <v>0</v>
      </c>
      <c r="S106" s="184">
        <v>0</v>
      </c>
      <c r="T106" s="185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83</v>
      </c>
      <c r="AY106" s="19" t="s">
        <v>171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9" t="s">
        <v>179</v>
      </c>
      <c r="BK106" s="187">
        <f t="shared" si="9"/>
        <v>0</v>
      </c>
      <c r="BL106" s="19" t="s">
        <v>178</v>
      </c>
      <c r="BM106" s="186" t="s">
        <v>1895</v>
      </c>
    </row>
    <row r="107" spans="1:65" s="2" customFormat="1" ht="16.5" customHeight="1">
      <c r="A107" s="36"/>
      <c r="B107" s="37"/>
      <c r="C107" s="175" t="s">
        <v>274</v>
      </c>
      <c r="D107" s="175" t="s">
        <v>173</v>
      </c>
      <c r="E107" s="176" t="s">
        <v>1896</v>
      </c>
      <c r="F107" s="177" t="s">
        <v>1897</v>
      </c>
      <c r="G107" s="178" t="s">
        <v>1844</v>
      </c>
      <c r="H107" s="179">
        <v>7</v>
      </c>
      <c r="I107" s="180"/>
      <c r="J107" s="181">
        <f t="shared" si="0"/>
        <v>0</v>
      </c>
      <c r="K107" s="177" t="s">
        <v>19</v>
      </c>
      <c r="L107" s="41"/>
      <c r="M107" s="182" t="s">
        <v>19</v>
      </c>
      <c r="N107" s="183" t="s">
        <v>47</v>
      </c>
      <c r="O107" s="66"/>
      <c r="P107" s="184">
        <f t="shared" si="1"/>
        <v>0</v>
      </c>
      <c r="Q107" s="184">
        <v>0</v>
      </c>
      <c r="R107" s="184">
        <f t="shared" si="2"/>
        <v>0</v>
      </c>
      <c r="S107" s="184">
        <v>0</v>
      </c>
      <c r="T107" s="185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178</v>
      </c>
      <c r="AT107" s="186" t="s">
        <v>173</v>
      </c>
      <c r="AU107" s="186" t="s">
        <v>83</v>
      </c>
      <c r="AY107" s="19" t="s">
        <v>171</v>
      </c>
      <c r="BE107" s="187">
        <f t="shared" si="4"/>
        <v>0</v>
      </c>
      <c r="BF107" s="187">
        <f t="shared" si="5"/>
        <v>0</v>
      </c>
      <c r="BG107" s="187">
        <f t="shared" si="6"/>
        <v>0</v>
      </c>
      <c r="BH107" s="187">
        <f t="shared" si="7"/>
        <v>0</v>
      </c>
      <c r="BI107" s="187">
        <f t="shared" si="8"/>
        <v>0</v>
      </c>
      <c r="BJ107" s="19" t="s">
        <v>179</v>
      </c>
      <c r="BK107" s="187">
        <f t="shared" si="9"/>
        <v>0</v>
      </c>
      <c r="BL107" s="19" t="s">
        <v>178</v>
      </c>
      <c r="BM107" s="186" t="s">
        <v>1898</v>
      </c>
    </row>
    <row r="108" spans="1:65" s="2" customFormat="1" ht="16.5" customHeight="1">
      <c r="A108" s="36"/>
      <c r="B108" s="37"/>
      <c r="C108" s="175" t="s">
        <v>277</v>
      </c>
      <c r="D108" s="175" t="s">
        <v>173</v>
      </c>
      <c r="E108" s="176" t="s">
        <v>1899</v>
      </c>
      <c r="F108" s="177" t="s">
        <v>1900</v>
      </c>
      <c r="G108" s="178" t="s">
        <v>1844</v>
      </c>
      <c r="H108" s="179">
        <v>14</v>
      </c>
      <c r="I108" s="180"/>
      <c r="J108" s="181">
        <f t="shared" si="0"/>
        <v>0</v>
      </c>
      <c r="K108" s="177" t="s">
        <v>19</v>
      </c>
      <c r="L108" s="41"/>
      <c r="M108" s="182" t="s">
        <v>19</v>
      </c>
      <c r="N108" s="183" t="s">
        <v>47</v>
      </c>
      <c r="O108" s="66"/>
      <c r="P108" s="184">
        <f t="shared" si="1"/>
        <v>0</v>
      </c>
      <c r="Q108" s="184">
        <v>0</v>
      </c>
      <c r="R108" s="184">
        <f t="shared" si="2"/>
        <v>0</v>
      </c>
      <c r="S108" s="184">
        <v>0</v>
      </c>
      <c r="T108" s="185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83</v>
      </c>
      <c r="AY108" s="19" t="s">
        <v>171</v>
      </c>
      <c r="BE108" s="187">
        <f t="shared" si="4"/>
        <v>0</v>
      </c>
      <c r="BF108" s="187">
        <f t="shared" si="5"/>
        <v>0</v>
      </c>
      <c r="BG108" s="187">
        <f t="shared" si="6"/>
        <v>0</v>
      </c>
      <c r="BH108" s="187">
        <f t="shared" si="7"/>
        <v>0</v>
      </c>
      <c r="BI108" s="187">
        <f t="shared" si="8"/>
        <v>0</v>
      </c>
      <c r="BJ108" s="19" t="s">
        <v>179</v>
      </c>
      <c r="BK108" s="187">
        <f t="shared" si="9"/>
        <v>0</v>
      </c>
      <c r="BL108" s="19" t="s">
        <v>178</v>
      </c>
      <c r="BM108" s="186" t="s">
        <v>1901</v>
      </c>
    </row>
    <row r="109" spans="1:65" s="2" customFormat="1" ht="16.5" customHeight="1">
      <c r="A109" s="36"/>
      <c r="B109" s="37"/>
      <c r="C109" s="175" t="s">
        <v>7</v>
      </c>
      <c r="D109" s="175" t="s">
        <v>173</v>
      </c>
      <c r="E109" s="176" t="s">
        <v>1902</v>
      </c>
      <c r="F109" s="177" t="s">
        <v>1903</v>
      </c>
      <c r="G109" s="178" t="s">
        <v>1844</v>
      </c>
      <c r="H109" s="179">
        <v>4</v>
      </c>
      <c r="I109" s="180"/>
      <c r="J109" s="181">
        <f t="shared" si="0"/>
        <v>0</v>
      </c>
      <c r="K109" s="177" t="s">
        <v>19</v>
      </c>
      <c r="L109" s="41"/>
      <c r="M109" s="182" t="s">
        <v>19</v>
      </c>
      <c r="N109" s="183" t="s">
        <v>47</v>
      </c>
      <c r="O109" s="66"/>
      <c r="P109" s="184">
        <f t="shared" si="1"/>
        <v>0</v>
      </c>
      <c r="Q109" s="184">
        <v>0</v>
      </c>
      <c r="R109" s="184">
        <f t="shared" si="2"/>
        <v>0</v>
      </c>
      <c r="S109" s="184">
        <v>0</v>
      </c>
      <c r="T109" s="185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83</v>
      </c>
      <c r="AY109" s="19" t="s">
        <v>171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19" t="s">
        <v>179</v>
      </c>
      <c r="BK109" s="187">
        <f t="shared" si="9"/>
        <v>0</v>
      </c>
      <c r="BL109" s="19" t="s">
        <v>178</v>
      </c>
      <c r="BM109" s="186" t="s">
        <v>1904</v>
      </c>
    </row>
    <row r="110" spans="1:65" s="2" customFormat="1" ht="16.5" customHeight="1">
      <c r="A110" s="36"/>
      <c r="B110" s="37"/>
      <c r="C110" s="175" t="s">
        <v>286</v>
      </c>
      <c r="D110" s="175" t="s">
        <v>173</v>
      </c>
      <c r="E110" s="176" t="s">
        <v>1905</v>
      </c>
      <c r="F110" s="177" t="s">
        <v>1906</v>
      </c>
      <c r="G110" s="178" t="s">
        <v>1844</v>
      </c>
      <c r="H110" s="179">
        <v>4</v>
      </c>
      <c r="I110" s="180"/>
      <c r="J110" s="181">
        <f t="shared" si="0"/>
        <v>0</v>
      </c>
      <c r="K110" s="177" t="s">
        <v>19</v>
      </c>
      <c r="L110" s="41"/>
      <c r="M110" s="182" t="s">
        <v>19</v>
      </c>
      <c r="N110" s="183" t="s">
        <v>47</v>
      </c>
      <c r="O110" s="66"/>
      <c r="P110" s="184">
        <f t="shared" si="1"/>
        <v>0</v>
      </c>
      <c r="Q110" s="184">
        <v>0</v>
      </c>
      <c r="R110" s="184">
        <f t="shared" si="2"/>
        <v>0</v>
      </c>
      <c r="S110" s="184">
        <v>0</v>
      </c>
      <c r="T110" s="185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83</v>
      </c>
      <c r="AY110" s="19" t="s">
        <v>171</v>
      </c>
      <c r="BE110" s="187">
        <f t="shared" si="4"/>
        <v>0</v>
      </c>
      <c r="BF110" s="187">
        <f t="shared" si="5"/>
        <v>0</v>
      </c>
      <c r="BG110" s="187">
        <f t="shared" si="6"/>
        <v>0</v>
      </c>
      <c r="BH110" s="187">
        <f t="shared" si="7"/>
        <v>0</v>
      </c>
      <c r="BI110" s="187">
        <f t="shared" si="8"/>
        <v>0</v>
      </c>
      <c r="BJ110" s="19" t="s">
        <v>179</v>
      </c>
      <c r="BK110" s="187">
        <f t="shared" si="9"/>
        <v>0</v>
      </c>
      <c r="BL110" s="19" t="s">
        <v>178</v>
      </c>
      <c r="BM110" s="186" t="s">
        <v>1907</v>
      </c>
    </row>
    <row r="111" spans="1:65" s="2" customFormat="1" ht="16.5" customHeight="1">
      <c r="A111" s="36"/>
      <c r="B111" s="37"/>
      <c r="C111" s="175" t="s">
        <v>291</v>
      </c>
      <c r="D111" s="175" t="s">
        <v>173</v>
      </c>
      <c r="E111" s="176" t="s">
        <v>1908</v>
      </c>
      <c r="F111" s="177" t="s">
        <v>1909</v>
      </c>
      <c r="G111" s="178" t="s">
        <v>1844</v>
      </c>
      <c r="H111" s="179">
        <v>2</v>
      </c>
      <c r="I111" s="180"/>
      <c r="J111" s="181">
        <f t="shared" si="0"/>
        <v>0</v>
      </c>
      <c r="K111" s="177" t="s">
        <v>19</v>
      </c>
      <c r="L111" s="41"/>
      <c r="M111" s="182" t="s">
        <v>19</v>
      </c>
      <c r="N111" s="183" t="s">
        <v>47</v>
      </c>
      <c r="O111" s="66"/>
      <c r="P111" s="184">
        <f t="shared" si="1"/>
        <v>0</v>
      </c>
      <c r="Q111" s="184">
        <v>0</v>
      </c>
      <c r="R111" s="184">
        <f t="shared" si="2"/>
        <v>0</v>
      </c>
      <c r="S111" s="184">
        <v>0</v>
      </c>
      <c r="T111" s="185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178</v>
      </c>
      <c r="AT111" s="186" t="s">
        <v>173</v>
      </c>
      <c r="AU111" s="186" t="s">
        <v>83</v>
      </c>
      <c r="AY111" s="19" t="s">
        <v>171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19" t="s">
        <v>179</v>
      </c>
      <c r="BK111" s="187">
        <f t="shared" si="9"/>
        <v>0</v>
      </c>
      <c r="BL111" s="19" t="s">
        <v>178</v>
      </c>
      <c r="BM111" s="186" t="s">
        <v>1910</v>
      </c>
    </row>
    <row r="112" spans="1:65" s="2" customFormat="1" ht="16.5" customHeight="1">
      <c r="A112" s="36"/>
      <c r="B112" s="37"/>
      <c r="C112" s="175" t="s">
        <v>296</v>
      </c>
      <c r="D112" s="175" t="s">
        <v>173</v>
      </c>
      <c r="E112" s="176" t="s">
        <v>1911</v>
      </c>
      <c r="F112" s="177" t="s">
        <v>1912</v>
      </c>
      <c r="G112" s="178" t="s">
        <v>1844</v>
      </c>
      <c r="H112" s="179">
        <v>160</v>
      </c>
      <c r="I112" s="180"/>
      <c r="J112" s="181">
        <f t="shared" si="0"/>
        <v>0</v>
      </c>
      <c r="K112" s="177" t="s">
        <v>19</v>
      </c>
      <c r="L112" s="41"/>
      <c r="M112" s="182" t="s">
        <v>19</v>
      </c>
      <c r="N112" s="183" t="s">
        <v>47</v>
      </c>
      <c r="O112" s="66"/>
      <c r="P112" s="184">
        <f t="shared" si="1"/>
        <v>0</v>
      </c>
      <c r="Q112" s="184">
        <v>0</v>
      </c>
      <c r="R112" s="184">
        <f t="shared" si="2"/>
        <v>0</v>
      </c>
      <c r="S112" s="184">
        <v>0</v>
      </c>
      <c r="T112" s="185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178</v>
      </c>
      <c r="AT112" s="186" t="s">
        <v>173</v>
      </c>
      <c r="AU112" s="186" t="s">
        <v>83</v>
      </c>
      <c r="AY112" s="19" t="s">
        <v>171</v>
      </c>
      <c r="BE112" s="187">
        <f t="shared" si="4"/>
        <v>0</v>
      </c>
      <c r="BF112" s="187">
        <f t="shared" si="5"/>
        <v>0</v>
      </c>
      <c r="BG112" s="187">
        <f t="shared" si="6"/>
        <v>0</v>
      </c>
      <c r="BH112" s="187">
        <f t="shared" si="7"/>
        <v>0</v>
      </c>
      <c r="BI112" s="187">
        <f t="shared" si="8"/>
        <v>0</v>
      </c>
      <c r="BJ112" s="19" t="s">
        <v>179</v>
      </c>
      <c r="BK112" s="187">
        <f t="shared" si="9"/>
        <v>0</v>
      </c>
      <c r="BL112" s="19" t="s">
        <v>178</v>
      </c>
      <c r="BM112" s="186" t="s">
        <v>1913</v>
      </c>
    </row>
    <row r="113" spans="1:65" s="2" customFormat="1" ht="16.5" customHeight="1">
      <c r="A113" s="36"/>
      <c r="B113" s="37"/>
      <c r="C113" s="175" t="s">
        <v>300</v>
      </c>
      <c r="D113" s="175" t="s">
        <v>173</v>
      </c>
      <c r="E113" s="176" t="s">
        <v>1914</v>
      </c>
      <c r="F113" s="177" t="s">
        <v>1915</v>
      </c>
      <c r="G113" s="178" t="s">
        <v>1844</v>
      </c>
      <c r="H113" s="179">
        <v>4</v>
      </c>
      <c r="I113" s="180"/>
      <c r="J113" s="181">
        <f t="shared" si="0"/>
        <v>0</v>
      </c>
      <c r="K113" s="177" t="s">
        <v>19</v>
      </c>
      <c r="L113" s="41"/>
      <c r="M113" s="182" t="s">
        <v>19</v>
      </c>
      <c r="N113" s="183" t="s">
        <v>47</v>
      </c>
      <c r="O113" s="66"/>
      <c r="P113" s="184">
        <f t="shared" si="1"/>
        <v>0</v>
      </c>
      <c r="Q113" s="184">
        <v>0</v>
      </c>
      <c r="R113" s="184">
        <f t="shared" si="2"/>
        <v>0</v>
      </c>
      <c r="S113" s="184">
        <v>0</v>
      </c>
      <c r="T113" s="185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83</v>
      </c>
      <c r="AY113" s="19" t="s">
        <v>171</v>
      </c>
      <c r="BE113" s="187">
        <f t="shared" si="4"/>
        <v>0</v>
      </c>
      <c r="BF113" s="187">
        <f t="shared" si="5"/>
        <v>0</v>
      </c>
      <c r="BG113" s="187">
        <f t="shared" si="6"/>
        <v>0</v>
      </c>
      <c r="BH113" s="187">
        <f t="shared" si="7"/>
        <v>0</v>
      </c>
      <c r="BI113" s="187">
        <f t="shared" si="8"/>
        <v>0</v>
      </c>
      <c r="BJ113" s="19" t="s">
        <v>179</v>
      </c>
      <c r="BK113" s="187">
        <f t="shared" si="9"/>
        <v>0</v>
      </c>
      <c r="BL113" s="19" t="s">
        <v>178</v>
      </c>
      <c r="BM113" s="186" t="s">
        <v>1916</v>
      </c>
    </row>
    <row r="114" spans="1:65" s="2" customFormat="1" ht="16.5" customHeight="1">
      <c r="A114" s="36"/>
      <c r="B114" s="37"/>
      <c r="C114" s="175" t="s">
        <v>305</v>
      </c>
      <c r="D114" s="175" t="s">
        <v>173</v>
      </c>
      <c r="E114" s="176" t="s">
        <v>1917</v>
      </c>
      <c r="F114" s="177" t="s">
        <v>1918</v>
      </c>
      <c r="G114" s="178" t="s">
        <v>1844</v>
      </c>
      <c r="H114" s="179">
        <v>78</v>
      </c>
      <c r="I114" s="180"/>
      <c r="J114" s="181">
        <f t="shared" si="0"/>
        <v>0</v>
      </c>
      <c r="K114" s="177" t="s">
        <v>19</v>
      </c>
      <c r="L114" s="41"/>
      <c r="M114" s="182" t="s">
        <v>19</v>
      </c>
      <c r="N114" s="183" t="s">
        <v>47</v>
      </c>
      <c r="O114" s="66"/>
      <c r="P114" s="184">
        <f t="shared" si="1"/>
        <v>0</v>
      </c>
      <c r="Q114" s="184">
        <v>0</v>
      </c>
      <c r="R114" s="184">
        <f t="shared" si="2"/>
        <v>0</v>
      </c>
      <c r="S114" s="184">
        <v>0</v>
      </c>
      <c r="T114" s="185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178</v>
      </c>
      <c r="AT114" s="186" t="s">
        <v>173</v>
      </c>
      <c r="AU114" s="186" t="s">
        <v>83</v>
      </c>
      <c r="AY114" s="19" t="s">
        <v>171</v>
      </c>
      <c r="BE114" s="187">
        <f t="shared" si="4"/>
        <v>0</v>
      </c>
      <c r="BF114" s="187">
        <f t="shared" si="5"/>
        <v>0</v>
      </c>
      <c r="BG114" s="187">
        <f t="shared" si="6"/>
        <v>0</v>
      </c>
      <c r="BH114" s="187">
        <f t="shared" si="7"/>
        <v>0</v>
      </c>
      <c r="BI114" s="187">
        <f t="shared" si="8"/>
        <v>0</v>
      </c>
      <c r="BJ114" s="19" t="s">
        <v>179</v>
      </c>
      <c r="BK114" s="187">
        <f t="shared" si="9"/>
        <v>0</v>
      </c>
      <c r="BL114" s="19" t="s">
        <v>178</v>
      </c>
      <c r="BM114" s="186" t="s">
        <v>1919</v>
      </c>
    </row>
    <row r="115" spans="1:65" s="2" customFormat="1" ht="16.5" customHeight="1">
      <c r="A115" s="36"/>
      <c r="B115" s="37"/>
      <c r="C115" s="175" t="s">
        <v>314</v>
      </c>
      <c r="D115" s="175" t="s">
        <v>173</v>
      </c>
      <c r="E115" s="176" t="s">
        <v>1920</v>
      </c>
      <c r="F115" s="177" t="s">
        <v>1921</v>
      </c>
      <c r="G115" s="178" t="s">
        <v>1844</v>
      </c>
      <c r="H115" s="179">
        <v>2</v>
      </c>
      <c r="I115" s="180"/>
      <c r="J115" s="181">
        <f t="shared" si="0"/>
        <v>0</v>
      </c>
      <c r="K115" s="177" t="s">
        <v>19</v>
      </c>
      <c r="L115" s="41"/>
      <c r="M115" s="182" t="s">
        <v>19</v>
      </c>
      <c r="N115" s="183" t="s">
        <v>47</v>
      </c>
      <c r="O115" s="66"/>
      <c r="P115" s="184">
        <f t="shared" si="1"/>
        <v>0</v>
      </c>
      <c r="Q115" s="184">
        <v>0</v>
      </c>
      <c r="R115" s="184">
        <f t="shared" si="2"/>
        <v>0</v>
      </c>
      <c r="S115" s="184">
        <v>0</v>
      </c>
      <c r="T115" s="185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178</v>
      </c>
      <c r="AT115" s="186" t="s">
        <v>173</v>
      </c>
      <c r="AU115" s="186" t="s">
        <v>83</v>
      </c>
      <c r="AY115" s="19" t="s">
        <v>171</v>
      </c>
      <c r="BE115" s="187">
        <f t="shared" si="4"/>
        <v>0</v>
      </c>
      <c r="BF115" s="187">
        <f t="shared" si="5"/>
        <v>0</v>
      </c>
      <c r="BG115" s="187">
        <f t="shared" si="6"/>
        <v>0</v>
      </c>
      <c r="BH115" s="187">
        <f t="shared" si="7"/>
        <v>0</v>
      </c>
      <c r="BI115" s="187">
        <f t="shared" si="8"/>
        <v>0</v>
      </c>
      <c r="BJ115" s="19" t="s">
        <v>179</v>
      </c>
      <c r="BK115" s="187">
        <f t="shared" si="9"/>
        <v>0</v>
      </c>
      <c r="BL115" s="19" t="s">
        <v>178</v>
      </c>
      <c r="BM115" s="186" t="s">
        <v>1922</v>
      </c>
    </row>
    <row r="116" spans="1:65" s="2" customFormat="1" ht="16.5" customHeight="1">
      <c r="A116" s="36"/>
      <c r="B116" s="37"/>
      <c r="C116" s="175" t="s">
        <v>323</v>
      </c>
      <c r="D116" s="175" t="s">
        <v>173</v>
      </c>
      <c r="E116" s="176" t="s">
        <v>1923</v>
      </c>
      <c r="F116" s="177" t="s">
        <v>1924</v>
      </c>
      <c r="G116" s="178" t="s">
        <v>1844</v>
      </c>
      <c r="H116" s="179">
        <v>3</v>
      </c>
      <c r="I116" s="180"/>
      <c r="J116" s="181">
        <f t="shared" si="0"/>
        <v>0</v>
      </c>
      <c r="K116" s="177" t="s">
        <v>19</v>
      </c>
      <c r="L116" s="41"/>
      <c r="M116" s="182" t="s">
        <v>19</v>
      </c>
      <c r="N116" s="183" t="s">
        <v>47</v>
      </c>
      <c r="O116" s="66"/>
      <c r="P116" s="184">
        <f t="shared" si="1"/>
        <v>0</v>
      </c>
      <c r="Q116" s="184">
        <v>0</v>
      </c>
      <c r="R116" s="184">
        <f t="shared" si="2"/>
        <v>0</v>
      </c>
      <c r="S116" s="184">
        <v>0</v>
      </c>
      <c r="T116" s="185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178</v>
      </c>
      <c r="AT116" s="186" t="s">
        <v>173</v>
      </c>
      <c r="AU116" s="186" t="s">
        <v>83</v>
      </c>
      <c r="AY116" s="19" t="s">
        <v>171</v>
      </c>
      <c r="BE116" s="187">
        <f t="shared" si="4"/>
        <v>0</v>
      </c>
      <c r="BF116" s="187">
        <f t="shared" si="5"/>
        <v>0</v>
      </c>
      <c r="BG116" s="187">
        <f t="shared" si="6"/>
        <v>0</v>
      </c>
      <c r="BH116" s="187">
        <f t="shared" si="7"/>
        <v>0</v>
      </c>
      <c r="BI116" s="187">
        <f t="shared" si="8"/>
        <v>0</v>
      </c>
      <c r="BJ116" s="19" t="s">
        <v>179</v>
      </c>
      <c r="BK116" s="187">
        <f t="shared" si="9"/>
        <v>0</v>
      </c>
      <c r="BL116" s="19" t="s">
        <v>178</v>
      </c>
      <c r="BM116" s="186" t="s">
        <v>1925</v>
      </c>
    </row>
    <row r="117" spans="1:65" s="2" customFormat="1" ht="16.5" customHeight="1">
      <c r="A117" s="36"/>
      <c r="B117" s="37"/>
      <c r="C117" s="175" t="s">
        <v>327</v>
      </c>
      <c r="D117" s="175" t="s">
        <v>173</v>
      </c>
      <c r="E117" s="176" t="s">
        <v>1926</v>
      </c>
      <c r="F117" s="177" t="s">
        <v>1927</v>
      </c>
      <c r="G117" s="178" t="s">
        <v>1844</v>
      </c>
      <c r="H117" s="179">
        <v>86</v>
      </c>
      <c r="I117" s="180"/>
      <c r="J117" s="181">
        <f t="shared" si="0"/>
        <v>0</v>
      </c>
      <c r="K117" s="177" t="s">
        <v>19</v>
      </c>
      <c r="L117" s="41"/>
      <c r="M117" s="182" t="s">
        <v>19</v>
      </c>
      <c r="N117" s="183" t="s">
        <v>47</v>
      </c>
      <c r="O117" s="66"/>
      <c r="P117" s="184">
        <f t="shared" si="1"/>
        <v>0</v>
      </c>
      <c r="Q117" s="184">
        <v>0</v>
      </c>
      <c r="R117" s="184">
        <f t="shared" si="2"/>
        <v>0</v>
      </c>
      <c r="S117" s="184">
        <v>0</v>
      </c>
      <c r="T117" s="185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178</v>
      </c>
      <c r="AT117" s="186" t="s">
        <v>173</v>
      </c>
      <c r="AU117" s="186" t="s">
        <v>83</v>
      </c>
      <c r="AY117" s="19" t="s">
        <v>171</v>
      </c>
      <c r="BE117" s="187">
        <f t="shared" si="4"/>
        <v>0</v>
      </c>
      <c r="BF117" s="187">
        <f t="shared" si="5"/>
        <v>0</v>
      </c>
      <c r="BG117" s="187">
        <f t="shared" si="6"/>
        <v>0</v>
      </c>
      <c r="BH117" s="187">
        <f t="shared" si="7"/>
        <v>0</v>
      </c>
      <c r="BI117" s="187">
        <f t="shared" si="8"/>
        <v>0</v>
      </c>
      <c r="BJ117" s="19" t="s">
        <v>179</v>
      </c>
      <c r="BK117" s="187">
        <f t="shared" si="9"/>
        <v>0</v>
      </c>
      <c r="BL117" s="19" t="s">
        <v>178</v>
      </c>
      <c r="BM117" s="186" t="s">
        <v>1928</v>
      </c>
    </row>
    <row r="118" spans="1:65" s="2" customFormat="1" ht="16.5" customHeight="1">
      <c r="A118" s="36"/>
      <c r="B118" s="37"/>
      <c r="C118" s="175" t="s">
        <v>338</v>
      </c>
      <c r="D118" s="175" t="s">
        <v>173</v>
      </c>
      <c r="E118" s="176" t="s">
        <v>1929</v>
      </c>
      <c r="F118" s="177" t="s">
        <v>1930</v>
      </c>
      <c r="G118" s="178" t="s">
        <v>1844</v>
      </c>
      <c r="H118" s="179">
        <v>4</v>
      </c>
      <c r="I118" s="180"/>
      <c r="J118" s="181">
        <f t="shared" si="0"/>
        <v>0</v>
      </c>
      <c r="K118" s="177" t="s">
        <v>19</v>
      </c>
      <c r="L118" s="41"/>
      <c r="M118" s="182" t="s">
        <v>19</v>
      </c>
      <c r="N118" s="183" t="s">
        <v>47</v>
      </c>
      <c r="O118" s="66"/>
      <c r="P118" s="184">
        <f t="shared" si="1"/>
        <v>0</v>
      </c>
      <c r="Q118" s="184">
        <v>0</v>
      </c>
      <c r="R118" s="184">
        <f t="shared" si="2"/>
        <v>0</v>
      </c>
      <c r="S118" s="184">
        <v>0</v>
      </c>
      <c r="T118" s="185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83</v>
      </c>
      <c r="AY118" s="19" t="s">
        <v>171</v>
      </c>
      <c r="BE118" s="187">
        <f t="shared" si="4"/>
        <v>0</v>
      </c>
      <c r="BF118" s="187">
        <f t="shared" si="5"/>
        <v>0</v>
      </c>
      <c r="BG118" s="187">
        <f t="shared" si="6"/>
        <v>0</v>
      </c>
      <c r="BH118" s="187">
        <f t="shared" si="7"/>
        <v>0</v>
      </c>
      <c r="BI118" s="187">
        <f t="shared" si="8"/>
        <v>0</v>
      </c>
      <c r="BJ118" s="19" t="s">
        <v>179</v>
      </c>
      <c r="BK118" s="187">
        <f t="shared" si="9"/>
        <v>0</v>
      </c>
      <c r="BL118" s="19" t="s">
        <v>178</v>
      </c>
      <c r="BM118" s="186" t="s">
        <v>1931</v>
      </c>
    </row>
    <row r="119" spans="1:65" s="2" customFormat="1" ht="16.5" customHeight="1">
      <c r="A119" s="36"/>
      <c r="B119" s="37"/>
      <c r="C119" s="175" t="s">
        <v>346</v>
      </c>
      <c r="D119" s="175" t="s">
        <v>173</v>
      </c>
      <c r="E119" s="176" t="s">
        <v>1932</v>
      </c>
      <c r="F119" s="177" t="s">
        <v>1933</v>
      </c>
      <c r="G119" s="178" t="s">
        <v>1844</v>
      </c>
      <c r="H119" s="179">
        <v>11</v>
      </c>
      <c r="I119" s="180"/>
      <c r="J119" s="181">
        <f t="shared" si="0"/>
        <v>0</v>
      </c>
      <c r="K119" s="177" t="s">
        <v>19</v>
      </c>
      <c r="L119" s="41"/>
      <c r="M119" s="182" t="s">
        <v>19</v>
      </c>
      <c r="N119" s="183" t="s">
        <v>47</v>
      </c>
      <c r="O119" s="66"/>
      <c r="P119" s="184">
        <f t="shared" si="1"/>
        <v>0</v>
      </c>
      <c r="Q119" s="184">
        <v>0</v>
      </c>
      <c r="R119" s="184">
        <f t="shared" si="2"/>
        <v>0</v>
      </c>
      <c r="S119" s="184">
        <v>0</v>
      </c>
      <c r="T119" s="185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178</v>
      </c>
      <c r="AT119" s="186" t="s">
        <v>173</v>
      </c>
      <c r="AU119" s="186" t="s">
        <v>83</v>
      </c>
      <c r="AY119" s="19" t="s">
        <v>171</v>
      </c>
      <c r="BE119" s="187">
        <f t="shared" si="4"/>
        <v>0</v>
      </c>
      <c r="BF119" s="187">
        <f t="shared" si="5"/>
        <v>0</v>
      </c>
      <c r="BG119" s="187">
        <f t="shared" si="6"/>
        <v>0</v>
      </c>
      <c r="BH119" s="187">
        <f t="shared" si="7"/>
        <v>0</v>
      </c>
      <c r="BI119" s="187">
        <f t="shared" si="8"/>
        <v>0</v>
      </c>
      <c r="BJ119" s="19" t="s">
        <v>179</v>
      </c>
      <c r="BK119" s="187">
        <f t="shared" si="9"/>
        <v>0</v>
      </c>
      <c r="BL119" s="19" t="s">
        <v>178</v>
      </c>
      <c r="BM119" s="186" t="s">
        <v>1934</v>
      </c>
    </row>
    <row r="120" spans="1:65" s="2" customFormat="1" ht="16.5" customHeight="1">
      <c r="A120" s="36"/>
      <c r="B120" s="37"/>
      <c r="C120" s="175" t="s">
        <v>353</v>
      </c>
      <c r="D120" s="175" t="s">
        <v>173</v>
      </c>
      <c r="E120" s="176" t="s">
        <v>1935</v>
      </c>
      <c r="F120" s="177" t="s">
        <v>1936</v>
      </c>
      <c r="G120" s="178" t="s">
        <v>256</v>
      </c>
      <c r="H120" s="179">
        <v>250</v>
      </c>
      <c r="I120" s="180"/>
      <c r="J120" s="181">
        <f t="shared" si="0"/>
        <v>0</v>
      </c>
      <c r="K120" s="177" t="s">
        <v>19</v>
      </c>
      <c r="L120" s="41"/>
      <c r="M120" s="182" t="s">
        <v>19</v>
      </c>
      <c r="N120" s="183" t="s">
        <v>47</v>
      </c>
      <c r="O120" s="66"/>
      <c r="P120" s="184">
        <f t="shared" si="1"/>
        <v>0</v>
      </c>
      <c r="Q120" s="184">
        <v>0</v>
      </c>
      <c r="R120" s="184">
        <f t="shared" si="2"/>
        <v>0</v>
      </c>
      <c r="S120" s="184">
        <v>0</v>
      </c>
      <c r="T120" s="185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178</v>
      </c>
      <c r="AT120" s="186" t="s">
        <v>173</v>
      </c>
      <c r="AU120" s="186" t="s">
        <v>83</v>
      </c>
      <c r="AY120" s="19" t="s">
        <v>171</v>
      </c>
      <c r="BE120" s="187">
        <f t="shared" si="4"/>
        <v>0</v>
      </c>
      <c r="BF120" s="187">
        <f t="shared" si="5"/>
        <v>0</v>
      </c>
      <c r="BG120" s="187">
        <f t="shared" si="6"/>
        <v>0</v>
      </c>
      <c r="BH120" s="187">
        <f t="shared" si="7"/>
        <v>0</v>
      </c>
      <c r="BI120" s="187">
        <f t="shared" si="8"/>
        <v>0</v>
      </c>
      <c r="BJ120" s="19" t="s">
        <v>179</v>
      </c>
      <c r="BK120" s="187">
        <f t="shared" si="9"/>
        <v>0</v>
      </c>
      <c r="BL120" s="19" t="s">
        <v>178</v>
      </c>
      <c r="BM120" s="186" t="s">
        <v>1937</v>
      </c>
    </row>
    <row r="121" spans="1:65" s="2" customFormat="1" ht="16.5" customHeight="1">
      <c r="A121" s="36"/>
      <c r="B121" s="37"/>
      <c r="C121" s="175" t="s">
        <v>380</v>
      </c>
      <c r="D121" s="175" t="s">
        <v>173</v>
      </c>
      <c r="E121" s="176" t="s">
        <v>1938</v>
      </c>
      <c r="F121" s="177" t="s">
        <v>1939</v>
      </c>
      <c r="G121" s="178" t="s">
        <v>256</v>
      </c>
      <c r="H121" s="179">
        <v>1790</v>
      </c>
      <c r="I121" s="180"/>
      <c r="J121" s="181">
        <f t="shared" si="0"/>
        <v>0</v>
      </c>
      <c r="K121" s="177" t="s">
        <v>19</v>
      </c>
      <c r="L121" s="41"/>
      <c r="M121" s="182" t="s">
        <v>19</v>
      </c>
      <c r="N121" s="183" t="s">
        <v>47</v>
      </c>
      <c r="O121" s="66"/>
      <c r="P121" s="184">
        <f t="shared" si="1"/>
        <v>0</v>
      </c>
      <c r="Q121" s="184">
        <v>0</v>
      </c>
      <c r="R121" s="184">
        <f t="shared" si="2"/>
        <v>0</v>
      </c>
      <c r="S121" s="184">
        <v>0</v>
      </c>
      <c r="T121" s="185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178</v>
      </c>
      <c r="AT121" s="186" t="s">
        <v>173</v>
      </c>
      <c r="AU121" s="186" t="s">
        <v>83</v>
      </c>
      <c r="AY121" s="19" t="s">
        <v>171</v>
      </c>
      <c r="BE121" s="187">
        <f t="shared" si="4"/>
        <v>0</v>
      </c>
      <c r="BF121" s="187">
        <f t="shared" si="5"/>
        <v>0</v>
      </c>
      <c r="BG121" s="187">
        <f t="shared" si="6"/>
        <v>0</v>
      </c>
      <c r="BH121" s="187">
        <f t="shared" si="7"/>
        <v>0</v>
      </c>
      <c r="BI121" s="187">
        <f t="shared" si="8"/>
        <v>0</v>
      </c>
      <c r="BJ121" s="19" t="s">
        <v>179</v>
      </c>
      <c r="BK121" s="187">
        <f t="shared" si="9"/>
        <v>0</v>
      </c>
      <c r="BL121" s="19" t="s">
        <v>178</v>
      </c>
      <c r="BM121" s="186" t="s">
        <v>1940</v>
      </c>
    </row>
    <row r="122" spans="1:65" s="2" customFormat="1" ht="16.5" customHeight="1">
      <c r="A122" s="36"/>
      <c r="B122" s="37"/>
      <c r="C122" s="175" t="s">
        <v>386</v>
      </c>
      <c r="D122" s="175" t="s">
        <v>173</v>
      </c>
      <c r="E122" s="176" t="s">
        <v>1941</v>
      </c>
      <c r="F122" s="177" t="s">
        <v>1942</v>
      </c>
      <c r="G122" s="178" t="s">
        <v>256</v>
      </c>
      <c r="H122" s="179">
        <v>1320</v>
      </c>
      <c r="I122" s="180"/>
      <c r="J122" s="181">
        <f t="shared" si="0"/>
        <v>0</v>
      </c>
      <c r="K122" s="177" t="s">
        <v>19</v>
      </c>
      <c r="L122" s="41"/>
      <c r="M122" s="182" t="s">
        <v>19</v>
      </c>
      <c r="N122" s="183" t="s">
        <v>47</v>
      </c>
      <c r="O122" s="66"/>
      <c r="P122" s="184">
        <f t="shared" si="1"/>
        <v>0</v>
      </c>
      <c r="Q122" s="184">
        <v>0</v>
      </c>
      <c r="R122" s="184">
        <f t="shared" si="2"/>
        <v>0</v>
      </c>
      <c r="S122" s="184">
        <v>0</v>
      </c>
      <c r="T122" s="185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178</v>
      </c>
      <c r="AT122" s="186" t="s">
        <v>173</v>
      </c>
      <c r="AU122" s="186" t="s">
        <v>83</v>
      </c>
      <c r="AY122" s="19" t="s">
        <v>171</v>
      </c>
      <c r="BE122" s="187">
        <f t="shared" si="4"/>
        <v>0</v>
      </c>
      <c r="BF122" s="187">
        <f t="shared" si="5"/>
        <v>0</v>
      </c>
      <c r="BG122" s="187">
        <f t="shared" si="6"/>
        <v>0</v>
      </c>
      <c r="BH122" s="187">
        <f t="shared" si="7"/>
        <v>0</v>
      </c>
      <c r="BI122" s="187">
        <f t="shared" si="8"/>
        <v>0</v>
      </c>
      <c r="BJ122" s="19" t="s">
        <v>179</v>
      </c>
      <c r="BK122" s="187">
        <f t="shared" si="9"/>
        <v>0</v>
      </c>
      <c r="BL122" s="19" t="s">
        <v>178</v>
      </c>
      <c r="BM122" s="186" t="s">
        <v>1943</v>
      </c>
    </row>
    <row r="123" spans="1:65" s="2" customFormat="1" ht="16.5" customHeight="1">
      <c r="A123" s="36"/>
      <c r="B123" s="37"/>
      <c r="C123" s="175" t="s">
        <v>391</v>
      </c>
      <c r="D123" s="175" t="s">
        <v>173</v>
      </c>
      <c r="E123" s="176" t="s">
        <v>1944</v>
      </c>
      <c r="F123" s="177" t="s">
        <v>1945</v>
      </c>
      <c r="G123" s="178" t="s">
        <v>256</v>
      </c>
      <c r="H123" s="179">
        <v>90</v>
      </c>
      <c r="I123" s="180"/>
      <c r="J123" s="181">
        <f t="shared" si="0"/>
        <v>0</v>
      </c>
      <c r="K123" s="177" t="s">
        <v>19</v>
      </c>
      <c r="L123" s="41"/>
      <c r="M123" s="182" t="s">
        <v>19</v>
      </c>
      <c r="N123" s="183" t="s">
        <v>47</v>
      </c>
      <c r="O123" s="66"/>
      <c r="P123" s="184">
        <f t="shared" si="1"/>
        <v>0</v>
      </c>
      <c r="Q123" s="184">
        <v>0</v>
      </c>
      <c r="R123" s="184">
        <f t="shared" si="2"/>
        <v>0</v>
      </c>
      <c r="S123" s="184">
        <v>0</v>
      </c>
      <c r="T123" s="185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178</v>
      </c>
      <c r="AT123" s="186" t="s">
        <v>173</v>
      </c>
      <c r="AU123" s="186" t="s">
        <v>83</v>
      </c>
      <c r="AY123" s="19" t="s">
        <v>171</v>
      </c>
      <c r="BE123" s="187">
        <f t="shared" si="4"/>
        <v>0</v>
      </c>
      <c r="BF123" s="187">
        <f t="shared" si="5"/>
        <v>0</v>
      </c>
      <c r="BG123" s="187">
        <f t="shared" si="6"/>
        <v>0</v>
      </c>
      <c r="BH123" s="187">
        <f t="shared" si="7"/>
        <v>0</v>
      </c>
      <c r="BI123" s="187">
        <f t="shared" si="8"/>
        <v>0</v>
      </c>
      <c r="BJ123" s="19" t="s">
        <v>179</v>
      </c>
      <c r="BK123" s="187">
        <f t="shared" si="9"/>
        <v>0</v>
      </c>
      <c r="BL123" s="19" t="s">
        <v>178</v>
      </c>
      <c r="BM123" s="186" t="s">
        <v>1946</v>
      </c>
    </row>
    <row r="124" spans="1:65" s="2" customFormat="1" ht="16.5" customHeight="1">
      <c r="A124" s="36"/>
      <c r="B124" s="37"/>
      <c r="C124" s="175" t="s">
        <v>398</v>
      </c>
      <c r="D124" s="175" t="s">
        <v>173</v>
      </c>
      <c r="E124" s="176" t="s">
        <v>1947</v>
      </c>
      <c r="F124" s="177" t="s">
        <v>1948</v>
      </c>
      <c r="G124" s="178" t="s">
        <v>256</v>
      </c>
      <c r="H124" s="179">
        <v>670</v>
      </c>
      <c r="I124" s="180"/>
      <c r="J124" s="181">
        <f t="shared" si="0"/>
        <v>0</v>
      </c>
      <c r="K124" s="177" t="s">
        <v>19</v>
      </c>
      <c r="L124" s="41"/>
      <c r="M124" s="182" t="s">
        <v>19</v>
      </c>
      <c r="N124" s="183" t="s">
        <v>47</v>
      </c>
      <c r="O124" s="66"/>
      <c r="P124" s="184">
        <f t="shared" si="1"/>
        <v>0</v>
      </c>
      <c r="Q124" s="184">
        <v>0</v>
      </c>
      <c r="R124" s="184">
        <f t="shared" si="2"/>
        <v>0</v>
      </c>
      <c r="S124" s="184">
        <v>0</v>
      </c>
      <c r="T124" s="185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83</v>
      </c>
      <c r="AY124" s="19" t="s">
        <v>171</v>
      </c>
      <c r="BE124" s="187">
        <f t="shared" si="4"/>
        <v>0</v>
      </c>
      <c r="BF124" s="187">
        <f t="shared" si="5"/>
        <v>0</v>
      </c>
      <c r="BG124" s="187">
        <f t="shared" si="6"/>
        <v>0</v>
      </c>
      <c r="BH124" s="187">
        <f t="shared" si="7"/>
        <v>0</v>
      </c>
      <c r="BI124" s="187">
        <f t="shared" si="8"/>
        <v>0</v>
      </c>
      <c r="BJ124" s="19" t="s">
        <v>179</v>
      </c>
      <c r="BK124" s="187">
        <f t="shared" si="9"/>
        <v>0</v>
      </c>
      <c r="BL124" s="19" t="s">
        <v>178</v>
      </c>
      <c r="BM124" s="186" t="s">
        <v>1949</v>
      </c>
    </row>
    <row r="125" spans="1:65" s="2" customFormat="1" ht="16.5" customHeight="1">
      <c r="A125" s="36"/>
      <c r="B125" s="37"/>
      <c r="C125" s="175" t="s">
        <v>404</v>
      </c>
      <c r="D125" s="175" t="s">
        <v>173</v>
      </c>
      <c r="E125" s="176" t="s">
        <v>1950</v>
      </c>
      <c r="F125" s="177" t="s">
        <v>1951</v>
      </c>
      <c r="G125" s="178" t="s">
        <v>256</v>
      </c>
      <c r="H125" s="179">
        <v>170</v>
      </c>
      <c r="I125" s="180"/>
      <c r="J125" s="181">
        <f aca="true" t="shared" si="10" ref="J125:J156">ROUND(I125*H125,2)</f>
        <v>0</v>
      </c>
      <c r="K125" s="177" t="s">
        <v>19</v>
      </c>
      <c r="L125" s="41"/>
      <c r="M125" s="182" t="s">
        <v>19</v>
      </c>
      <c r="N125" s="183" t="s">
        <v>47</v>
      </c>
      <c r="O125" s="66"/>
      <c r="P125" s="184">
        <f aca="true" t="shared" si="11" ref="P125:P156">O125*H125</f>
        <v>0</v>
      </c>
      <c r="Q125" s="184">
        <v>0</v>
      </c>
      <c r="R125" s="184">
        <f aca="true" t="shared" si="12" ref="R125:R156">Q125*H125</f>
        <v>0</v>
      </c>
      <c r="S125" s="184">
        <v>0</v>
      </c>
      <c r="T125" s="185">
        <f aca="true" t="shared" si="13" ref="T125:T156"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178</v>
      </c>
      <c r="AT125" s="186" t="s">
        <v>173</v>
      </c>
      <c r="AU125" s="186" t="s">
        <v>83</v>
      </c>
      <c r="AY125" s="19" t="s">
        <v>171</v>
      </c>
      <c r="BE125" s="187">
        <f aca="true" t="shared" si="14" ref="BE125:BE143">IF(N125="základní",J125,0)</f>
        <v>0</v>
      </c>
      <c r="BF125" s="187">
        <f aca="true" t="shared" si="15" ref="BF125:BF143">IF(N125="snížená",J125,0)</f>
        <v>0</v>
      </c>
      <c r="BG125" s="187">
        <f aca="true" t="shared" si="16" ref="BG125:BG143">IF(N125="zákl. přenesená",J125,0)</f>
        <v>0</v>
      </c>
      <c r="BH125" s="187">
        <f aca="true" t="shared" si="17" ref="BH125:BH143">IF(N125="sníž. přenesená",J125,0)</f>
        <v>0</v>
      </c>
      <c r="BI125" s="187">
        <f aca="true" t="shared" si="18" ref="BI125:BI143">IF(N125="nulová",J125,0)</f>
        <v>0</v>
      </c>
      <c r="BJ125" s="19" t="s">
        <v>179</v>
      </c>
      <c r="BK125" s="187">
        <f aca="true" t="shared" si="19" ref="BK125:BK143">ROUND(I125*H125,2)</f>
        <v>0</v>
      </c>
      <c r="BL125" s="19" t="s">
        <v>178</v>
      </c>
      <c r="BM125" s="186" t="s">
        <v>1952</v>
      </c>
    </row>
    <row r="126" spans="1:65" s="2" customFormat="1" ht="16.5" customHeight="1">
      <c r="A126" s="36"/>
      <c r="B126" s="37"/>
      <c r="C126" s="175" t="s">
        <v>409</v>
      </c>
      <c r="D126" s="175" t="s">
        <v>173</v>
      </c>
      <c r="E126" s="176" t="s">
        <v>1953</v>
      </c>
      <c r="F126" s="177" t="s">
        <v>1954</v>
      </c>
      <c r="G126" s="178" t="s">
        <v>256</v>
      </c>
      <c r="H126" s="179">
        <v>100</v>
      </c>
      <c r="I126" s="180"/>
      <c r="J126" s="181">
        <f t="shared" si="10"/>
        <v>0</v>
      </c>
      <c r="K126" s="177" t="s">
        <v>19</v>
      </c>
      <c r="L126" s="41"/>
      <c r="M126" s="182" t="s">
        <v>19</v>
      </c>
      <c r="N126" s="183" t="s">
        <v>47</v>
      </c>
      <c r="O126" s="66"/>
      <c r="P126" s="184">
        <f t="shared" si="11"/>
        <v>0</v>
      </c>
      <c r="Q126" s="184">
        <v>0</v>
      </c>
      <c r="R126" s="184">
        <f t="shared" si="12"/>
        <v>0</v>
      </c>
      <c r="S126" s="184">
        <v>0</v>
      </c>
      <c r="T126" s="185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83</v>
      </c>
      <c r="AY126" s="19" t="s">
        <v>171</v>
      </c>
      <c r="BE126" s="187">
        <f t="shared" si="14"/>
        <v>0</v>
      </c>
      <c r="BF126" s="187">
        <f t="shared" si="15"/>
        <v>0</v>
      </c>
      <c r="BG126" s="187">
        <f t="shared" si="16"/>
        <v>0</v>
      </c>
      <c r="BH126" s="187">
        <f t="shared" si="17"/>
        <v>0</v>
      </c>
      <c r="BI126" s="187">
        <f t="shared" si="18"/>
        <v>0</v>
      </c>
      <c r="BJ126" s="19" t="s">
        <v>179</v>
      </c>
      <c r="BK126" s="187">
        <f t="shared" si="19"/>
        <v>0</v>
      </c>
      <c r="BL126" s="19" t="s">
        <v>178</v>
      </c>
      <c r="BM126" s="186" t="s">
        <v>1955</v>
      </c>
    </row>
    <row r="127" spans="1:65" s="2" customFormat="1" ht="16.5" customHeight="1">
      <c r="A127" s="36"/>
      <c r="B127" s="37"/>
      <c r="C127" s="175" t="s">
        <v>414</v>
      </c>
      <c r="D127" s="175" t="s">
        <v>173</v>
      </c>
      <c r="E127" s="176" t="s">
        <v>1956</v>
      </c>
      <c r="F127" s="177" t="s">
        <v>1957</v>
      </c>
      <c r="G127" s="178" t="s">
        <v>256</v>
      </c>
      <c r="H127" s="179">
        <v>220</v>
      </c>
      <c r="I127" s="180"/>
      <c r="J127" s="181">
        <f t="shared" si="10"/>
        <v>0</v>
      </c>
      <c r="K127" s="177" t="s">
        <v>19</v>
      </c>
      <c r="L127" s="41"/>
      <c r="M127" s="182" t="s">
        <v>19</v>
      </c>
      <c r="N127" s="183" t="s">
        <v>47</v>
      </c>
      <c r="O127" s="66"/>
      <c r="P127" s="184">
        <f t="shared" si="11"/>
        <v>0</v>
      </c>
      <c r="Q127" s="184">
        <v>0</v>
      </c>
      <c r="R127" s="184">
        <f t="shared" si="12"/>
        <v>0</v>
      </c>
      <c r="S127" s="184">
        <v>0</v>
      </c>
      <c r="T127" s="185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83</v>
      </c>
      <c r="AY127" s="19" t="s">
        <v>171</v>
      </c>
      <c r="BE127" s="187">
        <f t="shared" si="14"/>
        <v>0</v>
      </c>
      <c r="BF127" s="187">
        <f t="shared" si="15"/>
        <v>0</v>
      </c>
      <c r="BG127" s="187">
        <f t="shared" si="16"/>
        <v>0</v>
      </c>
      <c r="BH127" s="187">
        <f t="shared" si="17"/>
        <v>0</v>
      </c>
      <c r="BI127" s="187">
        <f t="shared" si="18"/>
        <v>0</v>
      </c>
      <c r="BJ127" s="19" t="s">
        <v>179</v>
      </c>
      <c r="BK127" s="187">
        <f t="shared" si="19"/>
        <v>0</v>
      </c>
      <c r="BL127" s="19" t="s">
        <v>178</v>
      </c>
      <c r="BM127" s="186" t="s">
        <v>1958</v>
      </c>
    </row>
    <row r="128" spans="1:65" s="2" customFormat="1" ht="16.5" customHeight="1">
      <c r="A128" s="36"/>
      <c r="B128" s="37"/>
      <c r="C128" s="175" t="s">
        <v>419</v>
      </c>
      <c r="D128" s="175" t="s">
        <v>173</v>
      </c>
      <c r="E128" s="176" t="s">
        <v>1959</v>
      </c>
      <c r="F128" s="177" t="s">
        <v>1960</v>
      </c>
      <c r="G128" s="178" t="s">
        <v>256</v>
      </c>
      <c r="H128" s="179">
        <v>50</v>
      </c>
      <c r="I128" s="180"/>
      <c r="J128" s="181">
        <f t="shared" si="10"/>
        <v>0</v>
      </c>
      <c r="K128" s="177" t="s">
        <v>19</v>
      </c>
      <c r="L128" s="41"/>
      <c r="M128" s="182" t="s">
        <v>19</v>
      </c>
      <c r="N128" s="183" t="s">
        <v>47</v>
      </c>
      <c r="O128" s="66"/>
      <c r="P128" s="184">
        <f t="shared" si="11"/>
        <v>0</v>
      </c>
      <c r="Q128" s="184">
        <v>0</v>
      </c>
      <c r="R128" s="184">
        <f t="shared" si="12"/>
        <v>0</v>
      </c>
      <c r="S128" s="184">
        <v>0</v>
      </c>
      <c r="T128" s="185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83</v>
      </c>
      <c r="AY128" s="19" t="s">
        <v>171</v>
      </c>
      <c r="BE128" s="187">
        <f t="shared" si="14"/>
        <v>0</v>
      </c>
      <c r="BF128" s="187">
        <f t="shared" si="15"/>
        <v>0</v>
      </c>
      <c r="BG128" s="187">
        <f t="shared" si="16"/>
        <v>0</v>
      </c>
      <c r="BH128" s="187">
        <f t="shared" si="17"/>
        <v>0</v>
      </c>
      <c r="BI128" s="187">
        <f t="shared" si="18"/>
        <v>0</v>
      </c>
      <c r="BJ128" s="19" t="s">
        <v>179</v>
      </c>
      <c r="BK128" s="187">
        <f t="shared" si="19"/>
        <v>0</v>
      </c>
      <c r="BL128" s="19" t="s">
        <v>178</v>
      </c>
      <c r="BM128" s="186" t="s">
        <v>1961</v>
      </c>
    </row>
    <row r="129" spans="1:65" s="2" customFormat="1" ht="16.5" customHeight="1">
      <c r="A129" s="36"/>
      <c r="B129" s="37"/>
      <c r="C129" s="175" t="s">
        <v>425</v>
      </c>
      <c r="D129" s="175" t="s">
        <v>173</v>
      </c>
      <c r="E129" s="176" t="s">
        <v>1962</v>
      </c>
      <c r="F129" s="177" t="s">
        <v>1963</v>
      </c>
      <c r="G129" s="178" t="s">
        <v>1844</v>
      </c>
      <c r="H129" s="179">
        <v>15</v>
      </c>
      <c r="I129" s="180"/>
      <c r="J129" s="181">
        <f t="shared" si="10"/>
        <v>0</v>
      </c>
      <c r="K129" s="177" t="s">
        <v>19</v>
      </c>
      <c r="L129" s="41"/>
      <c r="M129" s="182" t="s">
        <v>19</v>
      </c>
      <c r="N129" s="183" t="s">
        <v>47</v>
      </c>
      <c r="O129" s="66"/>
      <c r="P129" s="184">
        <f t="shared" si="11"/>
        <v>0</v>
      </c>
      <c r="Q129" s="184">
        <v>0</v>
      </c>
      <c r="R129" s="184">
        <f t="shared" si="12"/>
        <v>0</v>
      </c>
      <c r="S129" s="184">
        <v>0</v>
      </c>
      <c r="T129" s="185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178</v>
      </c>
      <c r="AT129" s="186" t="s">
        <v>173</v>
      </c>
      <c r="AU129" s="186" t="s">
        <v>83</v>
      </c>
      <c r="AY129" s="19" t="s">
        <v>171</v>
      </c>
      <c r="BE129" s="187">
        <f t="shared" si="14"/>
        <v>0</v>
      </c>
      <c r="BF129" s="187">
        <f t="shared" si="15"/>
        <v>0</v>
      </c>
      <c r="BG129" s="187">
        <f t="shared" si="16"/>
        <v>0</v>
      </c>
      <c r="BH129" s="187">
        <f t="shared" si="17"/>
        <v>0</v>
      </c>
      <c r="BI129" s="187">
        <f t="shared" si="18"/>
        <v>0</v>
      </c>
      <c r="BJ129" s="19" t="s">
        <v>179</v>
      </c>
      <c r="BK129" s="187">
        <f t="shared" si="19"/>
        <v>0</v>
      </c>
      <c r="BL129" s="19" t="s">
        <v>178</v>
      </c>
      <c r="BM129" s="186" t="s">
        <v>1964</v>
      </c>
    </row>
    <row r="130" spans="1:65" s="2" customFormat="1" ht="16.5" customHeight="1">
      <c r="A130" s="36"/>
      <c r="B130" s="37"/>
      <c r="C130" s="175" t="s">
        <v>431</v>
      </c>
      <c r="D130" s="175" t="s">
        <v>173</v>
      </c>
      <c r="E130" s="176" t="s">
        <v>1965</v>
      </c>
      <c r="F130" s="177" t="s">
        <v>1966</v>
      </c>
      <c r="G130" s="178" t="s">
        <v>1844</v>
      </c>
      <c r="H130" s="179">
        <v>26</v>
      </c>
      <c r="I130" s="180"/>
      <c r="J130" s="181">
        <f t="shared" si="10"/>
        <v>0</v>
      </c>
      <c r="K130" s="177" t="s">
        <v>19</v>
      </c>
      <c r="L130" s="41"/>
      <c r="M130" s="182" t="s">
        <v>19</v>
      </c>
      <c r="N130" s="183" t="s">
        <v>47</v>
      </c>
      <c r="O130" s="66"/>
      <c r="P130" s="184">
        <f t="shared" si="11"/>
        <v>0</v>
      </c>
      <c r="Q130" s="184">
        <v>0</v>
      </c>
      <c r="R130" s="184">
        <f t="shared" si="12"/>
        <v>0</v>
      </c>
      <c r="S130" s="184">
        <v>0</v>
      </c>
      <c r="T130" s="185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178</v>
      </c>
      <c r="AT130" s="186" t="s">
        <v>173</v>
      </c>
      <c r="AU130" s="186" t="s">
        <v>83</v>
      </c>
      <c r="AY130" s="19" t="s">
        <v>171</v>
      </c>
      <c r="BE130" s="187">
        <f t="shared" si="14"/>
        <v>0</v>
      </c>
      <c r="BF130" s="187">
        <f t="shared" si="15"/>
        <v>0</v>
      </c>
      <c r="BG130" s="187">
        <f t="shared" si="16"/>
        <v>0</v>
      </c>
      <c r="BH130" s="187">
        <f t="shared" si="17"/>
        <v>0</v>
      </c>
      <c r="BI130" s="187">
        <f t="shared" si="18"/>
        <v>0</v>
      </c>
      <c r="BJ130" s="19" t="s">
        <v>179</v>
      </c>
      <c r="BK130" s="187">
        <f t="shared" si="19"/>
        <v>0</v>
      </c>
      <c r="BL130" s="19" t="s">
        <v>178</v>
      </c>
      <c r="BM130" s="186" t="s">
        <v>1967</v>
      </c>
    </row>
    <row r="131" spans="1:65" s="2" customFormat="1" ht="16.5" customHeight="1">
      <c r="A131" s="36"/>
      <c r="B131" s="37"/>
      <c r="C131" s="175" t="s">
        <v>435</v>
      </c>
      <c r="D131" s="175" t="s">
        <v>173</v>
      </c>
      <c r="E131" s="176" t="s">
        <v>1968</v>
      </c>
      <c r="F131" s="177" t="s">
        <v>1969</v>
      </c>
      <c r="G131" s="178" t="s">
        <v>1844</v>
      </c>
      <c r="H131" s="179">
        <v>1</v>
      </c>
      <c r="I131" s="180"/>
      <c r="J131" s="181">
        <f t="shared" si="10"/>
        <v>0</v>
      </c>
      <c r="K131" s="177" t="s">
        <v>19</v>
      </c>
      <c r="L131" s="41"/>
      <c r="M131" s="182" t="s">
        <v>19</v>
      </c>
      <c r="N131" s="183" t="s">
        <v>47</v>
      </c>
      <c r="O131" s="66"/>
      <c r="P131" s="184">
        <f t="shared" si="11"/>
        <v>0</v>
      </c>
      <c r="Q131" s="184">
        <v>0</v>
      </c>
      <c r="R131" s="184">
        <f t="shared" si="12"/>
        <v>0</v>
      </c>
      <c r="S131" s="184">
        <v>0</v>
      </c>
      <c r="T131" s="185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83</v>
      </c>
      <c r="AY131" s="19" t="s">
        <v>171</v>
      </c>
      <c r="BE131" s="187">
        <f t="shared" si="14"/>
        <v>0</v>
      </c>
      <c r="BF131" s="187">
        <f t="shared" si="15"/>
        <v>0</v>
      </c>
      <c r="BG131" s="187">
        <f t="shared" si="16"/>
        <v>0</v>
      </c>
      <c r="BH131" s="187">
        <f t="shared" si="17"/>
        <v>0</v>
      </c>
      <c r="BI131" s="187">
        <f t="shared" si="18"/>
        <v>0</v>
      </c>
      <c r="BJ131" s="19" t="s">
        <v>179</v>
      </c>
      <c r="BK131" s="187">
        <f t="shared" si="19"/>
        <v>0</v>
      </c>
      <c r="BL131" s="19" t="s">
        <v>178</v>
      </c>
      <c r="BM131" s="186" t="s">
        <v>1970</v>
      </c>
    </row>
    <row r="132" spans="1:65" s="2" customFormat="1" ht="16.5" customHeight="1">
      <c r="A132" s="36"/>
      <c r="B132" s="37"/>
      <c r="C132" s="175" t="s">
        <v>441</v>
      </c>
      <c r="D132" s="175" t="s">
        <v>173</v>
      </c>
      <c r="E132" s="176" t="s">
        <v>1971</v>
      </c>
      <c r="F132" s="177" t="s">
        <v>1972</v>
      </c>
      <c r="G132" s="178" t="s">
        <v>1844</v>
      </c>
      <c r="H132" s="179">
        <v>7</v>
      </c>
      <c r="I132" s="180"/>
      <c r="J132" s="181">
        <f t="shared" si="10"/>
        <v>0</v>
      </c>
      <c r="K132" s="177" t="s">
        <v>19</v>
      </c>
      <c r="L132" s="41"/>
      <c r="M132" s="182" t="s">
        <v>19</v>
      </c>
      <c r="N132" s="183" t="s">
        <v>47</v>
      </c>
      <c r="O132" s="66"/>
      <c r="P132" s="184">
        <f t="shared" si="11"/>
        <v>0</v>
      </c>
      <c r="Q132" s="184">
        <v>0</v>
      </c>
      <c r="R132" s="184">
        <f t="shared" si="12"/>
        <v>0</v>
      </c>
      <c r="S132" s="184">
        <v>0</v>
      </c>
      <c r="T132" s="185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178</v>
      </c>
      <c r="AT132" s="186" t="s">
        <v>173</v>
      </c>
      <c r="AU132" s="186" t="s">
        <v>83</v>
      </c>
      <c r="AY132" s="19" t="s">
        <v>171</v>
      </c>
      <c r="BE132" s="187">
        <f t="shared" si="14"/>
        <v>0</v>
      </c>
      <c r="BF132" s="187">
        <f t="shared" si="15"/>
        <v>0</v>
      </c>
      <c r="BG132" s="187">
        <f t="shared" si="16"/>
        <v>0</v>
      </c>
      <c r="BH132" s="187">
        <f t="shared" si="17"/>
        <v>0</v>
      </c>
      <c r="BI132" s="187">
        <f t="shared" si="18"/>
        <v>0</v>
      </c>
      <c r="BJ132" s="19" t="s">
        <v>179</v>
      </c>
      <c r="BK132" s="187">
        <f t="shared" si="19"/>
        <v>0</v>
      </c>
      <c r="BL132" s="19" t="s">
        <v>178</v>
      </c>
      <c r="BM132" s="186" t="s">
        <v>1973</v>
      </c>
    </row>
    <row r="133" spans="1:65" s="2" customFormat="1" ht="16.5" customHeight="1">
      <c r="A133" s="36"/>
      <c r="B133" s="37"/>
      <c r="C133" s="175" t="s">
        <v>445</v>
      </c>
      <c r="D133" s="175" t="s">
        <v>173</v>
      </c>
      <c r="E133" s="176" t="s">
        <v>1974</v>
      </c>
      <c r="F133" s="177" t="s">
        <v>1975</v>
      </c>
      <c r="G133" s="178" t="s">
        <v>1844</v>
      </c>
      <c r="H133" s="179">
        <v>30</v>
      </c>
      <c r="I133" s="180"/>
      <c r="J133" s="181">
        <f t="shared" si="10"/>
        <v>0</v>
      </c>
      <c r="K133" s="177" t="s">
        <v>19</v>
      </c>
      <c r="L133" s="41"/>
      <c r="M133" s="182" t="s">
        <v>19</v>
      </c>
      <c r="N133" s="183" t="s">
        <v>47</v>
      </c>
      <c r="O133" s="66"/>
      <c r="P133" s="184">
        <f t="shared" si="11"/>
        <v>0</v>
      </c>
      <c r="Q133" s="184">
        <v>0</v>
      </c>
      <c r="R133" s="184">
        <f t="shared" si="12"/>
        <v>0</v>
      </c>
      <c r="S133" s="184">
        <v>0</v>
      </c>
      <c r="T133" s="185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178</v>
      </c>
      <c r="AT133" s="186" t="s">
        <v>173</v>
      </c>
      <c r="AU133" s="186" t="s">
        <v>83</v>
      </c>
      <c r="AY133" s="19" t="s">
        <v>171</v>
      </c>
      <c r="BE133" s="187">
        <f t="shared" si="14"/>
        <v>0</v>
      </c>
      <c r="BF133" s="187">
        <f t="shared" si="15"/>
        <v>0</v>
      </c>
      <c r="BG133" s="187">
        <f t="shared" si="16"/>
        <v>0</v>
      </c>
      <c r="BH133" s="187">
        <f t="shared" si="17"/>
        <v>0</v>
      </c>
      <c r="BI133" s="187">
        <f t="shared" si="18"/>
        <v>0</v>
      </c>
      <c r="BJ133" s="19" t="s">
        <v>179</v>
      </c>
      <c r="BK133" s="187">
        <f t="shared" si="19"/>
        <v>0</v>
      </c>
      <c r="BL133" s="19" t="s">
        <v>178</v>
      </c>
      <c r="BM133" s="186" t="s">
        <v>1976</v>
      </c>
    </row>
    <row r="134" spans="1:65" s="2" customFormat="1" ht="16.5" customHeight="1">
      <c r="A134" s="36"/>
      <c r="B134" s="37"/>
      <c r="C134" s="175" t="s">
        <v>454</v>
      </c>
      <c r="D134" s="175" t="s">
        <v>173</v>
      </c>
      <c r="E134" s="176" t="s">
        <v>1977</v>
      </c>
      <c r="F134" s="177" t="s">
        <v>1978</v>
      </c>
      <c r="G134" s="178" t="s">
        <v>1844</v>
      </c>
      <c r="H134" s="179">
        <v>1</v>
      </c>
      <c r="I134" s="180"/>
      <c r="J134" s="181">
        <f t="shared" si="10"/>
        <v>0</v>
      </c>
      <c r="K134" s="177" t="s">
        <v>19</v>
      </c>
      <c r="L134" s="41"/>
      <c r="M134" s="182" t="s">
        <v>19</v>
      </c>
      <c r="N134" s="183" t="s">
        <v>47</v>
      </c>
      <c r="O134" s="66"/>
      <c r="P134" s="184">
        <f t="shared" si="11"/>
        <v>0</v>
      </c>
      <c r="Q134" s="184">
        <v>0</v>
      </c>
      <c r="R134" s="184">
        <f t="shared" si="12"/>
        <v>0</v>
      </c>
      <c r="S134" s="184">
        <v>0</v>
      </c>
      <c r="T134" s="185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83</v>
      </c>
      <c r="AY134" s="19" t="s">
        <v>171</v>
      </c>
      <c r="BE134" s="187">
        <f t="shared" si="14"/>
        <v>0</v>
      </c>
      <c r="BF134" s="187">
        <f t="shared" si="15"/>
        <v>0</v>
      </c>
      <c r="BG134" s="187">
        <f t="shared" si="16"/>
        <v>0</v>
      </c>
      <c r="BH134" s="187">
        <f t="shared" si="17"/>
        <v>0</v>
      </c>
      <c r="BI134" s="187">
        <f t="shared" si="18"/>
        <v>0</v>
      </c>
      <c r="BJ134" s="19" t="s">
        <v>179</v>
      </c>
      <c r="BK134" s="187">
        <f t="shared" si="19"/>
        <v>0</v>
      </c>
      <c r="BL134" s="19" t="s">
        <v>178</v>
      </c>
      <c r="BM134" s="186" t="s">
        <v>1979</v>
      </c>
    </row>
    <row r="135" spans="1:65" s="2" customFormat="1" ht="16.5" customHeight="1">
      <c r="A135" s="36"/>
      <c r="B135" s="37"/>
      <c r="C135" s="175" t="s">
        <v>460</v>
      </c>
      <c r="D135" s="175" t="s">
        <v>173</v>
      </c>
      <c r="E135" s="176" t="s">
        <v>1980</v>
      </c>
      <c r="F135" s="177" t="s">
        <v>1981</v>
      </c>
      <c r="G135" s="178" t="s">
        <v>1844</v>
      </c>
      <c r="H135" s="179">
        <v>2</v>
      </c>
      <c r="I135" s="180"/>
      <c r="J135" s="181">
        <f t="shared" si="10"/>
        <v>0</v>
      </c>
      <c r="K135" s="177" t="s">
        <v>19</v>
      </c>
      <c r="L135" s="41"/>
      <c r="M135" s="182" t="s">
        <v>19</v>
      </c>
      <c r="N135" s="183" t="s">
        <v>47</v>
      </c>
      <c r="O135" s="66"/>
      <c r="P135" s="184">
        <f t="shared" si="11"/>
        <v>0</v>
      </c>
      <c r="Q135" s="184">
        <v>0</v>
      </c>
      <c r="R135" s="184">
        <f t="shared" si="12"/>
        <v>0</v>
      </c>
      <c r="S135" s="184">
        <v>0</v>
      </c>
      <c r="T135" s="185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178</v>
      </c>
      <c r="AT135" s="186" t="s">
        <v>173</v>
      </c>
      <c r="AU135" s="186" t="s">
        <v>83</v>
      </c>
      <c r="AY135" s="19" t="s">
        <v>171</v>
      </c>
      <c r="BE135" s="187">
        <f t="shared" si="14"/>
        <v>0</v>
      </c>
      <c r="BF135" s="187">
        <f t="shared" si="15"/>
        <v>0</v>
      </c>
      <c r="BG135" s="187">
        <f t="shared" si="16"/>
        <v>0</v>
      </c>
      <c r="BH135" s="187">
        <f t="shared" si="17"/>
        <v>0</v>
      </c>
      <c r="BI135" s="187">
        <f t="shared" si="18"/>
        <v>0</v>
      </c>
      <c r="BJ135" s="19" t="s">
        <v>179</v>
      </c>
      <c r="BK135" s="187">
        <f t="shared" si="19"/>
        <v>0</v>
      </c>
      <c r="BL135" s="19" t="s">
        <v>178</v>
      </c>
      <c r="BM135" s="186" t="s">
        <v>1982</v>
      </c>
    </row>
    <row r="136" spans="1:65" s="2" customFormat="1" ht="16.5" customHeight="1">
      <c r="A136" s="36"/>
      <c r="B136" s="37"/>
      <c r="C136" s="175" t="s">
        <v>465</v>
      </c>
      <c r="D136" s="175" t="s">
        <v>173</v>
      </c>
      <c r="E136" s="176" t="s">
        <v>1983</v>
      </c>
      <c r="F136" s="177" t="s">
        <v>1984</v>
      </c>
      <c r="G136" s="178" t="s">
        <v>256</v>
      </c>
      <c r="H136" s="179">
        <v>80</v>
      </c>
      <c r="I136" s="180"/>
      <c r="J136" s="181">
        <f t="shared" si="10"/>
        <v>0</v>
      </c>
      <c r="K136" s="177" t="s">
        <v>19</v>
      </c>
      <c r="L136" s="41"/>
      <c r="M136" s="182" t="s">
        <v>19</v>
      </c>
      <c r="N136" s="183" t="s">
        <v>47</v>
      </c>
      <c r="O136" s="66"/>
      <c r="P136" s="184">
        <f t="shared" si="11"/>
        <v>0</v>
      </c>
      <c r="Q136" s="184">
        <v>0</v>
      </c>
      <c r="R136" s="184">
        <f t="shared" si="12"/>
        <v>0</v>
      </c>
      <c r="S136" s="184">
        <v>0</v>
      </c>
      <c r="T136" s="185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178</v>
      </c>
      <c r="AT136" s="186" t="s">
        <v>173</v>
      </c>
      <c r="AU136" s="186" t="s">
        <v>83</v>
      </c>
      <c r="AY136" s="19" t="s">
        <v>171</v>
      </c>
      <c r="BE136" s="187">
        <f t="shared" si="14"/>
        <v>0</v>
      </c>
      <c r="BF136" s="187">
        <f t="shared" si="15"/>
        <v>0</v>
      </c>
      <c r="BG136" s="187">
        <f t="shared" si="16"/>
        <v>0</v>
      </c>
      <c r="BH136" s="187">
        <f t="shared" si="17"/>
        <v>0</v>
      </c>
      <c r="BI136" s="187">
        <f t="shared" si="18"/>
        <v>0</v>
      </c>
      <c r="BJ136" s="19" t="s">
        <v>179</v>
      </c>
      <c r="BK136" s="187">
        <f t="shared" si="19"/>
        <v>0</v>
      </c>
      <c r="BL136" s="19" t="s">
        <v>178</v>
      </c>
      <c r="BM136" s="186" t="s">
        <v>1985</v>
      </c>
    </row>
    <row r="137" spans="1:65" s="2" customFormat="1" ht="16.5" customHeight="1">
      <c r="A137" s="36"/>
      <c r="B137" s="37"/>
      <c r="C137" s="175" t="s">
        <v>477</v>
      </c>
      <c r="D137" s="175" t="s">
        <v>173</v>
      </c>
      <c r="E137" s="176" t="s">
        <v>1986</v>
      </c>
      <c r="F137" s="177" t="s">
        <v>1987</v>
      </c>
      <c r="G137" s="178" t="s">
        <v>256</v>
      </c>
      <c r="H137" s="179">
        <v>2180</v>
      </c>
      <c r="I137" s="180"/>
      <c r="J137" s="181">
        <f t="shared" si="10"/>
        <v>0</v>
      </c>
      <c r="K137" s="177" t="s">
        <v>19</v>
      </c>
      <c r="L137" s="41"/>
      <c r="M137" s="182" t="s">
        <v>19</v>
      </c>
      <c r="N137" s="183" t="s">
        <v>47</v>
      </c>
      <c r="O137" s="66"/>
      <c r="P137" s="184">
        <f t="shared" si="11"/>
        <v>0</v>
      </c>
      <c r="Q137" s="184">
        <v>0</v>
      </c>
      <c r="R137" s="184">
        <f t="shared" si="12"/>
        <v>0</v>
      </c>
      <c r="S137" s="184">
        <v>0</v>
      </c>
      <c r="T137" s="185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83</v>
      </c>
      <c r="AY137" s="19" t="s">
        <v>171</v>
      </c>
      <c r="BE137" s="187">
        <f t="shared" si="14"/>
        <v>0</v>
      </c>
      <c r="BF137" s="187">
        <f t="shared" si="15"/>
        <v>0</v>
      </c>
      <c r="BG137" s="187">
        <f t="shared" si="16"/>
        <v>0</v>
      </c>
      <c r="BH137" s="187">
        <f t="shared" si="17"/>
        <v>0</v>
      </c>
      <c r="BI137" s="187">
        <f t="shared" si="18"/>
        <v>0</v>
      </c>
      <c r="BJ137" s="19" t="s">
        <v>179</v>
      </c>
      <c r="BK137" s="187">
        <f t="shared" si="19"/>
        <v>0</v>
      </c>
      <c r="BL137" s="19" t="s">
        <v>178</v>
      </c>
      <c r="BM137" s="186" t="s">
        <v>1988</v>
      </c>
    </row>
    <row r="138" spans="1:65" s="2" customFormat="1" ht="16.5" customHeight="1">
      <c r="A138" s="36"/>
      <c r="B138" s="37"/>
      <c r="C138" s="175" t="s">
        <v>483</v>
      </c>
      <c r="D138" s="175" t="s">
        <v>173</v>
      </c>
      <c r="E138" s="176" t="s">
        <v>1989</v>
      </c>
      <c r="F138" s="177" t="s">
        <v>1990</v>
      </c>
      <c r="G138" s="178" t="s">
        <v>1844</v>
      </c>
      <c r="H138" s="179">
        <v>30</v>
      </c>
      <c r="I138" s="180"/>
      <c r="J138" s="181">
        <f t="shared" si="10"/>
        <v>0</v>
      </c>
      <c r="K138" s="177" t="s">
        <v>19</v>
      </c>
      <c r="L138" s="41"/>
      <c r="M138" s="182" t="s">
        <v>19</v>
      </c>
      <c r="N138" s="183" t="s">
        <v>47</v>
      </c>
      <c r="O138" s="66"/>
      <c r="P138" s="184">
        <f t="shared" si="11"/>
        <v>0</v>
      </c>
      <c r="Q138" s="184">
        <v>0</v>
      </c>
      <c r="R138" s="184">
        <f t="shared" si="12"/>
        <v>0</v>
      </c>
      <c r="S138" s="184">
        <v>0</v>
      </c>
      <c r="T138" s="185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83</v>
      </c>
      <c r="AY138" s="19" t="s">
        <v>171</v>
      </c>
      <c r="BE138" s="187">
        <f t="shared" si="14"/>
        <v>0</v>
      </c>
      <c r="BF138" s="187">
        <f t="shared" si="15"/>
        <v>0</v>
      </c>
      <c r="BG138" s="187">
        <f t="shared" si="16"/>
        <v>0</v>
      </c>
      <c r="BH138" s="187">
        <f t="shared" si="17"/>
        <v>0</v>
      </c>
      <c r="BI138" s="187">
        <f t="shared" si="18"/>
        <v>0</v>
      </c>
      <c r="BJ138" s="19" t="s">
        <v>179</v>
      </c>
      <c r="BK138" s="187">
        <f t="shared" si="19"/>
        <v>0</v>
      </c>
      <c r="BL138" s="19" t="s">
        <v>178</v>
      </c>
      <c r="BM138" s="186" t="s">
        <v>1991</v>
      </c>
    </row>
    <row r="139" spans="1:65" s="2" customFormat="1" ht="16.5" customHeight="1">
      <c r="A139" s="36"/>
      <c r="B139" s="37"/>
      <c r="C139" s="175" t="s">
        <v>488</v>
      </c>
      <c r="D139" s="175" t="s">
        <v>173</v>
      </c>
      <c r="E139" s="176" t="s">
        <v>1992</v>
      </c>
      <c r="F139" s="177" t="s">
        <v>1993</v>
      </c>
      <c r="G139" s="178" t="s">
        <v>1844</v>
      </c>
      <c r="H139" s="179">
        <v>12</v>
      </c>
      <c r="I139" s="180"/>
      <c r="J139" s="181">
        <f t="shared" si="10"/>
        <v>0</v>
      </c>
      <c r="K139" s="177" t="s">
        <v>19</v>
      </c>
      <c r="L139" s="41"/>
      <c r="M139" s="182" t="s">
        <v>19</v>
      </c>
      <c r="N139" s="183" t="s">
        <v>47</v>
      </c>
      <c r="O139" s="66"/>
      <c r="P139" s="184">
        <f t="shared" si="11"/>
        <v>0</v>
      </c>
      <c r="Q139" s="184">
        <v>0</v>
      </c>
      <c r="R139" s="184">
        <f t="shared" si="12"/>
        <v>0</v>
      </c>
      <c r="S139" s="184">
        <v>0</v>
      </c>
      <c r="T139" s="185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178</v>
      </c>
      <c r="AT139" s="186" t="s">
        <v>173</v>
      </c>
      <c r="AU139" s="186" t="s">
        <v>83</v>
      </c>
      <c r="AY139" s="19" t="s">
        <v>171</v>
      </c>
      <c r="BE139" s="187">
        <f t="shared" si="14"/>
        <v>0</v>
      </c>
      <c r="BF139" s="187">
        <f t="shared" si="15"/>
        <v>0</v>
      </c>
      <c r="BG139" s="187">
        <f t="shared" si="16"/>
        <v>0</v>
      </c>
      <c r="BH139" s="187">
        <f t="shared" si="17"/>
        <v>0</v>
      </c>
      <c r="BI139" s="187">
        <f t="shared" si="18"/>
        <v>0</v>
      </c>
      <c r="BJ139" s="19" t="s">
        <v>179</v>
      </c>
      <c r="BK139" s="187">
        <f t="shared" si="19"/>
        <v>0</v>
      </c>
      <c r="BL139" s="19" t="s">
        <v>178</v>
      </c>
      <c r="BM139" s="186" t="s">
        <v>1994</v>
      </c>
    </row>
    <row r="140" spans="1:65" s="2" customFormat="1" ht="16.5" customHeight="1">
      <c r="A140" s="36"/>
      <c r="B140" s="37"/>
      <c r="C140" s="175" t="s">
        <v>492</v>
      </c>
      <c r="D140" s="175" t="s">
        <v>173</v>
      </c>
      <c r="E140" s="176" t="s">
        <v>1995</v>
      </c>
      <c r="F140" s="177" t="s">
        <v>1996</v>
      </c>
      <c r="G140" s="178" t="s">
        <v>256</v>
      </c>
      <c r="H140" s="179">
        <v>550</v>
      </c>
      <c r="I140" s="180"/>
      <c r="J140" s="181">
        <f t="shared" si="10"/>
        <v>0</v>
      </c>
      <c r="K140" s="177" t="s">
        <v>19</v>
      </c>
      <c r="L140" s="41"/>
      <c r="M140" s="182" t="s">
        <v>19</v>
      </c>
      <c r="N140" s="183" t="s">
        <v>47</v>
      </c>
      <c r="O140" s="66"/>
      <c r="P140" s="184">
        <f t="shared" si="11"/>
        <v>0</v>
      </c>
      <c r="Q140" s="184">
        <v>0</v>
      </c>
      <c r="R140" s="184">
        <f t="shared" si="12"/>
        <v>0</v>
      </c>
      <c r="S140" s="184">
        <v>0</v>
      </c>
      <c r="T140" s="185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178</v>
      </c>
      <c r="AT140" s="186" t="s">
        <v>173</v>
      </c>
      <c r="AU140" s="186" t="s">
        <v>83</v>
      </c>
      <c r="AY140" s="19" t="s">
        <v>171</v>
      </c>
      <c r="BE140" s="187">
        <f t="shared" si="14"/>
        <v>0</v>
      </c>
      <c r="BF140" s="187">
        <f t="shared" si="15"/>
        <v>0</v>
      </c>
      <c r="BG140" s="187">
        <f t="shared" si="16"/>
        <v>0</v>
      </c>
      <c r="BH140" s="187">
        <f t="shared" si="17"/>
        <v>0</v>
      </c>
      <c r="BI140" s="187">
        <f t="shared" si="18"/>
        <v>0</v>
      </c>
      <c r="BJ140" s="19" t="s">
        <v>179</v>
      </c>
      <c r="BK140" s="187">
        <f t="shared" si="19"/>
        <v>0</v>
      </c>
      <c r="BL140" s="19" t="s">
        <v>178</v>
      </c>
      <c r="BM140" s="186" t="s">
        <v>1997</v>
      </c>
    </row>
    <row r="141" spans="1:65" s="2" customFormat="1" ht="16.5" customHeight="1">
      <c r="A141" s="36"/>
      <c r="B141" s="37"/>
      <c r="C141" s="175" t="s">
        <v>498</v>
      </c>
      <c r="D141" s="175" t="s">
        <v>173</v>
      </c>
      <c r="E141" s="176" t="s">
        <v>1998</v>
      </c>
      <c r="F141" s="177" t="s">
        <v>1999</v>
      </c>
      <c r="G141" s="178" t="s">
        <v>256</v>
      </c>
      <c r="H141" s="179">
        <v>90</v>
      </c>
      <c r="I141" s="180"/>
      <c r="J141" s="181">
        <f t="shared" si="10"/>
        <v>0</v>
      </c>
      <c r="K141" s="177" t="s">
        <v>19</v>
      </c>
      <c r="L141" s="41"/>
      <c r="M141" s="182" t="s">
        <v>19</v>
      </c>
      <c r="N141" s="183" t="s">
        <v>47</v>
      </c>
      <c r="O141" s="66"/>
      <c r="P141" s="184">
        <f t="shared" si="11"/>
        <v>0</v>
      </c>
      <c r="Q141" s="184">
        <v>0</v>
      </c>
      <c r="R141" s="184">
        <f t="shared" si="12"/>
        <v>0</v>
      </c>
      <c r="S141" s="184">
        <v>0</v>
      </c>
      <c r="T141" s="185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178</v>
      </c>
      <c r="AT141" s="186" t="s">
        <v>173</v>
      </c>
      <c r="AU141" s="186" t="s">
        <v>83</v>
      </c>
      <c r="AY141" s="19" t="s">
        <v>171</v>
      </c>
      <c r="BE141" s="187">
        <f t="shared" si="14"/>
        <v>0</v>
      </c>
      <c r="BF141" s="187">
        <f t="shared" si="15"/>
        <v>0</v>
      </c>
      <c r="BG141" s="187">
        <f t="shared" si="16"/>
        <v>0</v>
      </c>
      <c r="BH141" s="187">
        <f t="shared" si="17"/>
        <v>0</v>
      </c>
      <c r="BI141" s="187">
        <f t="shared" si="18"/>
        <v>0</v>
      </c>
      <c r="BJ141" s="19" t="s">
        <v>179</v>
      </c>
      <c r="BK141" s="187">
        <f t="shared" si="19"/>
        <v>0</v>
      </c>
      <c r="BL141" s="19" t="s">
        <v>178</v>
      </c>
      <c r="BM141" s="186" t="s">
        <v>2000</v>
      </c>
    </row>
    <row r="142" spans="1:65" s="2" customFormat="1" ht="16.5" customHeight="1">
      <c r="A142" s="36"/>
      <c r="B142" s="37"/>
      <c r="C142" s="175" t="s">
        <v>504</v>
      </c>
      <c r="D142" s="175" t="s">
        <v>173</v>
      </c>
      <c r="E142" s="176" t="s">
        <v>2001</v>
      </c>
      <c r="F142" s="177" t="s">
        <v>2002</v>
      </c>
      <c r="G142" s="178" t="s">
        <v>256</v>
      </c>
      <c r="H142" s="179">
        <v>350</v>
      </c>
      <c r="I142" s="180"/>
      <c r="J142" s="181">
        <f t="shared" si="10"/>
        <v>0</v>
      </c>
      <c r="K142" s="177" t="s">
        <v>19</v>
      </c>
      <c r="L142" s="41"/>
      <c r="M142" s="182" t="s">
        <v>19</v>
      </c>
      <c r="N142" s="183" t="s">
        <v>47</v>
      </c>
      <c r="O142" s="66"/>
      <c r="P142" s="184">
        <f t="shared" si="11"/>
        <v>0</v>
      </c>
      <c r="Q142" s="184">
        <v>0</v>
      </c>
      <c r="R142" s="184">
        <f t="shared" si="12"/>
        <v>0</v>
      </c>
      <c r="S142" s="184">
        <v>0</v>
      </c>
      <c r="T142" s="185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178</v>
      </c>
      <c r="AT142" s="186" t="s">
        <v>173</v>
      </c>
      <c r="AU142" s="186" t="s">
        <v>83</v>
      </c>
      <c r="AY142" s="19" t="s">
        <v>171</v>
      </c>
      <c r="BE142" s="187">
        <f t="shared" si="14"/>
        <v>0</v>
      </c>
      <c r="BF142" s="187">
        <f t="shared" si="15"/>
        <v>0</v>
      </c>
      <c r="BG142" s="187">
        <f t="shared" si="16"/>
        <v>0</v>
      </c>
      <c r="BH142" s="187">
        <f t="shared" si="17"/>
        <v>0</v>
      </c>
      <c r="BI142" s="187">
        <f t="shared" si="18"/>
        <v>0</v>
      </c>
      <c r="BJ142" s="19" t="s">
        <v>179</v>
      </c>
      <c r="BK142" s="187">
        <f t="shared" si="19"/>
        <v>0</v>
      </c>
      <c r="BL142" s="19" t="s">
        <v>178</v>
      </c>
      <c r="BM142" s="186" t="s">
        <v>2003</v>
      </c>
    </row>
    <row r="143" spans="1:65" s="2" customFormat="1" ht="16.5" customHeight="1">
      <c r="A143" s="36"/>
      <c r="B143" s="37"/>
      <c r="C143" s="175" t="s">
        <v>509</v>
      </c>
      <c r="D143" s="175" t="s">
        <v>173</v>
      </c>
      <c r="E143" s="176" t="s">
        <v>2004</v>
      </c>
      <c r="F143" s="177" t="s">
        <v>2005</v>
      </c>
      <c r="G143" s="178" t="s">
        <v>1616</v>
      </c>
      <c r="H143" s="179">
        <v>1</v>
      </c>
      <c r="I143" s="180"/>
      <c r="J143" s="181">
        <f t="shared" si="10"/>
        <v>0</v>
      </c>
      <c r="K143" s="177" t="s">
        <v>19</v>
      </c>
      <c r="L143" s="41"/>
      <c r="M143" s="182" t="s">
        <v>19</v>
      </c>
      <c r="N143" s="183" t="s">
        <v>47</v>
      </c>
      <c r="O143" s="66"/>
      <c r="P143" s="184">
        <f t="shared" si="11"/>
        <v>0</v>
      </c>
      <c r="Q143" s="184">
        <v>0</v>
      </c>
      <c r="R143" s="184">
        <f t="shared" si="12"/>
        <v>0</v>
      </c>
      <c r="S143" s="184">
        <v>0</v>
      </c>
      <c r="T143" s="185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178</v>
      </c>
      <c r="AT143" s="186" t="s">
        <v>173</v>
      </c>
      <c r="AU143" s="186" t="s">
        <v>83</v>
      </c>
      <c r="AY143" s="19" t="s">
        <v>171</v>
      </c>
      <c r="BE143" s="187">
        <f t="shared" si="14"/>
        <v>0</v>
      </c>
      <c r="BF143" s="187">
        <f t="shared" si="15"/>
        <v>0</v>
      </c>
      <c r="BG143" s="187">
        <f t="shared" si="16"/>
        <v>0</v>
      </c>
      <c r="BH143" s="187">
        <f t="shared" si="17"/>
        <v>0</v>
      </c>
      <c r="BI143" s="187">
        <f t="shared" si="18"/>
        <v>0</v>
      </c>
      <c r="BJ143" s="19" t="s">
        <v>179</v>
      </c>
      <c r="BK143" s="187">
        <f t="shared" si="19"/>
        <v>0</v>
      </c>
      <c r="BL143" s="19" t="s">
        <v>178</v>
      </c>
      <c r="BM143" s="186" t="s">
        <v>2006</v>
      </c>
    </row>
    <row r="144" spans="2:63" s="12" customFormat="1" ht="25.9" customHeight="1">
      <c r="B144" s="159"/>
      <c r="C144" s="160"/>
      <c r="D144" s="161" t="s">
        <v>74</v>
      </c>
      <c r="E144" s="162" t="s">
        <v>2007</v>
      </c>
      <c r="F144" s="162" t="s">
        <v>2008</v>
      </c>
      <c r="G144" s="160"/>
      <c r="H144" s="160"/>
      <c r="I144" s="163"/>
      <c r="J144" s="164">
        <f>BK144</f>
        <v>0</v>
      </c>
      <c r="K144" s="160"/>
      <c r="L144" s="165"/>
      <c r="M144" s="166"/>
      <c r="N144" s="167"/>
      <c r="O144" s="167"/>
      <c r="P144" s="168">
        <f>SUM(P145:P152)</f>
        <v>0</v>
      </c>
      <c r="Q144" s="167"/>
      <c r="R144" s="168">
        <f>SUM(R145:R152)</f>
        <v>0</v>
      </c>
      <c r="S144" s="167"/>
      <c r="T144" s="169">
        <f>SUM(T145:T152)</f>
        <v>0</v>
      </c>
      <c r="AR144" s="170" t="s">
        <v>83</v>
      </c>
      <c r="AT144" s="171" t="s">
        <v>74</v>
      </c>
      <c r="AU144" s="171" t="s">
        <v>75</v>
      </c>
      <c r="AY144" s="170" t="s">
        <v>171</v>
      </c>
      <c r="BK144" s="172">
        <f>SUM(BK145:BK152)</f>
        <v>0</v>
      </c>
    </row>
    <row r="145" spans="1:65" s="2" customFormat="1" ht="16.5" customHeight="1">
      <c r="A145" s="36"/>
      <c r="B145" s="37"/>
      <c r="C145" s="175" t="s">
        <v>514</v>
      </c>
      <c r="D145" s="175" t="s">
        <v>173</v>
      </c>
      <c r="E145" s="176" t="s">
        <v>2009</v>
      </c>
      <c r="F145" s="177" t="s">
        <v>2010</v>
      </c>
      <c r="G145" s="178" t="s">
        <v>256</v>
      </c>
      <c r="H145" s="179">
        <v>210</v>
      </c>
      <c r="I145" s="180"/>
      <c r="J145" s="181">
        <f aca="true" t="shared" si="20" ref="J145:J152">ROUND(I145*H145,2)</f>
        <v>0</v>
      </c>
      <c r="K145" s="177" t="s">
        <v>19</v>
      </c>
      <c r="L145" s="41"/>
      <c r="M145" s="182" t="s">
        <v>19</v>
      </c>
      <c r="N145" s="183" t="s">
        <v>47</v>
      </c>
      <c r="O145" s="66"/>
      <c r="P145" s="184">
        <f aca="true" t="shared" si="21" ref="P145:P152">O145*H145</f>
        <v>0</v>
      </c>
      <c r="Q145" s="184">
        <v>0</v>
      </c>
      <c r="R145" s="184">
        <f aca="true" t="shared" si="22" ref="R145:R152">Q145*H145</f>
        <v>0</v>
      </c>
      <c r="S145" s="184">
        <v>0</v>
      </c>
      <c r="T145" s="185">
        <f aca="true" t="shared" si="23" ref="T145:T152"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83</v>
      </c>
      <c r="AY145" s="19" t="s">
        <v>171</v>
      </c>
      <c r="BE145" s="187">
        <f aca="true" t="shared" si="24" ref="BE145:BE152">IF(N145="základní",J145,0)</f>
        <v>0</v>
      </c>
      <c r="BF145" s="187">
        <f aca="true" t="shared" si="25" ref="BF145:BF152">IF(N145="snížená",J145,0)</f>
        <v>0</v>
      </c>
      <c r="BG145" s="187">
        <f aca="true" t="shared" si="26" ref="BG145:BG152">IF(N145="zákl. přenesená",J145,0)</f>
        <v>0</v>
      </c>
      <c r="BH145" s="187">
        <f aca="true" t="shared" si="27" ref="BH145:BH152">IF(N145="sníž. přenesená",J145,0)</f>
        <v>0</v>
      </c>
      <c r="BI145" s="187">
        <f aca="true" t="shared" si="28" ref="BI145:BI152">IF(N145="nulová",J145,0)</f>
        <v>0</v>
      </c>
      <c r="BJ145" s="19" t="s">
        <v>179</v>
      </c>
      <c r="BK145" s="187">
        <f aca="true" t="shared" si="29" ref="BK145:BK152">ROUND(I145*H145,2)</f>
        <v>0</v>
      </c>
      <c r="BL145" s="19" t="s">
        <v>178</v>
      </c>
      <c r="BM145" s="186" t="s">
        <v>2011</v>
      </c>
    </row>
    <row r="146" spans="1:65" s="2" customFormat="1" ht="16.5" customHeight="1">
      <c r="A146" s="36"/>
      <c r="B146" s="37"/>
      <c r="C146" s="175" t="s">
        <v>518</v>
      </c>
      <c r="D146" s="175" t="s">
        <v>173</v>
      </c>
      <c r="E146" s="176" t="s">
        <v>2012</v>
      </c>
      <c r="F146" s="177" t="s">
        <v>2013</v>
      </c>
      <c r="G146" s="178" t="s">
        <v>1844</v>
      </c>
      <c r="H146" s="179">
        <v>4</v>
      </c>
      <c r="I146" s="180"/>
      <c r="J146" s="181">
        <f t="shared" si="20"/>
        <v>0</v>
      </c>
      <c r="K146" s="177" t="s">
        <v>19</v>
      </c>
      <c r="L146" s="41"/>
      <c r="M146" s="182" t="s">
        <v>19</v>
      </c>
      <c r="N146" s="183" t="s">
        <v>47</v>
      </c>
      <c r="O146" s="66"/>
      <c r="P146" s="184">
        <f t="shared" si="21"/>
        <v>0</v>
      </c>
      <c r="Q146" s="184">
        <v>0</v>
      </c>
      <c r="R146" s="184">
        <f t="shared" si="22"/>
        <v>0</v>
      </c>
      <c r="S146" s="184">
        <v>0</v>
      </c>
      <c r="T146" s="185">
        <f t="shared" si="2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178</v>
      </c>
      <c r="AT146" s="186" t="s">
        <v>173</v>
      </c>
      <c r="AU146" s="186" t="s">
        <v>83</v>
      </c>
      <c r="AY146" s="19" t="s">
        <v>171</v>
      </c>
      <c r="BE146" s="187">
        <f t="shared" si="24"/>
        <v>0</v>
      </c>
      <c r="BF146" s="187">
        <f t="shared" si="25"/>
        <v>0</v>
      </c>
      <c r="BG146" s="187">
        <f t="shared" si="26"/>
        <v>0</v>
      </c>
      <c r="BH146" s="187">
        <f t="shared" si="27"/>
        <v>0</v>
      </c>
      <c r="BI146" s="187">
        <f t="shared" si="28"/>
        <v>0</v>
      </c>
      <c r="BJ146" s="19" t="s">
        <v>179</v>
      </c>
      <c r="BK146" s="187">
        <f t="shared" si="29"/>
        <v>0</v>
      </c>
      <c r="BL146" s="19" t="s">
        <v>178</v>
      </c>
      <c r="BM146" s="186" t="s">
        <v>2014</v>
      </c>
    </row>
    <row r="147" spans="1:65" s="2" customFormat="1" ht="16.5" customHeight="1">
      <c r="A147" s="36"/>
      <c r="B147" s="37"/>
      <c r="C147" s="175" t="s">
        <v>523</v>
      </c>
      <c r="D147" s="175" t="s">
        <v>173</v>
      </c>
      <c r="E147" s="176" t="s">
        <v>2015</v>
      </c>
      <c r="F147" s="177" t="s">
        <v>2016</v>
      </c>
      <c r="G147" s="178" t="s">
        <v>1844</v>
      </c>
      <c r="H147" s="179">
        <v>90</v>
      </c>
      <c r="I147" s="180"/>
      <c r="J147" s="181">
        <f t="shared" si="20"/>
        <v>0</v>
      </c>
      <c r="K147" s="177" t="s">
        <v>19</v>
      </c>
      <c r="L147" s="41"/>
      <c r="M147" s="182" t="s">
        <v>19</v>
      </c>
      <c r="N147" s="183" t="s">
        <v>47</v>
      </c>
      <c r="O147" s="66"/>
      <c r="P147" s="184">
        <f t="shared" si="21"/>
        <v>0</v>
      </c>
      <c r="Q147" s="184">
        <v>0</v>
      </c>
      <c r="R147" s="184">
        <f t="shared" si="22"/>
        <v>0</v>
      </c>
      <c r="S147" s="184">
        <v>0</v>
      </c>
      <c r="T147" s="185">
        <f t="shared" si="2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178</v>
      </c>
      <c r="AT147" s="186" t="s">
        <v>173</v>
      </c>
      <c r="AU147" s="186" t="s">
        <v>83</v>
      </c>
      <c r="AY147" s="19" t="s">
        <v>171</v>
      </c>
      <c r="BE147" s="187">
        <f t="shared" si="24"/>
        <v>0</v>
      </c>
      <c r="BF147" s="187">
        <f t="shared" si="25"/>
        <v>0</v>
      </c>
      <c r="BG147" s="187">
        <f t="shared" si="26"/>
        <v>0</v>
      </c>
      <c r="BH147" s="187">
        <f t="shared" si="27"/>
        <v>0</v>
      </c>
      <c r="BI147" s="187">
        <f t="shared" si="28"/>
        <v>0</v>
      </c>
      <c r="BJ147" s="19" t="s">
        <v>179</v>
      </c>
      <c r="BK147" s="187">
        <f t="shared" si="29"/>
        <v>0</v>
      </c>
      <c r="BL147" s="19" t="s">
        <v>178</v>
      </c>
      <c r="BM147" s="186" t="s">
        <v>2017</v>
      </c>
    </row>
    <row r="148" spans="1:65" s="2" customFormat="1" ht="16.5" customHeight="1">
      <c r="A148" s="36"/>
      <c r="B148" s="37"/>
      <c r="C148" s="175" t="s">
        <v>535</v>
      </c>
      <c r="D148" s="175" t="s">
        <v>173</v>
      </c>
      <c r="E148" s="176" t="s">
        <v>2018</v>
      </c>
      <c r="F148" s="177" t="s">
        <v>2019</v>
      </c>
      <c r="G148" s="178" t="s">
        <v>1844</v>
      </c>
      <c r="H148" s="179">
        <v>20</v>
      </c>
      <c r="I148" s="180"/>
      <c r="J148" s="181">
        <f t="shared" si="20"/>
        <v>0</v>
      </c>
      <c r="K148" s="177" t="s">
        <v>19</v>
      </c>
      <c r="L148" s="41"/>
      <c r="M148" s="182" t="s">
        <v>19</v>
      </c>
      <c r="N148" s="183" t="s">
        <v>47</v>
      </c>
      <c r="O148" s="66"/>
      <c r="P148" s="184">
        <f t="shared" si="21"/>
        <v>0</v>
      </c>
      <c r="Q148" s="184">
        <v>0</v>
      </c>
      <c r="R148" s="184">
        <f t="shared" si="22"/>
        <v>0</v>
      </c>
      <c r="S148" s="184">
        <v>0</v>
      </c>
      <c r="T148" s="185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178</v>
      </c>
      <c r="AT148" s="186" t="s">
        <v>173</v>
      </c>
      <c r="AU148" s="186" t="s">
        <v>83</v>
      </c>
      <c r="AY148" s="19" t="s">
        <v>171</v>
      </c>
      <c r="BE148" s="187">
        <f t="shared" si="24"/>
        <v>0</v>
      </c>
      <c r="BF148" s="187">
        <f t="shared" si="25"/>
        <v>0</v>
      </c>
      <c r="BG148" s="187">
        <f t="shared" si="26"/>
        <v>0</v>
      </c>
      <c r="BH148" s="187">
        <f t="shared" si="27"/>
        <v>0</v>
      </c>
      <c r="BI148" s="187">
        <f t="shared" si="28"/>
        <v>0</v>
      </c>
      <c r="BJ148" s="19" t="s">
        <v>179</v>
      </c>
      <c r="BK148" s="187">
        <f t="shared" si="29"/>
        <v>0</v>
      </c>
      <c r="BL148" s="19" t="s">
        <v>178</v>
      </c>
      <c r="BM148" s="186" t="s">
        <v>2020</v>
      </c>
    </row>
    <row r="149" spans="1:65" s="2" customFormat="1" ht="16.5" customHeight="1">
      <c r="A149" s="36"/>
      <c r="B149" s="37"/>
      <c r="C149" s="175" t="s">
        <v>541</v>
      </c>
      <c r="D149" s="175" t="s">
        <v>173</v>
      </c>
      <c r="E149" s="176" t="s">
        <v>2021</v>
      </c>
      <c r="F149" s="177" t="s">
        <v>2022</v>
      </c>
      <c r="G149" s="178" t="s">
        <v>1844</v>
      </c>
      <c r="H149" s="179">
        <v>8</v>
      </c>
      <c r="I149" s="180"/>
      <c r="J149" s="181">
        <f t="shared" si="20"/>
        <v>0</v>
      </c>
      <c r="K149" s="177" t="s">
        <v>19</v>
      </c>
      <c r="L149" s="41"/>
      <c r="M149" s="182" t="s">
        <v>19</v>
      </c>
      <c r="N149" s="183" t="s">
        <v>47</v>
      </c>
      <c r="O149" s="66"/>
      <c r="P149" s="184">
        <f t="shared" si="21"/>
        <v>0</v>
      </c>
      <c r="Q149" s="184">
        <v>0</v>
      </c>
      <c r="R149" s="184">
        <f t="shared" si="22"/>
        <v>0</v>
      </c>
      <c r="S149" s="184">
        <v>0</v>
      </c>
      <c r="T149" s="185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178</v>
      </c>
      <c r="AT149" s="186" t="s">
        <v>173</v>
      </c>
      <c r="AU149" s="186" t="s">
        <v>83</v>
      </c>
      <c r="AY149" s="19" t="s">
        <v>171</v>
      </c>
      <c r="BE149" s="187">
        <f t="shared" si="24"/>
        <v>0</v>
      </c>
      <c r="BF149" s="187">
        <f t="shared" si="25"/>
        <v>0</v>
      </c>
      <c r="BG149" s="187">
        <f t="shared" si="26"/>
        <v>0</v>
      </c>
      <c r="BH149" s="187">
        <f t="shared" si="27"/>
        <v>0</v>
      </c>
      <c r="BI149" s="187">
        <f t="shared" si="28"/>
        <v>0</v>
      </c>
      <c r="BJ149" s="19" t="s">
        <v>179</v>
      </c>
      <c r="BK149" s="187">
        <f t="shared" si="29"/>
        <v>0</v>
      </c>
      <c r="BL149" s="19" t="s">
        <v>178</v>
      </c>
      <c r="BM149" s="186" t="s">
        <v>2023</v>
      </c>
    </row>
    <row r="150" spans="1:65" s="2" customFormat="1" ht="16.5" customHeight="1">
      <c r="A150" s="36"/>
      <c r="B150" s="37"/>
      <c r="C150" s="175" t="s">
        <v>550</v>
      </c>
      <c r="D150" s="175" t="s">
        <v>173</v>
      </c>
      <c r="E150" s="176" t="s">
        <v>2024</v>
      </c>
      <c r="F150" s="177" t="s">
        <v>2025</v>
      </c>
      <c r="G150" s="178" t="s">
        <v>1844</v>
      </c>
      <c r="H150" s="179">
        <v>8</v>
      </c>
      <c r="I150" s="180"/>
      <c r="J150" s="181">
        <f t="shared" si="20"/>
        <v>0</v>
      </c>
      <c r="K150" s="177" t="s">
        <v>19</v>
      </c>
      <c r="L150" s="41"/>
      <c r="M150" s="182" t="s">
        <v>19</v>
      </c>
      <c r="N150" s="183" t="s">
        <v>47</v>
      </c>
      <c r="O150" s="66"/>
      <c r="P150" s="184">
        <f t="shared" si="21"/>
        <v>0</v>
      </c>
      <c r="Q150" s="184">
        <v>0</v>
      </c>
      <c r="R150" s="184">
        <f t="shared" si="22"/>
        <v>0</v>
      </c>
      <c r="S150" s="184">
        <v>0</v>
      </c>
      <c r="T150" s="185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178</v>
      </c>
      <c r="AT150" s="186" t="s">
        <v>173</v>
      </c>
      <c r="AU150" s="186" t="s">
        <v>83</v>
      </c>
      <c r="AY150" s="19" t="s">
        <v>171</v>
      </c>
      <c r="BE150" s="187">
        <f t="shared" si="24"/>
        <v>0</v>
      </c>
      <c r="BF150" s="187">
        <f t="shared" si="25"/>
        <v>0</v>
      </c>
      <c r="BG150" s="187">
        <f t="shared" si="26"/>
        <v>0</v>
      </c>
      <c r="BH150" s="187">
        <f t="shared" si="27"/>
        <v>0</v>
      </c>
      <c r="BI150" s="187">
        <f t="shared" si="28"/>
        <v>0</v>
      </c>
      <c r="BJ150" s="19" t="s">
        <v>179</v>
      </c>
      <c r="BK150" s="187">
        <f t="shared" si="29"/>
        <v>0</v>
      </c>
      <c r="BL150" s="19" t="s">
        <v>178</v>
      </c>
      <c r="BM150" s="186" t="s">
        <v>2026</v>
      </c>
    </row>
    <row r="151" spans="1:65" s="2" customFormat="1" ht="16.5" customHeight="1">
      <c r="A151" s="36"/>
      <c r="B151" s="37"/>
      <c r="C151" s="175" t="s">
        <v>566</v>
      </c>
      <c r="D151" s="175" t="s">
        <v>173</v>
      </c>
      <c r="E151" s="176" t="s">
        <v>2027</v>
      </c>
      <c r="F151" s="177" t="s">
        <v>2028</v>
      </c>
      <c r="G151" s="178" t="s">
        <v>1844</v>
      </c>
      <c r="H151" s="179">
        <v>30</v>
      </c>
      <c r="I151" s="180"/>
      <c r="J151" s="181">
        <f t="shared" si="20"/>
        <v>0</v>
      </c>
      <c r="K151" s="177" t="s">
        <v>19</v>
      </c>
      <c r="L151" s="41"/>
      <c r="M151" s="182" t="s">
        <v>19</v>
      </c>
      <c r="N151" s="183" t="s">
        <v>47</v>
      </c>
      <c r="O151" s="66"/>
      <c r="P151" s="184">
        <f t="shared" si="21"/>
        <v>0</v>
      </c>
      <c r="Q151" s="184">
        <v>0</v>
      </c>
      <c r="R151" s="184">
        <f t="shared" si="22"/>
        <v>0</v>
      </c>
      <c r="S151" s="184">
        <v>0</v>
      </c>
      <c r="T151" s="185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178</v>
      </c>
      <c r="AT151" s="186" t="s">
        <v>173</v>
      </c>
      <c r="AU151" s="186" t="s">
        <v>83</v>
      </c>
      <c r="AY151" s="19" t="s">
        <v>171</v>
      </c>
      <c r="BE151" s="187">
        <f t="shared" si="24"/>
        <v>0</v>
      </c>
      <c r="BF151" s="187">
        <f t="shared" si="25"/>
        <v>0</v>
      </c>
      <c r="BG151" s="187">
        <f t="shared" si="26"/>
        <v>0</v>
      </c>
      <c r="BH151" s="187">
        <f t="shared" si="27"/>
        <v>0</v>
      </c>
      <c r="BI151" s="187">
        <f t="shared" si="28"/>
        <v>0</v>
      </c>
      <c r="BJ151" s="19" t="s">
        <v>179</v>
      </c>
      <c r="BK151" s="187">
        <f t="shared" si="29"/>
        <v>0</v>
      </c>
      <c r="BL151" s="19" t="s">
        <v>178</v>
      </c>
      <c r="BM151" s="186" t="s">
        <v>2029</v>
      </c>
    </row>
    <row r="152" spans="1:65" s="2" customFormat="1" ht="16.5" customHeight="1">
      <c r="A152" s="36"/>
      <c r="B152" s="37"/>
      <c r="C152" s="175" t="s">
        <v>574</v>
      </c>
      <c r="D152" s="175" t="s">
        <v>173</v>
      </c>
      <c r="E152" s="176" t="s">
        <v>2030</v>
      </c>
      <c r="F152" s="177" t="s">
        <v>2031</v>
      </c>
      <c r="G152" s="178" t="s">
        <v>256</v>
      </c>
      <c r="H152" s="179">
        <v>180</v>
      </c>
      <c r="I152" s="180"/>
      <c r="J152" s="181">
        <f t="shared" si="20"/>
        <v>0</v>
      </c>
      <c r="K152" s="177" t="s">
        <v>19</v>
      </c>
      <c r="L152" s="41"/>
      <c r="M152" s="182" t="s">
        <v>19</v>
      </c>
      <c r="N152" s="183" t="s">
        <v>47</v>
      </c>
      <c r="O152" s="66"/>
      <c r="P152" s="184">
        <f t="shared" si="21"/>
        <v>0</v>
      </c>
      <c r="Q152" s="184">
        <v>0</v>
      </c>
      <c r="R152" s="184">
        <f t="shared" si="22"/>
        <v>0</v>
      </c>
      <c r="S152" s="184">
        <v>0</v>
      </c>
      <c r="T152" s="185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178</v>
      </c>
      <c r="AT152" s="186" t="s">
        <v>173</v>
      </c>
      <c r="AU152" s="186" t="s">
        <v>83</v>
      </c>
      <c r="AY152" s="19" t="s">
        <v>171</v>
      </c>
      <c r="BE152" s="187">
        <f t="shared" si="24"/>
        <v>0</v>
      </c>
      <c r="BF152" s="187">
        <f t="shared" si="25"/>
        <v>0</v>
      </c>
      <c r="BG152" s="187">
        <f t="shared" si="26"/>
        <v>0</v>
      </c>
      <c r="BH152" s="187">
        <f t="shared" si="27"/>
        <v>0</v>
      </c>
      <c r="BI152" s="187">
        <f t="shared" si="28"/>
        <v>0</v>
      </c>
      <c r="BJ152" s="19" t="s">
        <v>179</v>
      </c>
      <c r="BK152" s="187">
        <f t="shared" si="29"/>
        <v>0</v>
      </c>
      <c r="BL152" s="19" t="s">
        <v>178</v>
      </c>
      <c r="BM152" s="186" t="s">
        <v>2032</v>
      </c>
    </row>
    <row r="153" spans="2:63" s="12" customFormat="1" ht="25.9" customHeight="1">
      <c r="B153" s="159"/>
      <c r="C153" s="160"/>
      <c r="D153" s="161" t="s">
        <v>74</v>
      </c>
      <c r="E153" s="162" t="s">
        <v>2033</v>
      </c>
      <c r="F153" s="162" t="s">
        <v>2034</v>
      </c>
      <c r="G153" s="160"/>
      <c r="H153" s="160"/>
      <c r="I153" s="163"/>
      <c r="J153" s="164">
        <f>BK153</f>
        <v>0</v>
      </c>
      <c r="K153" s="160"/>
      <c r="L153" s="165"/>
      <c r="M153" s="166"/>
      <c r="N153" s="167"/>
      <c r="O153" s="167"/>
      <c r="P153" s="168">
        <f>SUM(P154:P159)</f>
        <v>0</v>
      </c>
      <c r="Q153" s="167"/>
      <c r="R153" s="168">
        <f>SUM(R154:R159)</f>
        <v>0</v>
      </c>
      <c r="S153" s="167"/>
      <c r="T153" s="169">
        <f>SUM(T154:T159)</f>
        <v>0</v>
      </c>
      <c r="AR153" s="170" t="s">
        <v>83</v>
      </c>
      <c r="AT153" s="171" t="s">
        <v>74</v>
      </c>
      <c r="AU153" s="171" t="s">
        <v>75</v>
      </c>
      <c r="AY153" s="170" t="s">
        <v>171</v>
      </c>
      <c r="BK153" s="172">
        <f>SUM(BK154:BK159)</f>
        <v>0</v>
      </c>
    </row>
    <row r="154" spans="1:65" s="2" customFormat="1" ht="16.5" customHeight="1">
      <c r="A154" s="36"/>
      <c r="B154" s="37"/>
      <c r="C154" s="175" t="s">
        <v>584</v>
      </c>
      <c r="D154" s="175" t="s">
        <v>173</v>
      </c>
      <c r="E154" s="176" t="s">
        <v>2035</v>
      </c>
      <c r="F154" s="177" t="s">
        <v>2036</v>
      </c>
      <c r="G154" s="178" t="s">
        <v>1616</v>
      </c>
      <c r="H154" s="179">
        <v>6</v>
      </c>
      <c r="I154" s="180"/>
      <c r="J154" s="181">
        <f aca="true" t="shared" si="30" ref="J154:J159">ROUND(I154*H154,2)</f>
        <v>0</v>
      </c>
      <c r="K154" s="177" t="s">
        <v>19</v>
      </c>
      <c r="L154" s="41"/>
      <c r="M154" s="182" t="s">
        <v>19</v>
      </c>
      <c r="N154" s="183" t="s">
        <v>47</v>
      </c>
      <c r="O154" s="66"/>
      <c r="P154" s="184">
        <f aca="true" t="shared" si="31" ref="P154:P159">O154*H154</f>
        <v>0</v>
      </c>
      <c r="Q154" s="184">
        <v>0</v>
      </c>
      <c r="R154" s="184">
        <f aca="true" t="shared" si="32" ref="R154:R159">Q154*H154</f>
        <v>0</v>
      </c>
      <c r="S154" s="184">
        <v>0</v>
      </c>
      <c r="T154" s="185">
        <f aca="true" t="shared" si="33" ref="T154:T159"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178</v>
      </c>
      <c r="AT154" s="186" t="s">
        <v>173</v>
      </c>
      <c r="AU154" s="186" t="s">
        <v>83</v>
      </c>
      <c r="AY154" s="19" t="s">
        <v>171</v>
      </c>
      <c r="BE154" s="187">
        <f aca="true" t="shared" si="34" ref="BE154:BE159">IF(N154="základní",J154,0)</f>
        <v>0</v>
      </c>
      <c r="BF154" s="187">
        <f aca="true" t="shared" si="35" ref="BF154:BF159">IF(N154="snížená",J154,0)</f>
        <v>0</v>
      </c>
      <c r="BG154" s="187">
        <f aca="true" t="shared" si="36" ref="BG154:BG159">IF(N154="zákl. přenesená",J154,0)</f>
        <v>0</v>
      </c>
      <c r="BH154" s="187">
        <f aca="true" t="shared" si="37" ref="BH154:BH159">IF(N154="sníž. přenesená",J154,0)</f>
        <v>0</v>
      </c>
      <c r="BI154" s="187">
        <f aca="true" t="shared" si="38" ref="BI154:BI159">IF(N154="nulová",J154,0)</f>
        <v>0</v>
      </c>
      <c r="BJ154" s="19" t="s">
        <v>179</v>
      </c>
      <c r="BK154" s="187">
        <f aca="true" t="shared" si="39" ref="BK154:BK159">ROUND(I154*H154,2)</f>
        <v>0</v>
      </c>
      <c r="BL154" s="19" t="s">
        <v>178</v>
      </c>
      <c r="BM154" s="186" t="s">
        <v>2037</v>
      </c>
    </row>
    <row r="155" spans="1:65" s="2" customFormat="1" ht="16.5" customHeight="1">
      <c r="A155" s="36"/>
      <c r="B155" s="37"/>
      <c r="C155" s="175" t="s">
        <v>594</v>
      </c>
      <c r="D155" s="175" t="s">
        <v>173</v>
      </c>
      <c r="E155" s="176" t="s">
        <v>2038</v>
      </c>
      <c r="F155" s="177" t="s">
        <v>2039</v>
      </c>
      <c r="G155" s="178" t="s">
        <v>1616</v>
      </c>
      <c r="H155" s="179">
        <v>1</v>
      </c>
      <c r="I155" s="180"/>
      <c r="J155" s="181">
        <f t="shared" si="30"/>
        <v>0</v>
      </c>
      <c r="K155" s="177" t="s">
        <v>19</v>
      </c>
      <c r="L155" s="41"/>
      <c r="M155" s="182" t="s">
        <v>19</v>
      </c>
      <c r="N155" s="183" t="s">
        <v>47</v>
      </c>
      <c r="O155" s="66"/>
      <c r="P155" s="184">
        <f t="shared" si="31"/>
        <v>0</v>
      </c>
      <c r="Q155" s="184">
        <v>0</v>
      </c>
      <c r="R155" s="184">
        <f t="shared" si="32"/>
        <v>0</v>
      </c>
      <c r="S155" s="184">
        <v>0</v>
      </c>
      <c r="T155" s="185">
        <f t="shared" si="3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178</v>
      </c>
      <c r="AT155" s="186" t="s">
        <v>173</v>
      </c>
      <c r="AU155" s="186" t="s">
        <v>83</v>
      </c>
      <c r="AY155" s="19" t="s">
        <v>171</v>
      </c>
      <c r="BE155" s="187">
        <f t="shared" si="34"/>
        <v>0</v>
      </c>
      <c r="BF155" s="187">
        <f t="shared" si="35"/>
        <v>0</v>
      </c>
      <c r="BG155" s="187">
        <f t="shared" si="36"/>
        <v>0</v>
      </c>
      <c r="BH155" s="187">
        <f t="shared" si="37"/>
        <v>0</v>
      </c>
      <c r="BI155" s="187">
        <f t="shared" si="38"/>
        <v>0</v>
      </c>
      <c r="BJ155" s="19" t="s">
        <v>179</v>
      </c>
      <c r="BK155" s="187">
        <f t="shared" si="39"/>
        <v>0</v>
      </c>
      <c r="BL155" s="19" t="s">
        <v>178</v>
      </c>
      <c r="BM155" s="186" t="s">
        <v>2040</v>
      </c>
    </row>
    <row r="156" spans="1:65" s="2" customFormat="1" ht="16.5" customHeight="1">
      <c r="A156" s="36"/>
      <c r="B156" s="37"/>
      <c r="C156" s="175" t="s">
        <v>598</v>
      </c>
      <c r="D156" s="175" t="s">
        <v>173</v>
      </c>
      <c r="E156" s="176" t="s">
        <v>2041</v>
      </c>
      <c r="F156" s="177" t="s">
        <v>2042</v>
      </c>
      <c r="G156" s="178" t="s">
        <v>1616</v>
      </c>
      <c r="H156" s="179">
        <v>1</v>
      </c>
      <c r="I156" s="180"/>
      <c r="J156" s="181">
        <f t="shared" si="30"/>
        <v>0</v>
      </c>
      <c r="K156" s="177" t="s">
        <v>19</v>
      </c>
      <c r="L156" s="41"/>
      <c r="M156" s="182" t="s">
        <v>19</v>
      </c>
      <c r="N156" s="183" t="s">
        <v>47</v>
      </c>
      <c r="O156" s="66"/>
      <c r="P156" s="184">
        <f t="shared" si="31"/>
        <v>0</v>
      </c>
      <c r="Q156" s="184">
        <v>0</v>
      </c>
      <c r="R156" s="184">
        <f t="shared" si="32"/>
        <v>0</v>
      </c>
      <c r="S156" s="184">
        <v>0</v>
      </c>
      <c r="T156" s="185">
        <f t="shared" si="3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178</v>
      </c>
      <c r="AT156" s="186" t="s">
        <v>173</v>
      </c>
      <c r="AU156" s="186" t="s">
        <v>83</v>
      </c>
      <c r="AY156" s="19" t="s">
        <v>171</v>
      </c>
      <c r="BE156" s="187">
        <f t="shared" si="34"/>
        <v>0</v>
      </c>
      <c r="BF156" s="187">
        <f t="shared" si="35"/>
        <v>0</v>
      </c>
      <c r="BG156" s="187">
        <f t="shared" si="36"/>
        <v>0</v>
      </c>
      <c r="BH156" s="187">
        <f t="shared" si="37"/>
        <v>0</v>
      </c>
      <c r="BI156" s="187">
        <f t="shared" si="38"/>
        <v>0</v>
      </c>
      <c r="BJ156" s="19" t="s">
        <v>179</v>
      </c>
      <c r="BK156" s="187">
        <f t="shared" si="39"/>
        <v>0</v>
      </c>
      <c r="BL156" s="19" t="s">
        <v>178</v>
      </c>
      <c r="BM156" s="186" t="s">
        <v>2043</v>
      </c>
    </row>
    <row r="157" spans="1:65" s="2" customFormat="1" ht="16.5" customHeight="1">
      <c r="A157" s="36"/>
      <c r="B157" s="37"/>
      <c r="C157" s="175" t="s">
        <v>603</v>
      </c>
      <c r="D157" s="175" t="s">
        <v>173</v>
      </c>
      <c r="E157" s="176" t="s">
        <v>2044</v>
      </c>
      <c r="F157" s="177" t="s">
        <v>2045</v>
      </c>
      <c r="G157" s="178" t="s">
        <v>1616</v>
      </c>
      <c r="H157" s="179">
        <v>1</v>
      </c>
      <c r="I157" s="180"/>
      <c r="J157" s="181">
        <f t="shared" si="30"/>
        <v>0</v>
      </c>
      <c r="K157" s="177" t="s">
        <v>19</v>
      </c>
      <c r="L157" s="41"/>
      <c r="M157" s="182" t="s">
        <v>19</v>
      </c>
      <c r="N157" s="183" t="s">
        <v>47</v>
      </c>
      <c r="O157" s="66"/>
      <c r="P157" s="184">
        <f t="shared" si="31"/>
        <v>0</v>
      </c>
      <c r="Q157" s="184">
        <v>0</v>
      </c>
      <c r="R157" s="184">
        <f t="shared" si="32"/>
        <v>0</v>
      </c>
      <c r="S157" s="184">
        <v>0</v>
      </c>
      <c r="T157" s="185">
        <f t="shared" si="3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178</v>
      </c>
      <c r="AT157" s="186" t="s">
        <v>173</v>
      </c>
      <c r="AU157" s="186" t="s">
        <v>83</v>
      </c>
      <c r="AY157" s="19" t="s">
        <v>171</v>
      </c>
      <c r="BE157" s="187">
        <f t="shared" si="34"/>
        <v>0</v>
      </c>
      <c r="BF157" s="187">
        <f t="shared" si="35"/>
        <v>0</v>
      </c>
      <c r="BG157" s="187">
        <f t="shared" si="36"/>
        <v>0</v>
      </c>
      <c r="BH157" s="187">
        <f t="shared" si="37"/>
        <v>0</v>
      </c>
      <c r="BI157" s="187">
        <f t="shared" si="38"/>
        <v>0</v>
      </c>
      <c r="BJ157" s="19" t="s">
        <v>179</v>
      </c>
      <c r="BK157" s="187">
        <f t="shared" si="39"/>
        <v>0</v>
      </c>
      <c r="BL157" s="19" t="s">
        <v>178</v>
      </c>
      <c r="BM157" s="186" t="s">
        <v>2046</v>
      </c>
    </row>
    <row r="158" spans="1:65" s="2" customFormat="1" ht="16.5" customHeight="1">
      <c r="A158" s="36"/>
      <c r="B158" s="37"/>
      <c r="C158" s="175" t="s">
        <v>613</v>
      </c>
      <c r="D158" s="175" t="s">
        <v>173</v>
      </c>
      <c r="E158" s="176" t="s">
        <v>2047</v>
      </c>
      <c r="F158" s="177" t="s">
        <v>2048</v>
      </c>
      <c r="G158" s="178" t="s">
        <v>1616</v>
      </c>
      <c r="H158" s="179">
        <v>1</v>
      </c>
      <c r="I158" s="180"/>
      <c r="J158" s="181">
        <f t="shared" si="30"/>
        <v>0</v>
      </c>
      <c r="K158" s="177" t="s">
        <v>19</v>
      </c>
      <c r="L158" s="41"/>
      <c r="M158" s="182" t="s">
        <v>19</v>
      </c>
      <c r="N158" s="183" t="s">
        <v>47</v>
      </c>
      <c r="O158" s="66"/>
      <c r="P158" s="184">
        <f t="shared" si="31"/>
        <v>0</v>
      </c>
      <c r="Q158" s="184">
        <v>0</v>
      </c>
      <c r="R158" s="184">
        <f t="shared" si="32"/>
        <v>0</v>
      </c>
      <c r="S158" s="184">
        <v>0</v>
      </c>
      <c r="T158" s="185">
        <f t="shared" si="3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178</v>
      </c>
      <c r="AT158" s="186" t="s">
        <v>173</v>
      </c>
      <c r="AU158" s="186" t="s">
        <v>83</v>
      </c>
      <c r="AY158" s="19" t="s">
        <v>171</v>
      </c>
      <c r="BE158" s="187">
        <f t="shared" si="34"/>
        <v>0</v>
      </c>
      <c r="BF158" s="187">
        <f t="shared" si="35"/>
        <v>0</v>
      </c>
      <c r="BG158" s="187">
        <f t="shared" si="36"/>
        <v>0</v>
      </c>
      <c r="BH158" s="187">
        <f t="shared" si="37"/>
        <v>0</v>
      </c>
      <c r="BI158" s="187">
        <f t="shared" si="38"/>
        <v>0</v>
      </c>
      <c r="BJ158" s="19" t="s">
        <v>179</v>
      </c>
      <c r="BK158" s="187">
        <f t="shared" si="39"/>
        <v>0</v>
      </c>
      <c r="BL158" s="19" t="s">
        <v>178</v>
      </c>
      <c r="BM158" s="186" t="s">
        <v>2049</v>
      </c>
    </row>
    <row r="159" spans="1:65" s="2" customFormat="1" ht="16.5" customHeight="1">
      <c r="A159" s="36"/>
      <c r="B159" s="37"/>
      <c r="C159" s="175" t="s">
        <v>621</v>
      </c>
      <c r="D159" s="175" t="s">
        <v>173</v>
      </c>
      <c r="E159" s="176" t="s">
        <v>2050</v>
      </c>
      <c r="F159" s="177" t="s">
        <v>2051</v>
      </c>
      <c r="G159" s="178" t="s">
        <v>2052</v>
      </c>
      <c r="H159" s="179">
        <v>10</v>
      </c>
      <c r="I159" s="180"/>
      <c r="J159" s="181">
        <f t="shared" si="30"/>
        <v>0</v>
      </c>
      <c r="K159" s="177" t="s">
        <v>19</v>
      </c>
      <c r="L159" s="41"/>
      <c r="M159" s="182" t="s">
        <v>19</v>
      </c>
      <c r="N159" s="183" t="s">
        <v>47</v>
      </c>
      <c r="O159" s="66"/>
      <c r="P159" s="184">
        <f t="shared" si="31"/>
        <v>0</v>
      </c>
      <c r="Q159" s="184">
        <v>0</v>
      </c>
      <c r="R159" s="184">
        <f t="shared" si="32"/>
        <v>0</v>
      </c>
      <c r="S159" s="184">
        <v>0</v>
      </c>
      <c r="T159" s="185">
        <f t="shared" si="3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178</v>
      </c>
      <c r="AT159" s="186" t="s">
        <v>173</v>
      </c>
      <c r="AU159" s="186" t="s">
        <v>83</v>
      </c>
      <c r="AY159" s="19" t="s">
        <v>171</v>
      </c>
      <c r="BE159" s="187">
        <f t="shared" si="34"/>
        <v>0</v>
      </c>
      <c r="BF159" s="187">
        <f t="shared" si="35"/>
        <v>0</v>
      </c>
      <c r="BG159" s="187">
        <f t="shared" si="36"/>
        <v>0</v>
      </c>
      <c r="BH159" s="187">
        <f t="shared" si="37"/>
        <v>0</v>
      </c>
      <c r="BI159" s="187">
        <f t="shared" si="38"/>
        <v>0</v>
      </c>
      <c r="BJ159" s="19" t="s">
        <v>179</v>
      </c>
      <c r="BK159" s="187">
        <f t="shared" si="39"/>
        <v>0</v>
      </c>
      <c r="BL159" s="19" t="s">
        <v>178</v>
      </c>
      <c r="BM159" s="186" t="s">
        <v>2053</v>
      </c>
    </row>
    <row r="160" spans="2:63" s="12" customFormat="1" ht="25.9" customHeight="1">
      <c r="B160" s="159"/>
      <c r="C160" s="160"/>
      <c r="D160" s="161" t="s">
        <v>74</v>
      </c>
      <c r="E160" s="162" t="s">
        <v>2054</v>
      </c>
      <c r="F160" s="162" t="s">
        <v>2055</v>
      </c>
      <c r="G160" s="160"/>
      <c r="H160" s="160"/>
      <c r="I160" s="163"/>
      <c r="J160" s="164">
        <f>BK160</f>
        <v>0</v>
      </c>
      <c r="K160" s="160"/>
      <c r="L160" s="165"/>
      <c r="M160" s="166"/>
      <c r="N160" s="167"/>
      <c r="O160" s="167"/>
      <c r="P160" s="168">
        <f>SUM(P161:P264)</f>
        <v>0</v>
      </c>
      <c r="Q160" s="167"/>
      <c r="R160" s="168">
        <f>SUM(R161:R264)</f>
        <v>0</v>
      </c>
      <c r="S160" s="167"/>
      <c r="T160" s="169">
        <f>SUM(T161:T264)</f>
        <v>0</v>
      </c>
      <c r="AR160" s="170" t="s">
        <v>83</v>
      </c>
      <c r="AT160" s="171" t="s">
        <v>74</v>
      </c>
      <c r="AU160" s="171" t="s">
        <v>75</v>
      </c>
      <c r="AY160" s="170" t="s">
        <v>171</v>
      </c>
      <c r="BK160" s="172">
        <f>SUM(BK161:BK264)</f>
        <v>0</v>
      </c>
    </row>
    <row r="161" spans="1:65" s="2" customFormat="1" ht="16.5" customHeight="1">
      <c r="A161" s="36"/>
      <c r="B161" s="37"/>
      <c r="C161" s="175" t="s">
        <v>627</v>
      </c>
      <c r="D161" s="175" t="s">
        <v>173</v>
      </c>
      <c r="E161" s="176" t="s">
        <v>2056</v>
      </c>
      <c r="F161" s="177" t="s">
        <v>2057</v>
      </c>
      <c r="G161" s="178" t="s">
        <v>1844</v>
      </c>
      <c r="H161" s="179">
        <v>23</v>
      </c>
      <c r="I161" s="180"/>
      <c r="J161" s="181">
        <f aca="true" t="shared" si="40" ref="J161:J192">ROUND(I161*H161,2)</f>
        <v>0</v>
      </c>
      <c r="K161" s="177" t="s">
        <v>19</v>
      </c>
      <c r="L161" s="41"/>
      <c r="M161" s="182" t="s">
        <v>19</v>
      </c>
      <c r="N161" s="183" t="s">
        <v>47</v>
      </c>
      <c r="O161" s="66"/>
      <c r="P161" s="184">
        <f aca="true" t="shared" si="41" ref="P161:P192">O161*H161</f>
        <v>0</v>
      </c>
      <c r="Q161" s="184">
        <v>0</v>
      </c>
      <c r="R161" s="184">
        <f aca="true" t="shared" si="42" ref="R161:R192">Q161*H161</f>
        <v>0</v>
      </c>
      <c r="S161" s="184">
        <v>0</v>
      </c>
      <c r="T161" s="185">
        <f aca="true" t="shared" si="43" ref="T161:T192"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178</v>
      </c>
      <c r="AT161" s="186" t="s">
        <v>173</v>
      </c>
      <c r="AU161" s="186" t="s">
        <v>83</v>
      </c>
      <c r="AY161" s="19" t="s">
        <v>171</v>
      </c>
      <c r="BE161" s="187">
        <f aca="true" t="shared" si="44" ref="BE161:BE192">IF(N161="základní",J161,0)</f>
        <v>0</v>
      </c>
      <c r="BF161" s="187">
        <f aca="true" t="shared" si="45" ref="BF161:BF192">IF(N161="snížená",J161,0)</f>
        <v>0</v>
      </c>
      <c r="BG161" s="187">
        <f aca="true" t="shared" si="46" ref="BG161:BG192">IF(N161="zákl. přenesená",J161,0)</f>
        <v>0</v>
      </c>
      <c r="BH161" s="187">
        <f aca="true" t="shared" si="47" ref="BH161:BH192">IF(N161="sníž. přenesená",J161,0)</f>
        <v>0</v>
      </c>
      <c r="BI161" s="187">
        <f aca="true" t="shared" si="48" ref="BI161:BI192">IF(N161="nulová",J161,0)</f>
        <v>0</v>
      </c>
      <c r="BJ161" s="19" t="s">
        <v>179</v>
      </c>
      <c r="BK161" s="187">
        <f aca="true" t="shared" si="49" ref="BK161:BK192">ROUND(I161*H161,2)</f>
        <v>0</v>
      </c>
      <c r="BL161" s="19" t="s">
        <v>178</v>
      </c>
      <c r="BM161" s="186" t="s">
        <v>2058</v>
      </c>
    </row>
    <row r="162" spans="1:65" s="2" customFormat="1" ht="16.5" customHeight="1">
      <c r="A162" s="36"/>
      <c r="B162" s="37"/>
      <c r="C162" s="175" t="s">
        <v>631</v>
      </c>
      <c r="D162" s="175" t="s">
        <v>173</v>
      </c>
      <c r="E162" s="176" t="s">
        <v>2059</v>
      </c>
      <c r="F162" s="177" t="s">
        <v>2060</v>
      </c>
      <c r="G162" s="178" t="s">
        <v>1844</v>
      </c>
      <c r="H162" s="179">
        <v>1</v>
      </c>
      <c r="I162" s="180"/>
      <c r="J162" s="181">
        <f t="shared" si="40"/>
        <v>0</v>
      </c>
      <c r="K162" s="177" t="s">
        <v>19</v>
      </c>
      <c r="L162" s="41"/>
      <c r="M162" s="182" t="s">
        <v>19</v>
      </c>
      <c r="N162" s="183" t="s">
        <v>47</v>
      </c>
      <c r="O162" s="66"/>
      <c r="P162" s="184">
        <f t="shared" si="41"/>
        <v>0</v>
      </c>
      <c r="Q162" s="184">
        <v>0</v>
      </c>
      <c r="R162" s="184">
        <f t="shared" si="42"/>
        <v>0</v>
      </c>
      <c r="S162" s="184">
        <v>0</v>
      </c>
      <c r="T162" s="185">
        <f t="shared" si="4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178</v>
      </c>
      <c r="AT162" s="186" t="s">
        <v>173</v>
      </c>
      <c r="AU162" s="186" t="s">
        <v>83</v>
      </c>
      <c r="AY162" s="19" t="s">
        <v>171</v>
      </c>
      <c r="BE162" s="187">
        <f t="shared" si="44"/>
        <v>0</v>
      </c>
      <c r="BF162" s="187">
        <f t="shared" si="45"/>
        <v>0</v>
      </c>
      <c r="BG162" s="187">
        <f t="shared" si="46"/>
        <v>0</v>
      </c>
      <c r="BH162" s="187">
        <f t="shared" si="47"/>
        <v>0</v>
      </c>
      <c r="BI162" s="187">
        <f t="shared" si="48"/>
        <v>0</v>
      </c>
      <c r="BJ162" s="19" t="s">
        <v>179</v>
      </c>
      <c r="BK162" s="187">
        <f t="shared" si="49"/>
        <v>0</v>
      </c>
      <c r="BL162" s="19" t="s">
        <v>178</v>
      </c>
      <c r="BM162" s="186" t="s">
        <v>2061</v>
      </c>
    </row>
    <row r="163" spans="1:65" s="2" customFormat="1" ht="16.5" customHeight="1">
      <c r="A163" s="36"/>
      <c r="B163" s="37"/>
      <c r="C163" s="175" t="s">
        <v>635</v>
      </c>
      <c r="D163" s="175" t="s">
        <v>173</v>
      </c>
      <c r="E163" s="176" t="s">
        <v>2062</v>
      </c>
      <c r="F163" s="177" t="s">
        <v>2063</v>
      </c>
      <c r="G163" s="178" t="s">
        <v>1844</v>
      </c>
      <c r="H163" s="179">
        <v>1</v>
      </c>
      <c r="I163" s="180"/>
      <c r="J163" s="181">
        <f t="shared" si="40"/>
        <v>0</v>
      </c>
      <c r="K163" s="177" t="s">
        <v>19</v>
      </c>
      <c r="L163" s="41"/>
      <c r="M163" s="182" t="s">
        <v>19</v>
      </c>
      <c r="N163" s="183" t="s">
        <v>47</v>
      </c>
      <c r="O163" s="66"/>
      <c r="P163" s="184">
        <f t="shared" si="41"/>
        <v>0</v>
      </c>
      <c r="Q163" s="184">
        <v>0</v>
      </c>
      <c r="R163" s="184">
        <f t="shared" si="42"/>
        <v>0</v>
      </c>
      <c r="S163" s="184">
        <v>0</v>
      </c>
      <c r="T163" s="185">
        <f t="shared" si="4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178</v>
      </c>
      <c r="AT163" s="186" t="s">
        <v>173</v>
      </c>
      <c r="AU163" s="186" t="s">
        <v>83</v>
      </c>
      <c r="AY163" s="19" t="s">
        <v>171</v>
      </c>
      <c r="BE163" s="187">
        <f t="shared" si="44"/>
        <v>0</v>
      </c>
      <c r="BF163" s="187">
        <f t="shared" si="45"/>
        <v>0</v>
      </c>
      <c r="BG163" s="187">
        <f t="shared" si="46"/>
        <v>0</v>
      </c>
      <c r="BH163" s="187">
        <f t="shared" si="47"/>
        <v>0</v>
      </c>
      <c r="BI163" s="187">
        <f t="shared" si="48"/>
        <v>0</v>
      </c>
      <c r="BJ163" s="19" t="s">
        <v>179</v>
      </c>
      <c r="BK163" s="187">
        <f t="shared" si="49"/>
        <v>0</v>
      </c>
      <c r="BL163" s="19" t="s">
        <v>178</v>
      </c>
      <c r="BM163" s="186" t="s">
        <v>2064</v>
      </c>
    </row>
    <row r="164" spans="1:65" s="2" customFormat="1" ht="16.5" customHeight="1">
      <c r="A164" s="36"/>
      <c r="B164" s="37"/>
      <c r="C164" s="175" t="s">
        <v>658</v>
      </c>
      <c r="D164" s="175" t="s">
        <v>173</v>
      </c>
      <c r="E164" s="176" t="s">
        <v>2065</v>
      </c>
      <c r="F164" s="177" t="s">
        <v>2066</v>
      </c>
      <c r="G164" s="178" t="s">
        <v>1844</v>
      </c>
      <c r="H164" s="179">
        <v>1</v>
      </c>
      <c r="I164" s="180"/>
      <c r="J164" s="181">
        <f t="shared" si="40"/>
        <v>0</v>
      </c>
      <c r="K164" s="177" t="s">
        <v>19</v>
      </c>
      <c r="L164" s="41"/>
      <c r="M164" s="182" t="s">
        <v>19</v>
      </c>
      <c r="N164" s="183" t="s">
        <v>47</v>
      </c>
      <c r="O164" s="66"/>
      <c r="P164" s="184">
        <f t="shared" si="41"/>
        <v>0</v>
      </c>
      <c r="Q164" s="184">
        <v>0</v>
      </c>
      <c r="R164" s="184">
        <f t="shared" si="42"/>
        <v>0</v>
      </c>
      <c r="S164" s="184">
        <v>0</v>
      </c>
      <c r="T164" s="185">
        <f t="shared" si="4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178</v>
      </c>
      <c r="AT164" s="186" t="s">
        <v>173</v>
      </c>
      <c r="AU164" s="186" t="s">
        <v>83</v>
      </c>
      <c r="AY164" s="19" t="s">
        <v>171</v>
      </c>
      <c r="BE164" s="187">
        <f t="shared" si="44"/>
        <v>0</v>
      </c>
      <c r="BF164" s="187">
        <f t="shared" si="45"/>
        <v>0</v>
      </c>
      <c r="BG164" s="187">
        <f t="shared" si="46"/>
        <v>0</v>
      </c>
      <c r="BH164" s="187">
        <f t="shared" si="47"/>
        <v>0</v>
      </c>
      <c r="BI164" s="187">
        <f t="shared" si="48"/>
        <v>0</v>
      </c>
      <c r="BJ164" s="19" t="s">
        <v>179</v>
      </c>
      <c r="BK164" s="187">
        <f t="shared" si="49"/>
        <v>0</v>
      </c>
      <c r="BL164" s="19" t="s">
        <v>178</v>
      </c>
      <c r="BM164" s="186" t="s">
        <v>2067</v>
      </c>
    </row>
    <row r="165" spans="1:65" s="2" customFormat="1" ht="16.5" customHeight="1">
      <c r="A165" s="36"/>
      <c r="B165" s="37"/>
      <c r="C165" s="175" t="s">
        <v>662</v>
      </c>
      <c r="D165" s="175" t="s">
        <v>173</v>
      </c>
      <c r="E165" s="176" t="s">
        <v>2068</v>
      </c>
      <c r="F165" s="177" t="s">
        <v>2069</v>
      </c>
      <c r="G165" s="178" t="s">
        <v>1844</v>
      </c>
      <c r="H165" s="179">
        <v>1</v>
      </c>
      <c r="I165" s="180"/>
      <c r="J165" s="181">
        <f t="shared" si="40"/>
        <v>0</v>
      </c>
      <c r="K165" s="177" t="s">
        <v>19</v>
      </c>
      <c r="L165" s="41"/>
      <c r="M165" s="182" t="s">
        <v>19</v>
      </c>
      <c r="N165" s="183" t="s">
        <v>47</v>
      </c>
      <c r="O165" s="66"/>
      <c r="P165" s="184">
        <f t="shared" si="41"/>
        <v>0</v>
      </c>
      <c r="Q165" s="184">
        <v>0</v>
      </c>
      <c r="R165" s="184">
        <f t="shared" si="42"/>
        <v>0</v>
      </c>
      <c r="S165" s="184">
        <v>0</v>
      </c>
      <c r="T165" s="185">
        <f t="shared" si="4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178</v>
      </c>
      <c r="AT165" s="186" t="s">
        <v>173</v>
      </c>
      <c r="AU165" s="186" t="s">
        <v>83</v>
      </c>
      <c r="AY165" s="19" t="s">
        <v>171</v>
      </c>
      <c r="BE165" s="187">
        <f t="shared" si="44"/>
        <v>0</v>
      </c>
      <c r="BF165" s="187">
        <f t="shared" si="45"/>
        <v>0</v>
      </c>
      <c r="BG165" s="187">
        <f t="shared" si="46"/>
        <v>0</v>
      </c>
      <c r="BH165" s="187">
        <f t="shared" si="47"/>
        <v>0</v>
      </c>
      <c r="BI165" s="187">
        <f t="shared" si="48"/>
        <v>0</v>
      </c>
      <c r="BJ165" s="19" t="s">
        <v>179</v>
      </c>
      <c r="BK165" s="187">
        <f t="shared" si="49"/>
        <v>0</v>
      </c>
      <c r="BL165" s="19" t="s">
        <v>178</v>
      </c>
      <c r="BM165" s="186" t="s">
        <v>2070</v>
      </c>
    </row>
    <row r="166" spans="1:65" s="2" customFormat="1" ht="16.5" customHeight="1">
      <c r="A166" s="36"/>
      <c r="B166" s="37"/>
      <c r="C166" s="175" t="s">
        <v>692</v>
      </c>
      <c r="D166" s="175" t="s">
        <v>173</v>
      </c>
      <c r="E166" s="176" t="s">
        <v>2071</v>
      </c>
      <c r="F166" s="177" t="s">
        <v>2002</v>
      </c>
      <c r="G166" s="178" t="s">
        <v>256</v>
      </c>
      <c r="H166" s="179">
        <v>350</v>
      </c>
      <c r="I166" s="180"/>
      <c r="J166" s="181">
        <f t="shared" si="40"/>
        <v>0</v>
      </c>
      <c r="K166" s="177" t="s">
        <v>19</v>
      </c>
      <c r="L166" s="41"/>
      <c r="M166" s="182" t="s">
        <v>19</v>
      </c>
      <c r="N166" s="183" t="s">
        <v>47</v>
      </c>
      <c r="O166" s="66"/>
      <c r="P166" s="184">
        <f t="shared" si="41"/>
        <v>0</v>
      </c>
      <c r="Q166" s="184">
        <v>0</v>
      </c>
      <c r="R166" s="184">
        <f t="shared" si="42"/>
        <v>0</v>
      </c>
      <c r="S166" s="184">
        <v>0</v>
      </c>
      <c r="T166" s="185">
        <f t="shared" si="4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178</v>
      </c>
      <c r="AT166" s="186" t="s">
        <v>173</v>
      </c>
      <c r="AU166" s="186" t="s">
        <v>83</v>
      </c>
      <c r="AY166" s="19" t="s">
        <v>171</v>
      </c>
      <c r="BE166" s="187">
        <f t="shared" si="44"/>
        <v>0</v>
      </c>
      <c r="BF166" s="187">
        <f t="shared" si="45"/>
        <v>0</v>
      </c>
      <c r="BG166" s="187">
        <f t="shared" si="46"/>
        <v>0</v>
      </c>
      <c r="BH166" s="187">
        <f t="shared" si="47"/>
        <v>0</v>
      </c>
      <c r="BI166" s="187">
        <f t="shared" si="48"/>
        <v>0</v>
      </c>
      <c r="BJ166" s="19" t="s">
        <v>179</v>
      </c>
      <c r="BK166" s="187">
        <f t="shared" si="49"/>
        <v>0</v>
      </c>
      <c r="BL166" s="19" t="s">
        <v>178</v>
      </c>
      <c r="BM166" s="186" t="s">
        <v>2072</v>
      </c>
    </row>
    <row r="167" spans="1:65" s="2" customFormat="1" ht="16.5" customHeight="1">
      <c r="A167" s="36"/>
      <c r="B167" s="37"/>
      <c r="C167" s="175" t="s">
        <v>696</v>
      </c>
      <c r="D167" s="175" t="s">
        <v>173</v>
      </c>
      <c r="E167" s="176" t="s">
        <v>2073</v>
      </c>
      <c r="F167" s="177" t="s">
        <v>2074</v>
      </c>
      <c r="G167" s="178" t="s">
        <v>1844</v>
      </c>
      <c r="H167" s="179">
        <v>1</v>
      </c>
      <c r="I167" s="180"/>
      <c r="J167" s="181">
        <f t="shared" si="40"/>
        <v>0</v>
      </c>
      <c r="K167" s="177" t="s">
        <v>19</v>
      </c>
      <c r="L167" s="41"/>
      <c r="M167" s="182" t="s">
        <v>19</v>
      </c>
      <c r="N167" s="183" t="s">
        <v>47</v>
      </c>
      <c r="O167" s="66"/>
      <c r="P167" s="184">
        <f t="shared" si="41"/>
        <v>0</v>
      </c>
      <c r="Q167" s="184">
        <v>0</v>
      </c>
      <c r="R167" s="184">
        <f t="shared" si="42"/>
        <v>0</v>
      </c>
      <c r="S167" s="184">
        <v>0</v>
      </c>
      <c r="T167" s="185">
        <f t="shared" si="4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178</v>
      </c>
      <c r="AT167" s="186" t="s">
        <v>173</v>
      </c>
      <c r="AU167" s="186" t="s">
        <v>83</v>
      </c>
      <c r="AY167" s="19" t="s">
        <v>171</v>
      </c>
      <c r="BE167" s="187">
        <f t="shared" si="44"/>
        <v>0</v>
      </c>
      <c r="BF167" s="187">
        <f t="shared" si="45"/>
        <v>0</v>
      </c>
      <c r="BG167" s="187">
        <f t="shared" si="46"/>
        <v>0</v>
      </c>
      <c r="BH167" s="187">
        <f t="shared" si="47"/>
        <v>0</v>
      </c>
      <c r="BI167" s="187">
        <f t="shared" si="48"/>
        <v>0</v>
      </c>
      <c r="BJ167" s="19" t="s">
        <v>179</v>
      </c>
      <c r="BK167" s="187">
        <f t="shared" si="49"/>
        <v>0</v>
      </c>
      <c r="BL167" s="19" t="s">
        <v>178</v>
      </c>
      <c r="BM167" s="186" t="s">
        <v>2075</v>
      </c>
    </row>
    <row r="168" spans="1:65" s="2" customFormat="1" ht="16.5" customHeight="1">
      <c r="A168" s="36"/>
      <c r="B168" s="37"/>
      <c r="C168" s="175" t="s">
        <v>700</v>
      </c>
      <c r="D168" s="175" t="s">
        <v>173</v>
      </c>
      <c r="E168" s="176" t="s">
        <v>2076</v>
      </c>
      <c r="F168" s="177" t="s">
        <v>2077</v>
      </c>
      <c r="G168" s="178" t="s">
        <v>1844</v>
      </c>
      <c r="H168" s="179">
        <v>1</v>
      </c>
      <c r="I168" s="180"/>
      <c r="J168" s="181">
        <f t="shared" si="40"/>
        <v>0</v>
      </c>
      <c r="K168" s="177" t="s">
        <v>19</v>
      </c>
      <c r="L168" s="41"/>
      <c r="M168" s="182" t="s">
        <v>19</v>
      </c>
      <c r="N168" s="183" t="s">
        <v>47</v>
      </c>
      <c r="O168" s="66"/>
      <c r="P168" s="184">
        <f t="shared" si="41"/>
        <v>0</v>
      </c>
      <c r="Q168" s="184">
        <v>0</v>
      </c>
      <c r="R168" s="184">
        <f t="shared" si="42"/>
        <v>0</v>
      </c>
      <c r="S168" s="184">
        <v>0</v>
      </c>
      <c r="T168" s="185">
        <f t="shared" si="4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178</v>
      </c>
      <c r="AT168" s="186" t="s">
        <v>173</v>
      </c>
      <c r="AU168" s="186" t="s">
        <v>83</v>
      </c>
      <c r="AY168" s="19" t="s">
        <v>171</v>
      </c>
      <c r="BE168" s="187">
        <f t="shared" si="44"/>
        <v>0</v>
      </c>
      <c r="BF168" s="187">
        <f t="shared" si="45"/>
        <v>0</v>
      </c>
      <c r="BG168" s="187">
        <f t="shared" si="46"/>
        <v>0</v>
      </c>
      <c r="BH168" s="187">
        <f t="shared" si="47"/>
        <v>0</v>
      </c>
      <c r="BI168" s="187">
        <f t="shared" si="48"/>
        <v>0</v>
      </c>
      <c r="BJ168" s="19" t="s">
        <v>179</v>
      </c>
      <c r="BK168" s="187">
        <f t="shared" si="49"/>
        <v>0</v>
      </c>
      <c r="BL168" s="19" t="s">
        <v>178</v>
      </c>
      <c r="BM168" s="186" t="s">
        <v>2078</v>
      </c>
    </row>
    <row r="169" spans="1:65" s="2" customFormat="1" ht="16.5" customHeight="1">
      <c r="A169" s="36"/>
      <c r="B169" s="37"/>
      <c r="C169" s="175" t="s">
        <v>705</v>
      </c>
      <c r="D169" s="175" t="s">
        <v>173</v>
      </c>
      <c r="E169" s="176" t="s">
        <v>2079</v>
      </c>
      <c r="F169" s="177" t="s">
        <v>2080</v>
      </c>
      <c r="G169" s="178" t="s">
        <v>1844</v>
      </c>
      <c r="H169" s="179">
        <v>2</v>
      </c>
      <c r="I169" s="180"/>
      <c r="J169" s="181">
        <f t="shared" si="40"/>
        <v>0</v>
      </c>
      <c r="K169" s="177" t="s">
        <v>19</v>
      </c>
      <c r="L169" s="41"/>
      <c r="M169" s="182" t="s">
        <v>19</v>
      </c>
      <c r="N169" s="183" t="s">
        <v>47</v>
      </c>
      <c r="O169" s="66"/>
      <c r="P169" s="184">
        <f t="shared" si="41"/>
        <v>0</v>
      </c>
      <c r="Q169" s="184">
        <v>0</v>
      </c>
      <c r="R169" s="184">
        <f t="shared" si="42"/>
        <v>0</v>
      </c>
      <c r="S169" s="184">
        <v>0</v>
      </c>
      <c r="T169" s="185">
        <f t="shared" si="4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178</v>
      </c>
      <c r="AT169" s="186" t="s">
        <v>173</v>
      </c>
      <c r="AU169" s="186" t="s">
        <v>83</v>
      </c>
      <c r="AY169" s="19" t="s">
        <v>171</v>
      </c>
      <c r="BE169" s="187">
        <f t="shared" si="44"/>
        <v>0</v>
      </c>
      <c r="BF169" s="187">
        <f t="shared" si="45"/>
        <v>0</v>
      </c>
      <c r="BG169" s="187">
        <f t="shared" si="46"/>
        <v>0</v>
      </c>
      <c r="BH169" s="187">
        <f t="shared" si="47"/>
        <v>0</v>
      </c>
      <c r="BI169" s="187">
        <f t="shared" si="48"/>
        <v>0</v>
      </c>
      <c r="BJ169" s="19" t="s">
        <v>179</v>
      </c>
      <c r="BK169" s="187">
        <f t="shared" si="49"/>
        <v>0</v>
      </c>
      <c r="BL169" s="19" t="s">
        <v>178</v>
      </c>
      <c r="BM169" s="186" t="s">
        <v>2081</v>
      </c>
    </row>
    <row r="170" spans="1:65" s="2" customFormat="1" ht="16.5" customHeight="1">
      <c r="A170" s="36"/>
      <c r="B170" s="37"/>
      <c r="C170" s="175" t="s">
        <v>717</v>
      </c>
      <c r="D170" s="175" t="s">
        <v>173</v>
      </c>
      <c r="E170" s="176" t="s">
        <v>2082</v>
      </c>
      <c r="F170" s="177" t="s">
        <v>2083</v>
      </c>
      <c r="G170" s="178" t="s">
        <v>1844</v>
      </c>
      <c r="H170" s="179">
        <v>1</v>
      </c>
      <c r="I170" s="180"/>
      <c r="J170" s="181">
        <f t="shared" si="40"/>
        <v>0</v>
      </c>
      <c r="K170" s="177" t="s">
        <v>19</v>
      </c>
      <c r="L170" s="41"/>
      <c r="M170" s="182" t="s">
        <v>19</v>
      </c>
      <c r="N170" s="183" t="s">
        <v>47</v>
      </c>
      <c r="O170" s="66"/>
      <c r="P170" s="184">
        <f t="shared" si="41"/>
        <v>0</v>
      </c>
      <c r="Q170" s="184">
        <v>0</v>
      </c>
      <c r="R170" s="184">
        <f t="shared" si="42"/>
        <v>0</v>
      </c>
      <c r="S170" s="184">
        <v>0</v>
      </c>
      <c r="T170" s="185">
        <f t="shared" si="4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178</v>
      </c>
      <c r="AT170" s="186" t="s">
        <v>173</v>
      </c>
      <c r="AU170" s="186" t="s">
        <v>83</v>
      </c>
      <c r="AY170" s="19" t="s">
        <v>171</v>
      </c>
      <c r="BE170" s="187">
        <f t="shared" si="44"/>
        <v>0</v>
      </c>
      <c r="BF170" s="187">
        <f t="shared" si="45"/>
        <v>0</v>
      </c>
      <c r="BG170" s="187">
        <f t="shared" si="46"/>
        <v>0</v>
      </c>
      <c r="BH170" s="187">
        <f t="shared" si="47"/>
        <v>0</v>
      </c>
      <c r="BI170" s="187">
        <f t="shared" si="48"/>
        <v>0</v>
      </c>
      <c r="BJ170" s="19" t="s">
        <v>179</v>
      </c>
      <c r="BK170" s="187">
        <f t="shared" si="49"/>
        <v>0</v>
      </c>
      <c r="BL170" s="19" t="s">
        <v>178</v>
      </c>
      <c r="BM170" s="186" t="s">
        <v>2084</v>
      </c>
    </row>
    <row r="171" spans="1:65" s="2" customFormat="1" ht="16.5" customHeight="1">
      <c r="A171" s="36"/>
      <c r="B171" s="37"/>
      <c r="C171" s="175" t="s">
        <v>721</v>
      </c>
      <c r="D171" s="175" t="s">
        <v>173</v>
      </c>
      <c r="E171" s="176" t="s">
        <v>2085</v>
      </c>
      <c r="F171" s="177" t="s">
        <v>2086</v>
      </c>
      <c r="G171" s="178" t="s">
        <v>1844</v>
      </c>
      <c r="H171" s="179">
        <v>1</v>
      </c>
      <c r="I171" s="180"/>
      <c r="J171" s="181">
        <f t="shared" si="40"/>
        <v>0</v>
      </c>
      <c r="K171" s="177" t="s">
        <v>19</v>
      </c>
      <c r="L171" s="41"/>
      <c r="M171" s="182" t="s">
        <v>19</v>
      </c>
      <c r="N171" s="183" t="s">
        <v>47</v>
      </c>
      <c r="O171" s="66"/>
      <c r="P171" s="184">
        <f t="shared" si="41"/>
        <v>0</v>
      </c>
      <c r="Q171" s="184">
        <v>0</v>
      </c>
      <c r="R171" s="184">
        <f t="shared" si="42"/>
        <v>0</v>
      </c>
      <c r="S171" s="184">
        <v>0</v>
      </c>
      <c r="T171" s="185">
        <f t="shared" si="4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178</v>
      </c>
      <c r="AT171" s="186" t="s">
        <v>173</v>
      </c>
      <c r="AU171" s="186" t="s">
        <v>83</v>
      </c>
      <c r="AY171" s="19" t="s">
        <v>171</v>
      </c>
      <c r="BE171" s="187">
        <f t="shared" si="44"/>
        <v>0</v>
      </c>
      <c r="BF171" s="187">
        <f t="shared" si="45"/>
        <v>0</v>
      </c>
      <c r="BG171" s="187">
        <f t="shared" si="46"/>
        <v>0</v>
      </c>
      <c r="BH171" s="187">
        <f t="shared" si="47"/>
        <v>0</v>
      </c>
      <c r="BI171" s="187">
        <f t="shared" si="48"/>
        <v>0</v>
      </c>
      <c r="BJ171" s="19" t="s">
        <v>179</v>
      </c>
      <c r="BK171" s="187">
        <f t="shared" si="49"/>
        <v>0</v>
      </c>
      <c r="BL171" s="19" t="s">
        <v>178</v>
      </c>
      <c r="BM171" s="186" t="s">
        <v>2087</v>
      </c>
    </row>
    <row r="172" spans="1:65" s="2" customFormat="1" ht="16.5" customHeight="1">
      <c r="A172" s="36"/>
      <c r="B172" s="37"/>
      <c r="C172" s="175" t="s">
        <v>730</v>
      </c>
      <c r="D172" s="175" t="s">
        <v>173</v>
      </c>
      <c r="E172" s="176" t="s">
        <v>2088</v>
      </c>
      <c r="F172" s="177" t="s">
        <v>2089</v>
      </c>
      <c r="G172" s="178" t="s">
        <v>1844</v>
      </c>
      <c r="H172" s="179">
        <v>1</v>
      </c>
      <c r="I172" s="180"/>
      <c r="J172" s="181">
        <f t="shared" si="40"/>
        <v>0</v>
      </c>
      <c r="K172" s="177" t="s">
        <v>19</v>
      </c>
      <c r="L172" s="41"/>
      <c r="M172" s="182" t="s">
        <v>19</v>
      </c>
      <c r="N172" s="183" t="s">
        <v>47</v>
      </c>
      <c r="O172" s="66"/>
      <c r="P172" s="184">
        <f t="shared" si="41"/>
        <v>0</v>
      </c>
      <c r="Q172" s="184">
        <v>0</v>
      </c>
      <c r="R172" s="184">
        <f t="shared" si="42"/>
        <v>0</v>
      </c>
      <c r="S172" s="184">
        <v>0</v>
      </c>
      <c r="T172" s="185">
        <f t="shared" si="4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178</v>
      </c>
      <c r="AT172" s="186" t="s">
        <v>173</v>
      </c>
      <c r="AU172" s="186" t="s">
        <v>83</v>
      </c>
      <c r="AY172" s="19" t="s">
        <v>171</v>
      </c>
      <c r="BE172" s="187">
        <f t="shared" si="44"/>
        <v>0</v>
      </c>
      <c r="BF172" s="187">
        <f t="shared" si="45"/>
        <v>0</v>
      </c>
      <c r="BG172" s="187">
        <f t="shared" si="46"/>
        <v>0</v>
      </c>
      <c r="BH172" s="187">
        <f t="shared" si="47"/>
        <v>0</v>
      </c>
      <c r="BI172" s="187">
        <f t="shared" si="48"/>
        <v>0</v>
      </c>
      <c r="BJ172" s="19" t="s">
        <v>179</v>
      </c>
      <c r="BK172" s="187">
        <f t="shared" si="49"/>
        <v>0</v>
      </c>
      <c r="BL172" s="19" t="s">
        <v>178</v>
      </c>
      <c r="BM172" s="186" t="s">
        <v>2090</v>
      </c>
    </row>
    <row r="173" spans="1:65" s="2" customFormat="1" ht="16.5" customHeight="1">
      <c r="A173" s="36"/>
      <c r="B173" s="37"/>
      <c r="C173" s="175" t="s">
        <v>734</v>
      </c>
      <c r="D173" s="175" t="s">
        <v>173</v>
      </c>
      <c r="E173" s="176" t="s">
        <v>2091</v>
      </c>
      <c r="F173" s="177" t="s">
        <v>2092</v>
      </c>
      <c r="G173" s="178" t="s">
        <v>1844</v>
      </c>
      <c r="H173" s="179">
        <v>1</v>
      </c>
      <c r="I173" s="180"/>
      <c r="J173" s="181">
        <f t="shared" si="40"/>
        <v>0</v>
      </c>
      <c r="K173" s="177" t="s">
        <v>19</v>
      </c>
      <c r="L173" s="41"/>
      <c r="M173" s="182" t="s">
        <v>19</v>
      </c>
      <c r="N173" s="183" t="s">
        <v>47</v>
      </c>
      <c r="O173" s="66"/>
      <c r="P173" s="184">
        <f t="shared" si="41"/>
        <v>0</v>
      </c>
      <c r="Q173" s="184">
        <v>0</v>
      </c>
      <c r="R173" s="184">
        <f t="shared" si="42"/>
        <v>0</v>
      </c>
      <c r="S173" s="184">
        <v>0</v>
      </c>
      <c r="T173" s="185">
        <f t="shared" si="4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178</v>
      </c>
      <c r="AT173" s="186" t="s">
        <v>173</v>
      </c>
      <c r="AU173" s="186" t="s">
        <v>83</v>
      </c>
      <c r="AY173" s="19" t="s">
        <v>171</v>
      </c>
      <c r="BE173" s="187">
        <f t="shared" si="44"/>
        <v>0</v>
      </c>
      <c r="BF173" s="187">
        <f t="shared" si="45"/>
        <v>0</v>
      </c>
      <c r="BG173" s="187">
        <f t="shared" si="46"/>
        <v>0</v>
      </c>
      <c r="BH173" s="187">
        <f t="shared" si="47"/>
        <v>0</v>
      </c>
      <c r="BI173" s="187">
        <f t="shared" si="48"/>
        <v>0</v>
      </c>
      <c r="BJ173" s="19" t="s">
        <v>179</v>
      </c>
      <c r="BK173" s="187">
        <f t="shared" si="49"/>
        <v>0</v>
      </c>
      <c r="BL173" s="19" t="s">
        <v>178</v>
      </c>
      <c r="BM173" s="186" t="s">
        <v>2093</v>
      </c>
    </row>
    <row r="174" spans="1:65" s="2" customFormat="1" ht="16.5" customHeight="1">
      <c r="A174" s="36"/>
      <c r="B174" s="37"/>
      <c r="C174" s="175" t="s">
        <v>743</v>
      </c>
      <c r="D174" s="175" t="s">
        <v>173</v>
      </c>
      <c r="E174" s="176" t="s">
        <v>2094</v>
      </c>
      <c r="F174" s="177" t="s">
        <v>2095</v>
      </c>
      <c r="G174" s="178" t="s">
        <v>1844</v>
      </c>
      <c r="H174" s="179">
        <v>2</v>
      </c>
      <c r="I174" s="180"/>
      <c r="J174" s="181">
        <f t="shared" si="40"/>
        <v>0</v>
      </c>
      <c r="K174" s="177" t="s">
        <v>19</v>
      </c>
      <c r="L174" s="41"/>
      <c r="M174" s="182" t="s">
        <v>19</v>
      </c>
      <c r="N174" s="183" t="s">
        <v>47</v>
      </c>
      <c r="O174" s="66"/>
      <c r="P174" s="184">
        <f t="shared" si="41"/>
        <v>0</v>
      </c>
      <c r="Q174" s="184">
        <v>0</v>
      </c>
      <c r="R174" s="184">
        <f t="shared" si="42"/>
        <v>0</v>
      </c>
      <c r="S174" s="184">
        <v>0</v>
      </c>
      <c r="T174" s="185">
        <f t="shared" si="4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178</v>
      </c>
      <c r="AT174" s="186" t="s">
        <v>173</v>
      </c>
      <c r="AU174" s="186" t="s">
        <v>83</v>
      </c>
      <c r="AY174" s="19" t="s">
        <v>171</v>
      </c>
      <c r="BE174" s="187">
        <f t="shared" si="44"/>
        <v>0</v>
      </c>
      <c r="BF174" s="187">
        <f t="shared" si="45"/>
        <v>0</v>
      </c>
      <c r="BG174" s="187">
        <f t="shared" si="46"/>
        <v>0</v>
      </c>
      <c r="BH174" s="187">
        <f t="shared" si="47"/>
        <v>0</v>
      </c>
      <c r="BI174" s="187">
        <f t="shared" si="48"/>
        <v>0</v>
      </c>
      <c r="BJ174" s="19" t="s">
        <v>179</v>
      </c>
      <c r="BK174" s="187">
        <f t="shared" si="49"/>
        <v>0</v>
      </c>
      <c r="BL174" s="19" t="s">
        <v>178</v>
      </c>
      <c r="BM174" s="186" t="s">
        <v>2096</v>
      </c>
    </row>
    <row r="175" spans="1:65" s="2" customFormat="1" ht="16.5" customHeight="1">
      <c r="A175" s="36"/>
      <c r="B175" s="37"/>
      <c r="C175" s="175" t="s">
        <v>747</v>
      </c>
      <c r="D175" s="175" t="s">
        <v>173</v>
      </c>
      <c r="E175" s="176" t="s">
        <v>2097</v>
      </c>
      <c r="F175" s="177" t="s">
        <v>2095</v>
      </c>
      <c r="G175" s="178" t="s">
        <v>1844</v>
      </c>
      <c r="H175" s="179">
        <v>30</v>
      </c>
      <c r="I175" s="180"/>
      <c r="J175" s="181">
        <f t="shared" si="40"/>
        <v>0</v>
      </c>
      <c r="K175" s="177" t="s">
        <v>19</v>
      </c>
      <c r="L175" s="41"/>
      <c r="M175" s="182" t="s">
        <v>19</v>
      </c>
      <c r="N175" s="183" t="s">
        <v>47</v>
      </c>
      <c r="O175" s="66"/>
      <c r="P175" s="184">
        <f t="shared" si="41"/>
        <v>0</v>
      </c>
      <c r="Q175" s="184">
        <v>0</v>
      </c>
      <c r="R175" s="184">
        <f t="shared" si="42"/>
        <v>0</v>
      </c>
      <c r="S175" s="184">
        <v>0</v>
      </c>
      <c r="T175" s="185">
        <f t="shared" si="4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178</v>
      </c>
      <c r="AT175" s="186" t="s">
        <v>173</v>
      </c>
      <c r="AU175" s="186" t="s">
        <v>83</v>
      </c>
      <c r="AY175" s="19" t="s">
        <v>171</v>
      </c>
      <c r="BE175" s="187">
        <f t="shared" si="44"/>
        <v>0</v>
      </c>
      <c r="BF175" s="187">
        <f t="shared" si="45"/>
        <v>0</v>
      </c>
      <c r="BG175" s="187">
        <f t="shared" si="46"/>
        <v>0</v>
      </c>
      <c r="BH175" s="187">
        <f t="shared" si="47"/>
        <v>0</v>
      </c>
      <c r="BI175" s="187">
        <f t="shared" si="48"/>
        <v>0</v>
      </c>
      <c r="BJ175" s="19" t="s">
        <v>179</v>
      </c>
      <c r="BK175" s="187">
        <f t="shared" si="49"/>
        <v>0</v>
      </c>
      <c r="BL175" s="19" t="s">
        <v>178</v>
      </c>
      <c r="BM175" s="186" t="s">
        <v>2098</v>
      </c>
    </row>
    <row r="176" spans="1:65" s="2" customFormat="1" ht="16.5" customHeight="1">
      <c r="A176" s="36"/>
      <c r="B176" s="37"/>
      <c r="C176" s="175" t="s">
        <v>754</v>
      </c>
      <c r="D176" s="175" t="s">
        <v>173</v>
      </c>
      <c r="E176" s="176" t="s">
        <v>2099</v>
      </c>
      <c r="F176" s="177" t="s">
        <v>2100</v>
      </c>
      <c r="G176" s="178" t="s">
        <v>1844</v>
      </c>
      <c r="H176" s="179">
        <v>14</v>
      </c>
      <c r="I176" s="180"/>
      <c r="J176" s="181">
        <f t="shared" si="40"/>
        <v>0</v>
      </c>
      <c r="K176" s="177" t="s">
        <v>19</v>
      </c>
      <c r="L176" s="41"/>
      <c r="M176" s="182" t="s">
        <v>19</v>
      </c>
      <c r="N176" s="183" t="s">
        <v>47</v>
      </c>
      <c r="O176" s="66"/>
      <c r="P176" s="184">
        <f t="shared" si="41"/>
        <v>0</v>
      </c>
      <c r="Q176" s="184">
        <v>0</v>
      </c>
      <c r="R176" s="184">
        <f t="shared" si="42"/>
        <v>0</v>
      </c>
      <c r="S176" s="184">
        <v>0</v>
      </c>
      <c r="T176" s="185">
        <f t="shared" si="4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178</v>
      </c>
      <c r="AT176" s="186" t="s">
        <v>173</v>
      </c>
      <c r="AU176" s="186" t="s">
        <v>83</v>
      </c>
      <c r="AY176" s="19" t="s">
        <v>171</v>
      </c>
      <c r="BE176" s="187">
        <f t="shared" si="44"/>
        <v>0</v>
      </c>
      <c r="BF176" s="187">
        <f t="shared" si="45"/>
        <v>0</v>
      </c>
      <c r="BG176" s="187">
        <f t="shared" si="46"/>
        <v>0</v>
      </c>
      <c r="BH176" s="187">
        <f t="shared" si="47"/>
        <v>0</v>
      </c>
      <c r="BI176" s="187">
        <f t="shared" si="48"/>
        <v>0</v>
      </c>
      <c r="BJ176" s="19" t="s">
        <v>179</v>
      </c>
      <c r="BK176" s="187">
        <f t="shared" si="49"/>
        <v>0</v>
      </c>
      <c r="BL176" s="19" t="s">
        <v>178</v>
      </c>
      <c r="BM176" s="186" t="s">
        <v>2101</v>
      </c>
    </row>
    <row r="177" spans="1:65" s="2" customFormat="1" ht="16.5" customHeight="1">
      <c r="A177" s="36"/>
      <c r="B177" s="37"/>
      <c r="C177" s="175" t="s">
        <v>758</v>
      </c>
      <c r="D177" s="175" t="s">
        <v>173</v>
      </c>
      <c r="E177" s="176" t="s">
        <v>2102</v>
      </c>
      <c r="F177" s="177" t="s">
        <v>2103</v>
      </c>
      <c r="G177" s="178" t="s">
        <v>1844</v>
      </c>
      <c r="H177" s="179">
        <v>160</v>
      </c>
      <c r="I177" s="180"/>
      <c r="J177" s="181">
        <f t="shared" si="40"/>
        <v>0</v>
      </c>
      <c r="K177" s="177" t="s">
        <v>19</v>
      </c>
      <c r="L177" s="41"/>
      <c r="M177" s="182" t="s">
        <v>19</v>
      </c>
      <c r="N177" s="183" t="s">
        <v>47</v>
      </c>
      <c r="O177" s="66"/>
      <c r="P177" s="184">
        <f t="shared" si="41"/>
        <v>0</v>
      </c>
      <c r="Q177" s="184">
        <v>0</v>
      </c>
      <c r="R177" s="184">
        <f t="shared" si="42"/>
        <v>0</v>
      </c>
      <c r="S177" s="184">
        <v>0</v>
      </c>
      <c r="T177" s="185">
        <f t="shared" si="4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178</v>
      </c>
      <c r="AT177" s="186" t="s">
        <v>173</v>
      </c>
      <c r="AU177" s="186" t="s">
        <v>83</v>
      </c>
      <c r="AY177" s="19" t="s">
        <v>171</v>
      </c>
      <c r="BE177" s="187">
        <f t="shared" si="44"/>
        <v>0</v>
      </c>
      <c r="BF177" s="187">
        <f t="shared" si="45"/>
        <v>0</v>
      </c>
      <c r="BG177" s="187">
        <f t="shared" si="46"/>
        <v>0</v>
      </c>
      <c r="BH177" s="187">
        <f t="shared" si="47"/>
        <v>0</v>
      </c>
      <c r="BI177" s="187">
        <f t="shared" si="48"/>
        <v>0</v>
      </c>
      <c r="BJ177" s="19" t="s">
        <v>179</v>
      </c>
      <c r="BK177" s="187">
        <f t="shared" si="49"/>
        <v>0</v>
      </c>
      <c r="BL177" s="19" t="s">
        <v>178</v>
      </c>
      <c r="BM177" s="186" t="s">
        <v>2104</v>
      </c>
    </row>
    <row r="178" spans="1:65" s="2" customFormat="1" ht="16.5" customHeight="1">
      <c r="A178" s="36"/>
      <c r="B178" s="37"/>
      <c r="C178" s="175" t="s">
        <v>762</v>
      </c>
      <c r="D178" s="175" t="s">
        <v>173</v>
      </c>
      <c r="E178" s="176" t="s">
        <v>2105</v>
      </c>
      <c r="F178" s="177" t="s">
        <v>2106</v>
      </c>
      <c r="G178" s="178" t="s">
        <v>1844</v>
      </c>
      <c r="H178" s="179">
        <v>7</v>
      </c>
      <c r="I178" s="180"/>
      <c r="J178" s="181">
        <f t="shared" si="40"/>
        <v>0</v>
      </c>
      <c r="K178" s="177" t="s">
        <v>19</v>
      </c>
      <c r="L178" s="41"/>
      <c r="M178" s="182" t="s">
        <v>19</v>
      </c>
      <c r="N178" s="183" t="s">
        <v>47</v>
      </c>
      <c r="O178" s="66"/>
      <c r="P178" s="184">
        <f t="shared" si="41"/>
        <v>0</v>
      </c>
      <c r="Q178" s="184">
        <v>0</v>
      </c>
      <c r="R178" s="184">
        <f t="shared" si="42"/>
        <v>0</v>
      </c>
      <c r="S178" s="184">
        <v>0</v>
      </c>
      <c r="T178" s="185">
        <f t="shared" si="4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178</v>
      </c>
      <c r="AT178" s="186" t="s">
        <v>173</v>
      </c>
      <c r="AU178" s="186" t="s">
        <v>83</v>
      </c>
      <c r="AY178" s="19" t="s">
        <v>171</v>
      </c>
      <c r="BE178" s="187">
        <f t="shared" si="44"/>
        <v>0</v>
      </c>
      <c r="BF178" s="187">
        <f t="shared" si="45"/>
        <v>0</v>
      </c>
      <c r="BG178" s="187">
        <f t="shared" si="46"/>
        <v>0</v>
      </c>
      <c r="BH178" s="187">
        <f t="shared" si="47"/>
        <v>0</v>
      </c>
      <c r="BI178" s="187">
        <f t="shared" si="48"/>
        <v>0</v>
      </c>
      <c r="BJ178" s="19" t="s">
        <v>179</v>
      </c>
      <c r="BK178" s="187">
        <f t="shared" si="49"/>
        <v>0</v>
      </c>
      <c r="BL178" s="19" t="s">
        <v>178</v>
      </c>
      <c r="BM178" s="186" t="s">
        <v>2107</v>
      </c>
    </row>
    <row r="179" spans="1:65" s="2" customFormat="1" ht="16.5" customHeight="1">
      <c r="A179" s="36"/>
      <c r="B179" s="37"/>
      <c r="C179" s="175" t="s">
        <v>768</v>
      </c>
      <c r="D179" s="175" t="s">
        <v>173</v>
      </c>
      <c r="E179" s="176" t="s">
        <v>2108</v>
      </c>
      <c r="F179" s="177" t="s">
        <v>2109</v>
      </c>
      <c r="G179" s="178" t="s">
        <v>1844</v>
      </c>
      <c r="H179" s="179">
        <v>23</v>
      </c>
      <c r="I179" s="180"/>
      <c r="J179" s="181">
        <f t="shared" si="40"/>
        <v>0</v>
      </c>
      <c r="K179" s="177" t="s">
        <v>19</v>
      </c>
      <c r="L179" s="41"/>
      <c r="M179" s="182" t="s">
        <v>19</v>
      </c>
      <c r="N179" s="183" t="s">
        <v>47</v>
      </c>
      <c r="O179" s="66"/>
      <c r="P179" s="184">
        <f t="shared" si="41"/>
        <v>0</v>
      </c>
      <c r="Q179" s="184">
        <v>0</v>
      </c>
      <c r="R179" s="184">
        <f t="shared" si="42"/>
        <v>0</v>
      </c>
      <c r="S179" s="184">
        <v>0</v>
      </c>
      <c r="T179" s="185">
        <f t="shared" si="4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178</v>
      </c>
      <c r="AT179" s="186" t="s">
        <v>173</v>
      </c>
      <c r="AU179" s="186" t="s">
        <v>83</v>
      </c>
      <c r="AY179" s="19" t="s">
        <v>171</v>
      </c>
      <c r="BE179" s="187">
        <f t="shared" si="44"/>
        <v>0</v>
      </c>
      <c r="BF179" s="187">
        <f t="shared" si="45"/>
        <v>0</v>
      </c>
      <c r="BG179" s="187">
        <f t="shared" si="46"/>
        <v>0</v>
      </c>
      <c r="BH179" s="187">
        <f t="shared" si="47"/>
        <v>0</v>
      </c>
      <c r="BI179" s="187">
        <f t="shared" si="48"/>
        <v>0</v>
      </c>
      <c r="BJ179" s="19" t="s">
        <v>179</v>
      </c>
      <c r="BK179" s="187">
        <f t="shared" si="49"/>
        <v>0</v>
      </c>
      <c r="BL179" s="19" t="s">
        <v>178</v>
      </c>
      <c r="BM179" s="186" t="s">
        <v>2110</v>
      </c>
    </row>
    <row r="180" spans="1:65" s="2" customFormat="1" ht="16.5" customHeight="1">
      <c r="A180" s="36"/>
      <c r="B180" s="37"/>
      <c r="C180" s="175" t="s">
        <v>774</v>
      </c>
      <c r="D180" s="175" t="s">
        <v>173</v>
      </c>
      <c r="E180" s="176" t="s">
        <v>2111</v>
      </c>
      <c r="F180" s="177" t="s">
        <v>2112</v>
      </c>
      <c r="G180" s="178" t="s">
        <v>256</v>
      </c>
      <c r="H180" s="179">
        <v>600</v>
      </c>
      <c r="I180" s="180"/>
      <c r="J180" s="181">
        <f t="shared" si="40"/>
        <v>0</v>
      </c>
      <c r="K180" s="177" t="s">
        <v>19</v>
      </c>
      <c r="L180" s="41"/>
      <c r="M180" s="182" t="s">
        <v>19</v>
      </c>
      <c r="N180" s="183" t="s">
        <v>47</v>
      </c>
      <c r="O180" s="66"/>
      <c r="P180" s="184">
        <f t="shared" si="41"/>
        <v>0</v>
      </c>
      <c r="Q180" s="184">
        <v>0</v>
      </c>
      <c r="R180" s="184">
        <f t="shared" si="42"/>
        <v>0</v>
      </c>
      <c r="S180" s="184">
        <v>0</v>
      </c>
      <c r="T180" s="185">
        <f t="shared" si="4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178</v>
      </c>
      <c r="AT180" s="186" t="s">
        <v>173</v>
      </c>
      <c r="AU180" s="186" t="s">
        <v>83</v>
      </c>
      <c r="AY180" s="19" t="s">
        <v>171</v>
      </c>
      <c r="BE180" s="187">
        <f t="shared" si="44"/>
        <v>0</v>
      </c>
      <c r="BF180" s="187">
        <f t="shared" si="45"/>
        <v>0</v>
      </c>
      <c r="BG180" s="187">
        <f t="shared" si="46"/>
        <v>0</v>
      </c>
      <c r="BH180" s="187">
        <f t="shared" si="47"/>
        <v>0</v>
      </c>
      <c r="BI180" s="187">
        <f t="shared" si="48"/>
        <v>0</v>
      </c>
      <c r="BJ180" s="19" t="s">
        <v>179</v>
      </c>
      <c r="BK180" s="187">
        <f t="shared" si="49"/>
        <v>0</v>
      </c>
      <c r="BL180" s="19" t="s">
        <v>178</v>
      </c>
      <c r="BM180" s="186" t="s">
        <v>2113</v>
      </c>
    </row>
    <row r="181" spans="1:65" s="2" customFormat="1" ht="16.5" customHeight="1">
      <c r="A181" s="36"/>
      <c r="B181" s="37"/>
      <c r="C181" s="175" t="s">
        <v>779</v>
      </c>
      <c r="D181" s="175" t="s">
        <v>173</v>
      </c>
      <c r="E181" s="176" t="s">
        <v>2114</v>
      </c>
      <c r="F181" s="177" t="s">
        <v>2115</v>
      </c>
      <c r="G181" s="178" t="s">
        <v>256</v>
      </c>
      <c r="H181" s="179">
        <v>970</v>
      </c>
      <c r="I181" s="180"/>
      <c r="J181" s="181">
        <f t="shared" si="40"/>
        <v>0</v>
      </c>
      <c r="K181" s="177" t="s">
        <v>19</v>
      </c>
      <c r="L181" s="41"/>
      <c r="M181" s="182" t="s">
        <v>19</v>
      </c>
      <c r="N181" s="183" t="s">
        <v>47</v>
      </c>
      <c r="O181" s="66"/>
      <c r="P181" s="184">
        <f t="shared" si="41"/>
        <v>0</v>
      </c>
      <c r="Q181" s="184">
        <v>0</v>
      </c>
      <c r="R181" s="184">
        <f t="shared" si="42"/>
        <v>0</v>
      </c>
      <c r="S181" s="184">
        <v>0</v>
      </c>
      <c r="T181" s="185">
        <f t="shared" si="4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178</v>
      </c>
      <c r="AT181" s="186" t="s">
        <v>173</v>
      </c>
      <c r="AU181" s="186" t="s">
        <v>83</v>
      </c>
      <c r="AY181" s="19" t="s">
        <v>171</v>
      </c>
      <c r="BE181" s="187">
        <f t="shared" si="44"/>
        <v>0</v>
      </c>
      <c r="BF181" s="187">
        <f t="shared" si="45"/>
        <v>0</v>
      </c>
      <c r="BG181" s="187">
        <f t="shared" si="46"/>
        <v>0</v>
      </c>
      <c r="BH181" s="187">
        <f t="shared" si="47"/>
        <v>0</v>
      </c>
      <c r="BI181" s="187">
        <f t="shared" si="48"/>
        <v>0</v>
      </c>
      <c r="BJ181" s="19" t="s">
        <v>179</v>
      </c>
      <c r="BK181" s="187">
        <f t="shared" si="49"/>
        <v>0</v>
      </c>
      <c r="BL181" s="19" t="s">
        <v>178</v>
      </c>
      <c r="BM181" s="186" t="s">
        <v>2116</v>
      </c>
    </row>
    <row r="182" spans="1:65" s="2" customFormat="1" ht="16.5" customHeight="1">
      <c r="A182" s="36"/>
      <c r="B182" s="37"/>
      <c r="C182" s="175" t="s">
        <v>2117</v>
      </c>
      <c r="D182" s="175" t="s">
        <v>173</v>
      </c>
      <c r="E182" s="176" t="s">
        <v>2118</v>
      </c>
      <c r="F182" s="177" t="s">
        <v>2119</v>
      </c>
      <c r="G182" s="178" t="s">
        <v>256</v>
      </c>
      <c r="H182" s="179">
        <v>60</v>
      </c>
      <c r="I182" s="180"/>
      <c r="J182" s="181">
        <f t="shared" si="40"/>
        <v>0</v>
      </c>
      <c r="K182" s="177" t="s">
        <v>19</v>
      </c>
      <c r="L182" s="41"/>
      <c r="M182" s="182" t="s">
        <v>19</v>
      </c>
      <c r="N182" s="183" t="s">
        <v>47</v>
      </c>
      <c r="O182" s="66"/>
      <c r="P182" s="184">
        <f t="shared" si="41"/>
        <v>0</v>
      </c>
      <c r="Q182" s="184">
        <v>0</v>
      </c>
      <c r="R182" s="184">
        <f t="shared" si="42"/>
        <v>0</v>
      </c>
      <c r="S182" s="184">
        <v>0</v>
      </c>
      <c r="T182" s="185">
        <f t="shared" si="4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178</v>
      </c>
      <c r="AT182" s="186" t="s">
        <v>173</v>
      </c>
      <c r="AU182" s="186" t="s">
        <v>83</v>
      </c>
      <c r="AY182" s="19" t="s">
        <v>171</v>
      </c>
      <c r="BE182" s="187">
        <f t="shared" si="44"/>
        <v>0</v>
      </c>
      <c r="BF182" s="187">
        <f t="shared" si="45"/>
        <v>0</v>
      </c>
      <c r="BG182" s="187">
        <f t="shared" si="46"/>
        <v>0</v>
      </c>
      <c r="BH182" s="187">
        <f t="shared" si="47"/>
        <v>0</v>
      </c>
      <c r="BI182" s="187">
        <f t="shared" si="48"/>
        <v>0</v>
      </c>
      <c r="BJ182" s="19" t="s">
        <v>179</v>
      </c>
      <c r="BK182" s="187">
        <f t="shared" si="49"/>
        <v>0</v>
      </c>
      <c r="BL182" s="19" t="s">
        <v>178</v>
      </c>
      <c r="BM182" s="186" t="s">
        <v>2120</v>
      </c>
    </row>
    <row r="183" spans="1:65" s="2" customFormat="1" ht="16.5" customHeight="1">
      <c r="A183" s="36"/>
      <c r="B183" s="37"/>
      <c r="C183" s="175" t="s">
        <v>2121</v>
      </c>
      <c r="D183" s="175" t="s">
        <v>173</v>
      </c>
      <c r="E183" s="176" t="s">
        <v>2122</v>
      </c>
      <c r="F183" s="177" t="s">
        <v>2123</v>
      </c>
      <c r="G183" s="178" t="s">
        <v>1844</v>
      </c>
      <c r="H183" s="179">
        <v>30</v>
      </c>
      <c r="I183" s="180"/>
      <c r="J183" s="181">
        <f t="shared" si="40"/>
        <v>0</v>
      </c>
      <c r="K183" s="177" t="s">
        <v>19</v>
      </c>
      <c r="L183" s="41"/>
      <c r="M183" s="182" t="s">
        <v>19</v>
      </c>
      <c r="N183" s="183" t="s">
        <v>47</v>
      </c>
      <c r="O183" s="66"/>
      <c r="P183" s="184">
        <f t="shared" si="41"/>
        <v>0</v>
      </c>
      <c r="Q183" s="184">
        <v>0</v>
      </c>
      <c r="R183" s="184">
        <f t="shared" si="42"/>
        <v>0</v>
      </c>
      <c r="S183" s="184">
        <v>0</v>
      </c>
      <c r="T183" s="185">
        <f t="shared" si="4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178</v>
      </c>
      <c r="AT183" s="186" t="s">
        <v>173</v>
      </c>
      <c r="AU183" s="186" t="s">
        <v>83</v>
      </c>
      <c r="AY183" s="19" t="s">
        <v>171</v>
      </c>
      <c r="BE183" s="187">
        <f t="shared" si="44"/>
        <v>0</v>
      </c>
      <c r="BF183" s="187">
        <f t="shared" si="45"/>
        <v>0</v>
      </c>
      <c r="BG183" s="187">
        <f t="shared" si="46"/>
        <v>0</v>
      </c>
      <c r="BH183" s="187">
        <f t="shared" si="47"/>
        <v>0</v>
      </c>
      <c r="BI183" s="187">
        <f t="shared" si="48"/>
        <v>0</v>
      </c>
      <c r="BJ183" s="19" t="s">
        <v>179</v>
      </c>
      <c r="BK183" s="187">
        <f t="shared" si="49"/>
        <v>0</v>
      </c>
      <c r="BL183" s="19" t="s">
        <v>178</v>
      </c>
      <c r="BM183" s="186" t="s">
        <v>2124</v>
      </c>
    </row>
    <row r="184" spans="1:65" s="2" customFormat="1" ht="16.5" customHeight="1">
      <c r="A184" s="36"/>
      <c r="B184" s="37"/>
      <c r="C184" s="175" t="s">
        <v>2125</v>
      </c>
      <c r="D184" s="175" t="s">
        <v>173</v>
      </c>
      <c r="E184" s="176" t="s">
        <v>2126</v>
      </c>
      <c r="F184" s="177" t="s">
        <v>2127</v>
      </c>
      <c r="G184" s="178" t="s">
        <v>1844</v>
      </c>
      <c r="H184" s="179">
        <v>20</v>
      </c>
      <c r="I184" s="180"/>
      <c r="J184" s="181">
        <f t="shared" si="40"/>
        <v>0</v>
      </c>
      <c r="K184" s="177" t="s">
        <v>19</v>
      </c>
      <c r="L184" s="41"/>
      <c r="M184" s="182" t="s">
        <v>19</v>
      </c>
      <c r="N184" s="183" t="s">
        <v>47</v>
      </c>
      <c r="O184" s="66"/>
      <c r="P184" s="184">
        <f t="shared" si="41"/>
        <v>0</v>
      </c>
      <c r="Q184" s="184">
        <v>0</v>
      </c>
      <c r="R184" s="184">
        <f t="shared" si="42"/>
        <v>0</v>
      </c>
      <c r="S184" s="184">
        <v>0</v>
      </c>
      <c r="T184" s="185">
        <f t="shared" si="4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178</v>
      </c>
      <c r="AT184" s="186" t="s">
        <v>173</v>
      </c>
      <c r="AU184" s="186" t="s">
        <v>83</v>
      </c>
      <c r="AY184" s="19" t="s">
        <v>171</v>
      </c>
      <c r="BE184" s="187">
        <f t="shared" si="44"/>
        <v>0</v>
      </c>
      <c r="BF184" s="187">
        <f t="shared" si="45"/>
        <v>0</v>
      </c>
      <c r="BG184" s="187">
        <f t="shared" si="46"/>
        <v>0</v>
      </c>
      <c r="BH184" s="187">
        <f t="shared" si="47"/>
        <v>0</v>
      </c>
      <c r="BI184" s="187">
        <f t="shared" si="48"/>
        <v>0</v>
      </c>
      <c r="BJ184" s="19" t="s">
        <v>179</v>
      </c>
      <c r="BK184" s="187">
        <f t="shared" si="49"/>
        <v>0</v>
      </c>
      <c r="BL184" s="19" t="s">
        <v>178</v>
      </c>
      <c r="BM184" s="186" t="s">
        <v>2128</v>
      </c>
    </row>
    <row r="185" spans="1:65" s="2" customFormat="1" ht="16.5" customHeight="1">
      <c r="A185" s="36"/>
      <c r="B185" s="37"/>
      <c r="C185" s="175" t="s">
        <v>2129</v>
      </c>
      <c r="D185" s="175" t="s">
        <v>173</v>
      </c>
      <c r="E185" s="176" t="s">
        <v>2130</v>
      </c>
      <c r="F185" s="177" t="s">
        <v>2131</v>
      </c>
      <c r="G185" s="178" t="s">
        <v>1844</v>
      </c>
      <c r="H185" s="179">
        <v>8</v>
      </c>
      <c r="I185" s="180"/>
      <c r="J185" s="181">
        <f t="shared" si="40"/>
        <v>0</v>
      </c>
      <c r="K185" s="177" t="s">
        <v>19</v>
      </c>
      <c r="L185" s="41"/>
      <c r="M185" s="182" t="s">
        <v>19</v>
      </c>
      <c r="N185" s="183" t="s">
        <v>47</v>
      </c>
      <c r="O185" s="66"/>
      <c r="P185" s="184">
        <f t="shared" si="41"/>
        <v>0</v>
      </c>
      <c r="Q185" s="184">
        <v>0</v>
      </c>
      <c r="R185" s="184">
        <f t="shared" si="42"/>
        <v>0</v>
      </c>
      <c r="S185" s="184">
        <v>0</v>
      </c>
      <c r="T185" s="185">
        <f t="shared" si="4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178</v>
      </c>
      <c r="AT185" s="186" t="s">
        <v>173</v>
      </c>
      <c r="AU185" s="186" t="s">
        <v>83</v>
      </c>
      <c r="AY185" s="19" t="s">
        <v>171</v>
      </c>
      <c r="BE185" s="187">
        <f t="shared" si="44"/>
        <v>0</v>
      </c>
      <c r="BF185" s="187">
        <f t="shared" si="45"/>
        <v>0</v>
      </c>
      <c r="BG185" s="187">
        <f t="shared" si="46"/>
        <v>0</v>
      </c>
      <c r="BH185" s="187">
        <f t="shared" si="47"/>
        <v>0</v>
      </c>
      <c r="BI185" s="187">
        <f t="shared" si="48"/>
        <v>0</v>
      </c>
      <c r="BJ185" s="19" t="s">
        <v>179</v>
      </c>
      <c r="BK185" s="187">
        <f t="shared" si="49"/>
        <v>0</v>
      </c>
      <c r="BL185" s="19" t="s">
        <v>178</v>
      </c>
      <c r="BM185" s="186" t="s">
        <v>2132</v>
      </c>
    </row>
    <row r="186" spans="1:65" s="2" customFormat="1" ht="16.5" customHeight="1">
      <c r="A186" s="36"/>
      <c r="B186" s="37"/>
      <c r="C186" s="175" t="s">
        <v>2133</v>
      </c>
      <c r="D186" s="175" t="s">
        <v>173</v>
      </c>
      <c r="E186" s="176" t="s">
        <v>2134</v>
      </c>
      <c r="F186" s="177" t="s">
        <v>2135</v>
      </c>
      <c r="G186" s="178" t="s">
        <v>1844</v>
      </c>
      <c r="H186" s="179">
        <v>430</v>
      </c>
      <c r="I186" s="180"/>
      <c r="J186" s="181">
        <f t="shared" si="40"/>
        <v>0</v>
      </c>
      <c r="K186" s="177" t="s">
        <v>19</v>
      </c>
      <c r="L186" s="41"/>
      <c r="M186" s="182" t="s">
        <v>19</v>
      </c>
      <c r="N186" s="183" t="s">
        <v>47</v>
      </c>
      <c r="O186" s="66"/>
      <c r="P186" s="184">
        <f t="shared" si="41"/>
        <v>0</v>
      </c>
      <c r="Q186" s="184">
        <v>0</v>
      </c>
      <c r="R186" s="184">
        <f t="shared" si="42"/>
        <v>0</v>
      </c>
      <c r="S186" s="184">
        <v>0</v>
      </c>
      <c r="T186" s="185">
        <f t="shared" si="4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178</v>
      </c>
      <c r="AT186" s="186" t="s">
        <v>173</v>
      </c>
      <c r="AU186" s="186" t="s">
        <v>83</v>
      </c>
      <c r="AY186" s="19" t="s">
        <v>171</v>
      </c>
      <c r="BE186" s="187">
        <f t="shared" si="44"/>
        <v>0</v>
      </c>
      <c r="BF186" s="187">
        <f t="shared" si="45"/>
        <v>0</v>
      </c>
      <c r="BG186" s="187">
        <f t="shared" si="46"/>
        <v>0</v>
      </c>
      <c r="BH186" s="187">
        <f t="shared" si="47"/>
        <v>0</v>
      </c>
      <c r="BI186" s="187">
        <f t="shared" si="48"/>
        <v>0</v>
      </c>
      <c r="BJ186" s="19" t="s">
        <v>179</v>
      </c>
      <c r="BK186" s="187">
        <f t="shared" si="49"/>
        <v>0</v>
      </c>
      <c r="BL186" s="19" t="s">
        <v>178</v>
      </c>
      <c r="BM186" s="186" t="s">
        <v>2136</v>
      </c>
    </row>
    <row r="187" spans="1:65" s="2" customFormat="1" ht="16.5" customHeight="1">
      <c r="A187" s="36"/>
      <c r="B187" s="37"/>
      <c r="C187" s="175" t="s">
        <v>2137</v>
      </c>
      <c r="D187" s="175" t="s">
        <v>173</v>
      </c>
      <c r="E187" s="176" t="s">
        <v>2138</v>
      </c>
      <c r="F187" s="177" t="s">
        <v>2139</v>
      </c>
      <c r="G187" s="178" t="s">
        <v>1844</v>
      </c>
      <c r="H187" s="179">
        <v>20</v>
      </c>
      <c r="I187" s="180"/>
      <c r="J187" s="181">
        <f t="shared" si="40"/>
        <v>0</v>
      </c>
      <c r="K187" s="177" t="s">
        <v>19</v>
      </c>
      <c r="L187" s="41"/>
      <c r="M187" s="182" t="s">
        <v>19</v>
      </c>
      <c r="N187" s="183" t="s">
        <v>47</v>
      </c>
      <c r="O187" s="66"/>
      <c r="P187" s="184">
        <f t="shared" si="41"/>
        <v>0</v>
      </c>
      <c r="Q187" s="184">
        <v>0</v>
      </c>
      <c r="R187" s="184">
        <f t="shared" si="42"/>
        <v>0</v>
      </c>
      <c r="S187" s="184">
        <v>0</v>
      </c>
      <c r="T187" s="185">
        <f t="shared" si="4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178</v>
      </c>
      <c r="AT187" s="186" t="s">
        <v>173</v>
      </c>
      <c r="AU187" s="186" t="s">
        <v>83</v>
      </c>
      <c r="AY187" s="19" t="s">
        <v>171</v>
      </c>
      <c r="BE187" s="187">
        <f t="shared" si="44"/>
        <v>0</v>
      </c>
      <c r="BF187" s="187">
        <f t="shared" si="45"/>
        <v>0</v>
      </c>
      <c r="BG187" s="187">
        <f t="shared" si="46"/>
        <v>0</v>
      </c>
      <c r="BH187" s="187">
        <f t="shared" si="47"/>
        <v>0</v>
      </c>
      <c r="BI187" s="187">
        <f t="shared" si="48"/>
        <v>0</v>
      </c>
      <c r="BJ187" s="19" t="s">
        <v>179</v>
      </c>
      <c r="BK187" s="187">
        <f t="shared" si="49"/>
        <v>0</v>
      </c>
      <c r="BL187" s="19" t="s">
        <v>178</v>
      </c>
      <c r="BM187" s="186" t="s">
        <v>2140</v>
      </c>
    </row>
    <row r="188" spans="1:65" s="2" customFormat="1" ht="16.5" customHeight="1">
      <c r="A188" s="36"/>
      <c r="B188" s="37"/>
      <c r="C188" s="175" t="s">
        <v>2141</v>
      </c>
      <c r="D188" s="175" t="s">
        <v>173</v>
      </c>
      <c r="E188" s="176" t="s">
        <v>2142</v>
      </c>
      <c r="F188" s="177" t="s">
        <v>2143</v>
      </c>
      <c r="G188" s="178" t="s">
        <v>1844</v>
      </c>
      <c r="H188" s="179">
        <v>4</v>
      </c>
      <c r="I188" s="180"/>
      <c r="J188" s="181">
        <f t="shared" si="40"/>
        <v>0</v>
      </c>
      <c r="K188" s="177" t="s">
        <v>19</v>
      </c>
      <c r="L188" s="41"/>
      <c r="M188" s="182" t="s">
        <v>19</v>
      </c>
      <c r="N188" s="183" t="s">
        <v>47</v>
      </c>
      <c r="O188" s="66"/>
      <c r="P188" s="184">
        <f t="shared" si="41"/>
        <v>0</v>
      </c>
      <c r="Q188" s="184">
        <v>0</v>
      </c>
      <c r="R188" s="184">
        <f t="shared" si="42"/>
        <v>0</v>
      </c>
      <c r="S188" s="184">
        <v>0</v>
      </c>
      <c r="T188" s="185">
        <f t="shared" si="4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178</v>
      </c>
      <c r="AT188" s="186" t="s">
        <v>173</v>
      </c>
      <c r="AU188" s="186" t="s">
        <v>83</v>
      </c>
      <c r="AY188" s="19" t="s">
        <v>171</v>
      </c>
      <c r="BE188" s="187">
        <f t="shared" si="44"/>
        <v>0</v>
      </c>
      <c r="BF188" s="187">
        <f t="shared" si="45"/>
        <v>0</v>
      </c>
      <c r="BG188" s="187">
        <f t="shared" si="46"/>
        <v>0</v>
      </c>
      <c r="BH188" s="187">
        <f t="shared" si="47"/>
        <v>0</v>
      </c>
      <c r="BI188" s="187">
        <f t="shared" si="48"/>
        <v>0</v>
      </c>
      <c r="BJ188" s="19" t="s">
        <v>179</v>
      </c>
      <c r="BK188" s="187">
        <f t="shared" si="49"/>
        <v>0</v>
      </c>
      <c r="BL188" s="19" t="s">
        <v>178</v>
      </c>
      <c r="BM188" s="186" t="s">
        <v>2144</v>
      </c>
    </row>
    <row r="189" spans="1:65" s="2" customFormat="1" ht="16.5" customHeight="1">
      <c r="A189" s="36"/>
      <c r="B189" s="37"/>
      <c r="C189" s="175" t="s">
        <v>2145</v>
      </c>
      <c r="D189" s="175" t="s">
        <v>173</v>
      </c>
      <c r="E189" s="176" t="s">
        <v>2146</v>
      </c>
      <c r="F189" s="177" t="s">
        <v>2147</v>
      </c>
      <c r="G189" s="178" t="s">
        <v>1844</v>
      </c>
      <c r="H189" s="179">
        <v>35</v>
      </c>
      <c r="I189" s="180"/>
      <c r="J189" s="181">
        <f t="shared" si="40"/>
        <v>0</v>
      </c>
      <c r="K189" s="177" t="s">
        <v>19</v>
      </c>
      <c r="L189" s="41"/>
      <c r="M189" s="182" t="s">
        <v>19</v>
      </c>
      <c r="N189" s="183" t="s">
        <v>47</v>
      </c>
      <c r="O189" s="66"/>
      <c r="P189" s="184">
        <f t="shared" si="41"/>
        <v>0</v>
      </c>
      <c r="Q189" s="184">
        <v>0</v>
      </c>
      <c r="R189" s="184">
        <f t="shared" si="42"/>
        <v>0</v>
      </c>
      <c r="S189" s="184">
        <v>0</v>
      </c>
      <c r="T189" s="185">
        <f t="shared" si="4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178</v>
      </c>
      <c r="AT189" s="186" t="s">
        <v>173</v>
      </c>
      <c r="AU189" s="186" t="s">
        <v>83</v>
      </c>
      <c r="AY189" s="19" t="s">
        <v>171</v>
      </c>
      <c r="BE189" s="187">
        <f t="shared" si="44"/>
        <v>0</v>
      </c>
      <c r="BF189" s="187">
        <f t="shared" si="45"/>
        <v>0</v>
      </c>
      <c r="BG189" s="187">
        <f t="shared" si="46"/>
        <v>0</v>
      </c>
      <c r="BH189" s="187">
        <f t="shared" si="47"/>
        <v>0</v>
      </c>
      <c r="BI189" s="187">
        <f t="shared" si="48"/>
        <v>0</v>
      </c>
      <c r="BJ189" s="19" t="s">
        <v>179</v>
      </c>
      <c r="BK189" s="187">
        <f t="shared" si="49"/>
        <v>0</v>
      </c>
      <c r="BL189" s="19" t="s">
        <v>178</v>
      </c>
      <c r="BM189" s="186" t="s">
        <v>2148</v>
      </c>
    </row>
    <row r="190" spans="1:65" s="2" customFormat="1" ht="16.5" customHeight="1">
      <c r="A190" s="36"/>
      <c r="B190" s="37"/>
      <c r="C190" s="175" t="s">
        <v>2149</v>
      </c>
      <c r="D190" s="175" t="s">
        <v>173</v>
      </c>
      <c r="E190" s="176" t="s">
        <v>2150</v>
      </c>
      <c r="F190" s="177" t="s">
        <v>2151</v>
      </c>
      <c r="G190" s="178" t="s">
        <v>1844</v>
      </c>
      <c r="H190" s="179">
        <v>7</v>
      </c>
      <c r="I190" s="180"/>
      <c r="J190" s="181">
        <f t="shared" si="40"/>
        <v>0</v>
      </c>
      <c r="K190" s="177" t="s">
        <v>19</v>
      </c>
      <c r="L190" s="41"/>
      <c r="M190" s="182" t="s">
        <v>19</v>
      </c>
      <c r="N190" s="183" t="s">
        <v>47</v>
      </c>
      <c r="O190" s="66"/>
      <c r="P190" s="184">
        <f t="shared" si="41"/>
        <v>0</v>
      </c>
      <c r="Q190" s="184">
        <v>0</v>
      </c>
      <c r="R190" s="184">
        <f t="shared" si="42"/>
        <v>0</v>
      </c>
      <c r="S190" s="184">
        <v>0</v>
      </c>
      <c r="T190" s="185">
        <f t="shared" si="4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178</v>
      </c>
      <c r="AT190" s="186" t="s">
        <v>173</v>
      </c>
      <c r="AU190" s="186" t="s">
        <v>83</v>
      </c>
      <c r="AY190" s="19" t="s">
        <v>171</v>
      </c>
      <c r="BE190" s="187">
        <f t="shared" si="44"/>
        <v>0</v>
      </c>
      <c r="BF190" s="187">
        <f t="shared" si="45"/>
        <v>0</v>
      </c>
      <c r="BG190" s="187">
        <f t="shared" si="46"/>
        <v>0</v>
      </c>
      <c r="BH190" s="187">
        <f t="shared" si="47"/>
        <v>0</v>
      </c>
      <c r="BI190" s="187">
        <f t="shared" si="48"/>
        <v>0</v>
      </c>
      <c r="BJ190" s="19" t="s">
        <v>179</v>
      </c>
      <c r="BK190" s="187">
        <f t="shared" si="49"/>
        <v>0</v>
      </c>
      <c r="BL190" s="19" t="s">
        <v>178</v>
      </c>
      <c r="BM190" s="186" t="s">
        <v>2152</v>
      </c>
    </row>
    <row r="191" spans="1:65" s="2" customFormat="1" ht="16.5" customHeight="1">
      <c r="A191" s="36"/>
      <c r="B191" s="37"/>
      <c r="C191" s="175" t="s">
        <v>790</v>
      </c>
      <c r="D191" s="175" t="s">
        <v>173</v>
      </c>
      <c r="E191" s="176" t="s">
        <v>2153</v>
      </c>
      <c r="F191" s="177" t="s">
        <v>2154</v>
      </c>
      <c r="G191" s="178" t="s">
        <v>1844</v>
      </c>
      <c r="H191" s="179">
        <v>14</v>
      </c>
      <c r="I191" s="180"/>
      <c r="J191" s="181">
        <f t="shared" si="40"/>
        <v>0</v>
      </c>
      <c r="K191" s="177" t="s">
        <v>19</v>
      </c>
      <c r="L191" s="41"/>
      <c r="M191" s="182" t="s">
        <v>19</v>
      </c>
      <c r="N191" s="183" t="s">
        <v>47</v>
      </c>
      <c r="O191" s="66"/>
      <c r="P191" s="184">
        <f t="shared" si="41"/>
        <v>0</v>
      </c>
      <c r="Q191" s="184">
        <v>0</v>
      </c>
      <c r="R191" s="184">
        <f t="shared" si="42"/>
        <v>0</v>
      </c>
      <c r="S191" s="184">
        <v>0</v>
      </c>
      <c r="T191" s="185">
        <f t="shared" si="4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178</v>
      </c>
      <c r="AT191" s="186" t="s">
        <v>173</v>
      </c>
      <c r="AU191" s="186" t="s">
        <v>83</v>
      </c>
      <c r="AY191" s="19" t="s">
        <v>171</v>
      </c>
      <c r="BE191" s="187">
        <f t="shared" si="44"/>
        <v>0</v>
      </c>
      <c r="BF191" s="187">
        <f t="shared" si="45"/>
        <v>0</v>
      </c>
      <c r="BG191" s="187">
        <f t="shared" si="46"/>
        <v>0</v>
      </c>
      <c r="BH191" s="187">
        <f t="shared" si="47"/>
        <v>0</v>
      </c>
      <c r="BI191" s="187">
        <f t="shared" si="48"/>
        <v>0</v>
      </c>
      <c r="BJ191" s="19" t="s">
        <v>179</v>
      </c>
      <c r="BK191" s="187">
        <f t="shared" si="49"/>
        <v>0</v>
      </c>
      <c r="BL191" s="19" t="s">
        <v>178</v>
      </c>
      <c r="BM191" s="186" t="s">
        <v>2155</v>
      </c>
    </row>
    <row r="192" spans="1:65" s="2" customFormat="1" ht="16.5" customHeight="1">
      <c r="A192" s="36"/>
      <c r="B192" s="37"/>
      <c r="C192" s="175" t="s">
        <v>794</v>
      </c>
      <c r="D192" s="175" t="s">
        <v>173</v>
      </c>
      <c r="E192" s="176" t="s">
        <v>2156</v>
      </c>
      <c r="F192" s="177" t="s">
        <v>2157</v>
      </c>
      <c r="G192" s="178" t="s">
        <v>1844</v>
      </c>
      <c r="H192" s="179">
        <v>4</v>
      </c>
      <c r="I192" s="180"/>
      <c r="J192" s="181">
        <f t="shared" si="40"/>
        <v>0</v>
      </c>
      <c r="K192" s="177" t="s">
        <v>19</v>
      </c>
      <c r="L192" s="41"/>
      <c r="M192" s="182" t="s">
        <v>19</v>
      </c>
      <c r="N192" s="183" t="s">
        <v>47</v>
      </c>
      <c r="O192" s="66"/>
      <c r="P192" s="184">
        <f t="shared" si="41"/>
        <v>0</v>
      </c>
      <c r="Q192" s="184">
        <v>0</v>
      </c>
      <c r="R192" s="184">
        <f t="shared" si="42"/>
        <v>0</v>
      </c>
      <c r="S192" s="184">
        <v>0</v>
      </c>
      <c r="T192" s="185">
        <f t="shared" si="4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178</v>
      </c>
      <c r="AT192" s="186" t="s">
        <v>173</v>
      </c>
      <c r="AU192" s="186" t="s">
        <v>83</v>
      </c>
      <c r="AY192" s="19" t="s">
        <v>171</v>
      </c>
      <c r="BE192" s="187">
        <f t="shared" si="44"/>
        <v>0</v>
      </c>
      <c r="BF192" s="187">
        <f t="shared" si="45"/>
        <v>0</v>
      </c>
      <c r="BG192" s="187">
        <f t="shared" si="46"/>
        <v>0</v>
      </c>
      <c r="BH192" s="187">
        <f t="shared" si="47"/>
        <v>0</v>
      </c>
      <c r="BI192" s="187">
        <f t="shared" si="48"/>
        <v>0</v>
      </c>
      <c r="BJ192" s="19" t="s">
        <v>179</v>
      </c>
      <c r="BK192" s="187">
        <f t="shared" si="49"/>
        <v>0</v>
      </c>
      <c r="BL192" s="19" t="s">
        <v>178</v>
      </c>
      <c r="BM192" s="186" t="s">
        <v>2158</v>
      </c>
    </row>
    <row r="193" spans="1:65" s="2" customFormat="1" ht="16.5" customHeight="1">
      <c r="A193" s="36"/>
      <c r="B193" s="37"/>
      <c r="C193" s="175" t="s">
        <v>799</v>
      </c>
      <c r="D193" s="175" t="s">
        <v>173</v>
      </c>
      <c r="E193" s="176" t="s">
        <v>2159</v>
      </c>
      <c r="F193" s="177" t="s">
        <v>2160</v>
      </c>
      <c r="G193" s="178" t="s">
        <v>1844</v>
      </c>
      <c r="H193" s="179">
        <v>78</v>
      </c>
      <c r="I193" s="180"/>
      <c r="J193" s="181">
        <f aca="true" t="shared" si="50" ref="J193:J224">ROUND(I193*H193,2)</f>
        <v>0</v>
      </c>
      <c r="K193" s="177" t="s">
        <v>19</v>
      </c>
      <c r="L193" s="41"/>
      <c r="M193" s="182" t="s">
        <v>19</v>
      </c>
      <c r="N193" s="183" t="s">
        <v>47</v>
      </c>
      <c r="O193" s="66"/>
      <c r="P193" s="184">
        <f aca="true" t="shared" si="51" ref="P193:P224">O193*H193</f>
        <v>0</v>
      </c>
      <c r="Q193" s="184">
        <v>0</v>
      </c>
      <c r="R193" s="184">
        <f aca="true" t="shared" si="52" ref="R193:R224">Q193*H193</f>
        <v>0</v>
      </c>
      <c r="S193" s="184">
        <v>0</v>
      </c>
      <c r="T193" s="185">
        <f aca="true" t="shared" si="53" ref="T193:T224"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178</v>
      </c>
      <c r="AT193" s="186" t="s">
        <v>173</v>
      </c>
      <c r="AU193" s="186" t="s">
        <v>83</v>
      </c>
      <c r="AY193" s="19" t="s">
        <v>171</v>
      </c>
      <c r="BE193" s="187">
        <f aca="true" t="shared" si="54" ref="BE193:BE224">IF(N193="základní",J193,0)</f>
        <v>0</v>
      </c>
      <c r="BF193" s="187">
        <f aca="true" t="shared" si="55" ref="BF193:BF224">IF(N193="snížená",J193,0)</f>
        <v>0</v>
      </c>
      <c r="BG193" s="187">
        <f aca="true" t="shared" si="56" ref="BG193:BG224">IF(N193="zákl. přenesená",J193,0)</f>
        <v>0</v>
      </c>
      <c r="BH193" s="187">
        <f aca="true" t="shared" si="57" ref="BH193:BH224">IF(N193="sníž. přenesená",J193,0)</f>
        <v>0</v>
      </c>
      <c r="BI193" s="187">
        <f aca="true" t="shared" si="58" ref="BI193:BI224">IF(N193="nulová",J193,0)</f>
        <v>0</v>
      </c>
      <c r="BJ193" s="19" t="s">
        <v>179</v>
      </c>
      <c r="BK193" s="187">
        <f aca="true" t="shared" si="59" ref="BK193:BK224">ROUND(I193*H193,2)</f>
        <v>0</v>
      </c>
      <c r="BL193" s="19" t="s">
        <v>178</v>
      </c>
      <c r="BM193" s="186" t="s">
        <v>2161</v>
      </c>
    </row>
    <row r="194" spans="1:65" s="2" customFormat="1" ht="16.5" customHeight="1">
      <c r="A194" s="36"/>
      <c r="B194" s="37"/>
      <c r="C194" s="175" t="s">
        <v>807</v>
      </c>
      <c r="D194" s="175" t="s">
        <v>173</v>
      </c>
      <c r="E194" s="176" t="s">
        <v>2162</v>
      </c>
      <c r="F194" s="177" t="s">
        <v>2163</v>
      </c>
      <c r="G194" s="178" t="s">
        <v>1844</v>
      </c>
      <c r="H194" s="179">
        <v>160</v>
      </c>
      <c r="I194" s="180"/>
      <c r="J194" s="181">
        <f t="shared" si="50"/>
        <v>0</v>
      </c>
      <c r="K194" s="177" t="s">
        <v>19</v>
      </c>
      <c r="L194" s="41"/>
      <c r="M194" s="182" t="s">
        <v>19</v>
      </c>
      <c r="N194" s="183" t="s">
        <v>47</v>
      </c>
      <c r="O194" s="66"/>
      <c r="P194" s="184">
        <f t="shared" si="51"/>
        <v>0</v>
      </c>
      <c r="Q194" s="184">
        <v>0</v>
      </c>
      <c r="R194" s="184">
        <f t="shared" si="52"/>
        <v>0</v>
      </c>
      <c r="S194" s="184">
        <v>0</v>
      </c>
      <c r="T194" s="185">
        <f t="shared" si="5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178</v>
      </c>
      <c r="AT194" s="186" t="s">
        <v>173</v>
      </c>
      <c r="AU194" s="186" t="s">
        <v>83</v>
      </c>
      <c r="AY194" s="19" t="s">
        <v>171</v>
      </c>
      <c r="BE194" s="187">
        <f t="shared" si="54"/>
        <v>0</v>
      </c>
      <c r="BF194" s="187">
        <f t="shared" si="55"/>
        <v>0</v>
      </c>
      <c r="BG194" s="187">
        <f t="shared" si="56"/>
        <v>0</v>
      </c>
      <c r="BH194" s="187">
        <f t="shared" si="57"/>
        <v>0</v>
      </c>
      <c r="BI194" s="187">
        <f t="shared" si="58"/>
        <v>0</v>
      </c>
      <c r="BJ194" s="19" t="s">
        <v>179</v>
      </c>
      <c r="BK194" s="187">
        <f t="shared" si="59"/>
        <v>0</v>
      </c>
      <c r="BL194" s="19" t="s">
        <v>178</v>
      </c>
      <c r="BM194" s="186" t="s">
        <v>2164</v>
      </c>
    </row>
    <row r="195" spans="1:65" s="2" customFormat="1" ht="16.5" customHeight="1">
      <c r="A195" s="36"/>
      <c r="B195" s="37"/>
      <c r="C195" s="175" t="s">
        <v>812</v>
      </c>
      <c r="D195" s="175" t="s">
        <v>173</v>
      </c>
      <c r="E195" s="176" t="s">
        <v>2165</v>
      </c>
      <c r="F195" s="177" t="s">
        <v>2166</v>
      </c>
      <c r="G195" s="178" t="s">
        <v>1844</v>
      </c>
      <c r="H195" s="179">
        <v>4</v>
      </c>
      <c r="I195" s="180"/>
      <c r="J195" s="181">
        <f t="shared" si="50"/>
        <v>0</v>
      </c>
      <c r="K195" s="177" t="s">
        <v>19</v>
      </c>
      <c r="L195" s="41"/>
      <c r="M195" s="182" t="s">
        <v>19</v>
      </c>
      <c r="N195" s="183" t="s">
        <v>47</v>
      </c>
      <c r="O195" s="66"/>
      <c r="P195" s="184">
        <f t="shared" si="51"/>
        <v>0</v>
      </c>
      <c r="Q195" s="184">
        <v>0</v>
      </c>
      <c r="R195" s="184">
        <f t="shared" si="52"/>
        <v>0</v>
      </c>
      <c r="S195" s="184">
        <v>0</v>
      </c>
      <c r="T195" s="185">
        <f t="shared" si="5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178</v>
      </c>
      <c r="AT195" s="186" t="s">
        <v>173</v>
      </c>
      <c r="AU195" s="186" t="s">
        <v>83</v>
      </c>
      <c r="AY195" s="19" t="s">
        <v>171</v>
      </c>
      <c r="BE195" s="187">
        <f t="shared" si="54"/>
        <v>0</v>
      </c>
      <c r="BF195" s="187">
        <f t="shared" si="55"/>
        <v>0</v>
      </c>
      <c r="BG195" s="187">
        <f t="shared" si="56"/>
        <v>0</v>
      </c>
      <c r="BH195" s="187">
        <f t="shared" si="57"/>
        <v>0</v>
      </c>
      <c r="BI195" s="187">
        <f t="shared" si="58"/>
        <v>0</v>
      </c>
      <c r="BJ195" s="19" t="s">
        <v>179</v>
      </c>
      <c r="BK195" s="187">
        <f t="shared" si="59"/>
        <v>0</v>
      </c>
      <c r="BL195" s="19" t="s">
        <v>178</v>
      </c>
      <c r="BM195" s="186" t="s">
        <v>2167</v>
      </c>
    </row>
    <row r="196" spans="1:65" s="2" customFormat="1" ht="16.5" customHeight="1">
      <c r="A196" s="36"/>
      <c r="B196" s="37"/>
      <c r="C196" s="175" t="s">
        <v>816</v>
      </c>
      <c r="D196" s="175" t="s">
        <v>173</v>
      </c>
      <c r="E196" s="176" t="s">
        <v>2168</v>
      </c>
      <c r="F196" s="177" t="s">
        <v>2169</v>
      </c>
      <c r="G196" s="178" t="s">
        <v>1844</v>
      </c>
      <c r="H196" s="179">
        <v>4</v>
      </c>
      <c r="I196" s="180"/>
      <c r="J196" s="181">
        <f t="shared" si="50"/>
        <v>0</v>
      </c>
      <c r="K196" s="177" t="s">
        <v>19</v>
      </c>
      <c r="L196" s="41"/>
      <c r="M196" s="182" t="s">
        <v>19</v>
      </c>
      <c r="N196" s="183" t="s">
        <v>47</v>
      </c>
      <c r="O196" s="66"/>
      <c r="P196" s="184">
        <f t="shared" si="51"/>
        <v>0</v>
      </c>
      <c r="Q196" s="184">
        <v>0</v>
      </c>
      <c r="R196" s="184">
        <f t="shared" si="52"/>
        <v>0</v>
      </c>
      <c r="S196" s="184">
        <v>0</v>
      </c>
      <c r="T196" s="185">
        <f t="shared" si="5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178</v>
      </c>
      <c r="AT196" s="186" t="s">
        <v>173</v>
      </c>
      <c r="AU196" s="186" t="s">
        <v>83</v>
      </c>
      <c r="AY196" s="19" t="s">
        <v>171</v>
      </c>
      <c r="BE196" s="187">
        <f t="shared" si="54"/>
        <v>0</v>
      </c>
      <c r="BF196" s="187">
        <f t="shared" si="55"/>
        <v>0</v>
      </c>
      <c r="BG196" s="187">
        <f t="shared" si="56"/>
        <v>0</v>
      </c>
      <c r="BH196" s="187">
        <f t="shared" si="57"/>
        <v>0</v>
      </c>
      <c r="BI196" s="187">
        <f t="shared" si="58"/>
        <v>0</v>
      </c>
      <c r="BJ196" s="19" t="s">
        <v>179</v>
      </c>
      <c r="BK196" s="187">
        <f t="shared" si="59"/>
        <v>0</v>
      </c>
      <c r="BL196" s="19" t="s">
        <v>178</v>
      </c>
      <c r="BM196" s="186" t="s">
        <v>2170</v>
      </c>
    </row>
    <row r="197" spans="1:65" s="2" customFormat="1" ht="16.5" customHeight="1">
      <c r="A197" s="36"/>
      <c r="B197" s="37"/>
      <c r="C197" s="175" t="s">
        <v>820</v>
      </c>
      <c r="D197" s="175" t="s">
        <v>173</v>
      </c>
      <c r="E197" s="176" t="s">
        <v>2171</v>
      </c>
      <c r="F197" s="177" t="s">
        <v>2172</v>
      </c>
      <c r="G197" s="178" t="s">
        <v>1844</v>
      </c>
      <c r="H197" s="179">
        <v>2</v>
      </c>
      <c r="I197" s="180"/>
      <c r="J197" s="181">
        <f t="shared" si="50"/>
        <v>0</v>
      </c>
      <c r="K197" s="177" t="s">
        <v>19</v>
      </c>
      <c r="L197" s="41"/>
      <c r="M197" s="182" t="s">
        <v>19</v>
      </c>
      <c r="N197" s="183" t="s">
        <v>47</v>
      </c>
      <c r="O197" s="66"/>
      <c r="P197" s="184">
        <f t="shared" si="51"/>
        <v>0</v>
      </c>
      <c r="Q197" s="184">
        <v>0</v>
      </c>
      <c r="R197" s="184">
        <f t="shared" si="52"/>
        <v>0</v>
      </c>
      <c r="S197" s="184">
        <v>0</v>
      </c>
      <c r="T197" s="185">
        <f t="shared" si="5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178</v>
      </c>
      <c r="AT197" s="186" t="s">
        <v>173</v>
      </c>
      <c r="AU197" s="186" t="s">
        <v>83</v>
      </c>
      <c r="AY197" s="19" t="s">
        <v>171</v>
      </c>
      <c r="BE197" s="187">
        <f t="shared" si="54"/>
        <v>0</v>
      </c>
      <c r="BF197" s="187">
        <f t="shared" si="55"/>
        <v>0</v>
      </c>
      <c r="BG197" s="187">
        <f t="shared" si="56"/>
        <v>0</v>
      </c>
      <c r="BH197" s="187">
        <f t="shared" si="57"/>
        <v>0</v>
      </c>
      <c r="BI197" s="187">
        <f t="shared" si="58"/>
        <v>0</v>
      </c>
      <c r="BJ197" s="19" t="s">
        <v>179</v>
      </c>
      <c r="BK197" s="187">
        <f t="shared" si="59"/>
        <v>0</v>
      </c>
      <c r="BL197" s="19" t="s">
        <v>178</v>
      </c>
      <c r="BM197" s="186" t="s">
        <v>2173</v>
      </c>
    </row>
    <row r="198" spans="1:65" s="2" customFormat="1" ht="16.5" customHeight="1">
      <c r="A198" s="36"/>
      <c r="B198" s="37"/>
      <c r="C198" s="175" t="s">
        <v>824</v>
      </c>
      <c r="D198" s="175" t="s">
        <v>173</v>
      </c>
      <c r="E198" s="176" t="s">
        <v>2174</v>
      </c>
      <c r="F198" s="177" t="s">
        <v>2175</v>
      </c>
      <c r="G198" s="178" t="s">
        <v>1844</v>
      </c>
      <c r="H198" s="179">
        <v>13</v>
      </c>
      <c r="I198" s="180"/>
      <c r="J198" s="181">
        <f t="shared" si="50"/>
        <v>0</v>
      </c>
      <c r="K198" s="177" t="s">
        <v>19</v>
      </c>
      <c r="L198" s="41"/>
      <c r="M198" s="182" t="s">
        <v>19</v>
      </c>
      <c r="N198" s="183" t="s">
        <v>47</v>
      </c>
      <c r="O198" s="66"/>
      <c r="P198" s="184">
        <f t="shared" si="51"/>
        <v>0</v>
      </c>
      <c r="Q198" s="184">
        <v>0</v>
      </c>
      <c r="R198" s="184">
        <f t="shared" si="52"/>
        <v>0</v>
      </c>
      <c r="S198" s="184">
        <v>0</v>
      </c>
      <c r="T198" s="185">
        <f t="shared" si="5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178</v>
      </c>
      <c r="AT198" s="186" t="s">
        <v>173</v>
      </c>
      <c r="AU198" s="186" t="s">
        <v>83</v>
      </c>
      <c r="AY198" s="19" t="s">
        <v>171</v>
      </c>
      <c r="BE198" s="187">
        <f t="shared" si="54"/>
        <v>0</v>
      </c>
      <c r="BF198" s="187">
        <f t="shared" si="55"/>
        <v>0</v>
      </c>
      <c r="BG198" s="187">
        <f t="shared" si="56"/>
        <v>0</v>
      </c>
      <c r="BH198" s="187">
        <f t="shared" si="57"/>
        <v>0</v>
      </c>
      <c r="BI198" s="187">
        <f t="shared" si="58"/>
        <v>0</v>
      </c>
      <c r="BJ198" s="19" t="s">
        <v>179</v>
      </c>
      <c r="BK198" s="187">
        <f t="shared" si="59"/>
        <v>0</v>
      </c>
      <c r="BL198" s="19" t="s">
        <v>178</v>
      </c>
      <c r="BM198" s="186" t="s">
        <v>2176</v>
      </c>
    </row>
    <row r="199" spans="1:65" s="2" customFormat="1" ht="16.5" customHeight="1">
      <c r="A199" s="36"/>
      <c r="B199" s="37"/>
      <c r="C199" s="175" t="s">
        <v>828</v>
      </c>
      <c r="D199" s="175" t="s">
        <v>173</v>
      </c>
      <c r="E199" s="176" t="s">
        <v>2177</v>
      </c>
      <c r="F199" s="177" t="s">
        <v>2178</v>
      </c>
      <c r="G199" s="178" t="s">
        <v>256</v>
      </c>
      <c r="H199" s="179">
        <v>180</v>
      </c>
      <c r="I199" s="180"/>
      <c r="J199" s="181">
        <f t="shared" si="50"/>
        <v>0</v>
      </c>
      <c r="K199" s="177" t="s">
        <v>19</v>
      </c>
      <c r="L199" s="41"/>
      <c r="M199" s="182" t="s">
        <v>19</v>
      </c>
      <c r="N199" s="183" t="s">
        <v>47</v>
      </c>
      <c r="O199" s="66"/>
      <c r="P199" s="184">
        <f t="shared" si="51"/>
        <v>0</v>
      </c>
      <c r="Q199" s="184">
        <v>0</v>
      </c>
      <c r="R199" s="184">
        <f t="shared" si="52"/>
        <v>0</v>
      </c>
      <c r="S199" s="184">
        <v>0</v>
      </c>
      <c r="T199" s="185">
        <f t="shared" si="5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178</v>
      </c>
      <c r="AT199" s="186" t="s">
        <v>173</v>
      </c>
      <c r="AU199" s="186" t="s">
        <v>83</v>
      </c>
      <c r="AY199" s="19" t="s">
        <v>171</v>
      </c>
      <c r="BE199" s="187">
        <f t="shared" si="54"/>
        <v>0</v>
      </c>
      <c r="BF199" s="187">
        <f t="shared" si="55"/>
        <v>0</v>
      </c>
      <c r="BG199" s="187">
        <f t="shared" si="56"/>
        <v>0</v>
      </c>
      <c r="BH199" s="187">
        <f t="shared" si="57"/>
        <v>0</v>
      </c>
      <c r="BI199" s="187">
        <f t="shared" si="58"/>
        <v>0</v>
      </c>
      <c r="BJ199" s="19" t="s">
        <v>179</v>
      </c>
      <c r="BK199" s="187">
        <f t="shared" si="59"/>
        <v>0</v>
      </c>
      <c r="BL199" s="19" t="s">
        <v>178</v>
      </c>
      <c r="BM199" s="186" t="s">
        <v>2179</v>
      </c>
    </row>
    <row r="200" spans="1:65" s="2" customFormat="1" ht="16.5" customHeight="1">
      <c r="A200" s="36"/>
      <c r="B200" s="37"/>
      <c r="C200" s="175" t="s">
        <v>834</v>
      </c>
      <c r="D200" s="175" t="s">
        <v>173</v>
      </c>
      <c r="E200" s="176" t="s">
        <v>2180</v>
      </c>
      <c r="F200" s="177" t="s">
        <v>2181</v>
      </c>
      <c r="G200" s="178" t="s">
        <v>256</v>
      </c>
      <c r="H200" s="179">
        <v>210</v>
      </c>
      <c r="I200" s="180"/>
      <c r="J200" s="181">
        <f t="shared" si="50"/>
        <v>0</v>
      </c>
      <c r="K200" s="177" t="s">
        <v>19</v>
      </c>
      <c r="L200" s="41"/>
      <c r="M200" s="182" t="s">
        <v>19</v>
      </c>
      <c r="N200" s="183" t="s">
        <v>47</v>
      </c>
      <c r="O200" s="66"/>
      <c r="P200" s="184">
        <f t="shared" si="51"/>
        <v>0</v>
      </c>
      <c r="Q200" s="184">
        <v>0</v>
      </c>
      <c r="R200" s="184">
        <f t="shared" si="52"/>
        <v>0</v>
      </c>
      <c r="S200" s="184">
        <v>0</v>
      </c>
      <c r="T200" s="185">
        <f t="shared" si="5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178</v>
      </c>
      <c r="AT200" s="186" t="s">
        <v>173</v>
      </c>
      <c r="AU200" s="186" t="s">
        <v>83</v>
      </c>
      <c r="AY200" s="19" t="s">
        <v>171</v>
      </c>
      <c r="BE200" s="187">
        <f t="shared" si="54"/>
        <v>0</v>
      </c>
      <c r="BF200" s="187">
        <f t="shared" si="55"/>
        <v>0</v>
      </c>
      <c r="BG200" s="187">
        <f t="shared" si="56"/>
        <v>0</v>
      </c>
      <c r="BH200" s="187">
        <f t="shared" si="57"/>
        <v>0</v>
      </c>
      <c r="BI200" s="187">
        <f t="shared" si="58"/>
        <v>0</v>
      </c>
      <c r="BJ200" s="19" t="s">
        <v>179</v>
      </c>
      <c r="BK200" s="187">
        <f t="shared" si="59"/>
        <v>0</v>
      </c>
      <c r="BL200" s="19" t="s">
        <v>178</v>
      </c>
      <c r="BM200" s="186" t="s">
        <v>2182</v>
      </c>
    </row>
    <row r="201" spans="1:65" s="2" customFormat="1" ht="16.5" customHeight="1">
      <c r="A201" s="36"/>
      <c r="B201" s="37"/>
      <c r="C201" s="175" t="s">
        <v>840</v>
      </c>
      <c r="D201" s="175" t="s">
        <v>173</v>
      </c>
      <c r="E201" s="176" t="s">
        <v>2183</v>
      </c>
      <c r="F201" s="177" t="s">
        <v>2184</v>
      </c>
      <c r="G201" s="178" t="s">
        <v>1844</v>
      </c>
      <c r="H201" s="179">
        <v>2</v>
      </c>
      <c r="I201" s="180"/>
      <c r="J201" s="181">
        <f t="shared" si="50"/>
        <v>0</v>
      </c>
      <c r="K201" s="177" t="s">
        <v>19</v>
      </c>
      <c r="L201" s="41"/>
      <c r="M201" s="182" t="s">
        <v>19</v>
      </c>
      <c r="N201" s="183" t="s">
        <v>47</v>
      </c>
      <c r="O201" s="66"/>
      <c r="P201" s="184">
        <f t="shared" si="51"/>
        <v>0</v>
      </c>
      <c r="Q201" s="184">
        <v>0</v>
      </c>
      <c r="R201" s="184">
        <f t="shared" si="52"/>
        <v>0</v>
      </c>
      <c r="S201" s="184">
        <v>0</v>
      </c>
      <c r="T201" s="185">
        <f t="shared" si="5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178</v>
      </c>
      <c r="AT201" s="186" t="s">
        <v>173</v>
      </c>
      <c r="AU201" s="186" t="s">
        <v>83</v>
      </c>
      <c r="AY201" s="19" t="s">
        <v>171</v>
      </c>
      <c r="BE201" s="187">
        <f t="shared" si="54"/>
        <v>0</v>
      </c>
      <c r="BF201" s="187">
        <f t="shared" si="55"/>
        <v>0</v>
      </c>
      <c r="BG201" s="187">
        <f t="shared" si="56"/>
        <v>0</v>
      </c>
      <c r="BH201" s="187">
        <f t="shared" si="57"/>
        <v>0</v>
      </c>
      <c r="BI201" s="187">
        <f t="shared" si="58"/>
        <v>0</v>
      </c>
      <c r="BJ201" s="19" t="s">
        <v>179</v>
      </c>
      <c r="BK201" s="187">
        <f t="shared" si="59"/>
        <v>0</v>
      </c>
      <c r="BL201" s="19" t="s">
        <v>178</v>
      </c>
      <c r="BM201" s="186" t="s">
        <v>2185</v>
      </c>
    </row>
    <row r="202" spans="1:65" s="2" customFormat="1" ht="16.5" customHeight="1">
      <c r="A202" s="36"/>
      <c r="B202" s="37"/>
      <c r="C202" s="175" t="s">
        <v>844</v>
      </c>
      <c r="D202" s="175" t="s">
        <v>173</v>
      </c>
      <c r="E202" s="176" t="s">
        <v>2186</v>
      </c>
      <c r="F202" s="177" t="s">
        <v>2187</v>
      </c>
      <c r="G202" s="178" t="s">
        <v>1844</v>
      </c>
      <c r="H202" s="179">
        <v>1</v>
      </c>
      <c r="I202" s="180"/>
      <c r="J202" s="181">
        <f t="shared" si="50"/>
        <v>0</v>
      </c>
      <c r="K202" s="177" t="s">
        <v>19</v>
      </c>
      <c r="L202" s="41"/>
      <c r="M202" s="182" t="s">
        <v>19</v>
      </c>
      <c r="N202" s="183" t="s">
        <v>47</v>
      </c>
      <c r="O202" s="66"/>
      <c r="P202" s="184">
        <f t="shared" si="51"/>
        <v>0</v>
      </c>
      <c r="Q202" s="184">
        <v>0</v>
      </c>
      <c r="R202" s="184">
        <f t="shared" si="52"/>
        <v>0</v>
      </c>
      <c r="S202" s="184">
        <v>0</v>
      </c>
      <c r="T202" s="185">
        <f t="shared" si="5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178</v>
      </c>
      <c r="AT202" s="186" t="s">
        <v>173</v>
      </c>
      <c r="AU202" s="186" t="s">
        <v>83</v>
      </c>
      <c r="AY202" s="19" t="s">
        <v>171</v>
      </c>
      <c r="BE202" s="187">
        <f t="shared" si="54"/>
        <v>0</v>
      </c>
      <c r="BF202" s="187">
        <f t="shared" si="55"/>
        <v>0</v>
      </c>
      <c r="BG202" s="187">
        <f t="shared" si="56"/>
        <v>0</v>
      </c>
      <c r="BH202" s="187">
        <f t="shared" si="57"/>
        <v>0</v>
      </c>
      <c r="BI202" s="187">
        <f t="shared" si="58"/>
        <v>0</v>
      </c>
      <c r="BJ202" s="19" t="s">
        <v>179</v>
      </c>
      <c r="BK202" s="187">
        <f t="shared" si="59"/>
        <v>0</v>
      </c>
      <c r="BL202" s="19" t="s">
        <v>178</v>
      </c>
      <c r="BM202" s="186" t="s">
        <v>2188</v>
      </c>
    </row>
    <row r="203" spans="1:65" s="2" customFormat="1" ht="16.5" customHeight="1">
      <c r="A203" s="36"/>
      <c r="B203" s="37"/>
      <c r="C203" s="175" t="s">
        <v>848</v>
      </c>
      <c r="D203" s="175" t="s">
        <v>173</v>
      </c>
      <c r="E203" s="176" t="s">
        <v>2189</v>
      </c>
      <c r="F203" s="177" t="s">
        <v>2190</v>
      </c>
      <c r="G203" s="178" t="s">
        <v>1844</v>
      </c>
      <c r="H203" s="179">
        <v>1</v>
      </c>
      <c r="I203" s="180"/>
      <c r="J203" s="181">
        <f t="shared" si="50"/>
        <v>0</v>
      </c>
      <c r="K203" s="177" t="s">
        <v>19</v>
      </c>
      <c r="L203" s="41"/>
      <c r="M203" s="182" t="s">
        <v>19</v>
      </c>
      <c r="N203" s="183" t="s">
        <v>47</v>
      </c>
      <c r="O203" s="66"/>
      <c r="P203" s="184">
        <f t="shared" si="51"/>
        <v>0</v>
      </c>
      <c r="Q203" s="184">
        <v>0</v>
      </c>
      <c r="R203" s="184">
        <f t="shared" si="52"/>
        <v>0</v>
      </c>
      <c r="S203" s="184">
        <v>0</v>
      </c>
      <c r="T203" s="185">
        <f t="shared" si="5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178</v>
      </c>
      <c r="AT203" s="186" t="s">
        <v>173</v>
      </c>
      <c r="AU203" s="186" t="s">
        <v>83</v>
      </c>
      <c r="AY203" s="19" t="s">
        <v>171</v>
      </c>
      <c r="BE203" s="187">
        <f t="shared" si="54"/>
        <v>0</v>
      </c>
      <c r="BF203" s="187">
        <f t="shared" si="55"/>
        <v>0</v>
      </c>
      <c r="BG203" s="187">
        <f t="shared" si="56"/>
        <v>0</v>
      </c>
      <c r="BH203" s="187">
        <f t="shared" si="57"/>
        <v>0</v>
      </c>
      <c r="BI203" s="187">
        <f t="shared" si="58"/>
        <v>0</v>
      </c>
      <c r="BJ203" s="19" t="s">
        <v>179</v>
      </c>
      <c r="BK203" s="187">
        <f t="shared" si="59"/>
        <v>0</v>
      </c>
      <c r="BL203" s="19" t="s">
        <v>178</v>
      </c>
      <c r="BM203" s="186" t="s">
        <v>2191</v>
      </c>
    </row>
    <row r="204" spans="1:65" s="2" customFormat="1" ht="16.5" customHeight="1">
      <c r="A204" s="36"/>
      <c r="B204" s="37"/>
      <c r="C204" s="175" t="s">
        <v>852</v>
      </c>
      <c r="D204" s="175" t="s">
        <v>173</v>
      </c>
      <c r="E204" s="176" t="s">
        <v>2192</v>
      </c>
      <c r="F204" s="177" t="s">
        <v>2193</v>
      </c>
      <c r="G204" s="178" t="s">
        <v>1844</v>
      </c>
      <c r="H204" s="179">
        <v>8</v>
      </c>
      <c r="I204" s="180"/>
      <c r="J204" s="181">
        <f t="shared" si="50"/>
        <v>0</v>
      </c>
      <c r="K204" s="177" t="s">
        <v>19</v>
      </c>
      <c r="L204" s="41"/>
      <c r="M204" s="182" t="s">
        <v>19</v>
      </c>
      <c r="N204" s="183" t="s">
        <v>47</v>
      </c>
      <c r="O204" s="66"/>
      <c r="P204" s="184">
        <f t="shared" si="51"/>
        <v>0</v>
      </c>
      <c r="Q204" s="184">
        <v>0</v>
      </c>
      <c r="R204" s="184">
        <f t="shared" si="52"/>
        <v>0</v>
      </c>
      <c r="S204" s="184">
        <v>0</v>
      </c>
      <c r="T204" s="185">
        <f t="shared" si="5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178</v>
      </c>
      <c r="AT204" s="186" t="s">
        <v>173</v>
      </c>
      <c r="AU204" s="186" t="s">
        <v>83</v>
      </c>
      <c r="AY204" s="19" t="s">
        <v>171</v>
      </c>
      <c r="BE204" s="187">
        <f t="shared" si="54"/>
        <v>0</v>
      </c>
      <c r="BF204" s="187">
        <f t="shared" si="55"/>
        <v>0</v>
      </c>
      <c r="BG204" s="187">
        <f t="shared" si="56"/>
        <v>0</v>
      </c>
      <c r="BH204" s="187">
        <f t="shared" si="57"/>
        <v>0</v>
      </c>
      <c r="BI204" s="187">
        <f t="shared" si="58"/>
        <v>0</v>
      </c>
      <c r="BJ204" s="19" t="s">
        <v>179</v>
      </c>
      <c r="BK204" s="187">
        <f t="shared" si="59"/>
        <v>0</v>
      </c>
      <c r="BL204" s="19" t="s">
        <v>178</v>
      </c>
      <c r="BM204" s="186" t="s">
        <v>2194</v>
      </c>
    </row>
    <row r="205" spans="1:65" s="2" customFormat="1" ht="16.5" customHeight="1">
      <c r="A205" s="36"/>
      <c r="B205" s="37"/>
      <c r="C205" s="175" t="s">
        <v>858</v>
      </c>
      <c r="D205" s="175" t="s">
        <v>173</v>
      </c>
      <c r="E205" s="176" t="s">
        <v>2195</v>
      </c>
      <c r="F205" s="177" t="s">
        <v>2196</v>
      </c>
      <c r="G205" s="178" t="s">
        <v>1844</v>
      </c>
      <c r="H205" s="179">
        <v>16</v>
      </c>
      <c r="I205" s="180"/>
      <c r="J205" s="181">
        <f t="shared" si="50"/>
        <v>0</v>
      </c>
      <c r="K205" s="177" t="s">
        <v>19</v>
      </c>
      <c r="L205" s="41"/>
      <c r="M205" s="182" t="s">
        <v>19</v>
      </c>
      <c r="N205" s="183" t="s">
        <v>47</v>
      </c>
      <c r="O205" s="66"/>
      <c r="P205" s="184">
        <f t="shared" si="51"/>
        <v>0</v>
      </c>
      <c r="Q205" s="184">
        <v>0</v>
      </c>
      <c r="R205" s="184">
        <f t="shared" si="52"/>
        <v>0</v>
      </c>
      <c r="S205" s="184">
        <v>0</v>
      </c>
      <c r="T205" s="185">
        <f t="shared" si="5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178</v>
      </c>
      <c r="AT205" s="186" t="s">
        <v>173</v>
      </c>
      <c r="AU205" s="186" t="s">
        <v>83</v>
      </c>
      <c r="AY205" s="19" t="s">
        <v>171</v>
      </c>
      <c r="BE205" s="187">
        <f t="shared" si="54"/>
        <v>0</v>
      </c>
      <c r="BF205" s="187">
        <f t="shared" si="55"/>
        <v>0</v>
      </c>
      <c r="BG205" s="187">
        <f t="shared" si="56"/>
        <v>0</v>
      </c>
      <c r="BH205" s="187">
        <f t="shared" si="57"/>
        <v>0</v>
      </c>
      <c r="BI205" s="187">
        <f t="shared" si="58"/>
        <v>0</v>
      </c>
      <c r="BJ205" s="19" t="s">
        <v>179</v>
      </c>
      <c r="BK205" s="187">
        <f t="shared" si="59"/>
        <v>0</v>
      </c>
      <c r="BL205" s="19" t="s">
        <v>178</v>
      </c>
      <c r="BM205" s="186" t="s">
        <v>2197</v>
      </c>
    </row>
    <row r="206" spans="1:65" s="2" customFormat="1" ht="16.5" customHeight="1">
      <c r="A206" s="36"/>
      <c r="B206" s="37"/>
      <c r="C206" s="175" t="s">
        <v>864</v>
      </c>
      <c r="D206" s="175" t="s">
        <v>173</v>
      </c>
      <c r="E206" s="176" t="s">
        <v>2198</v>
      </c>
      <c r="F206" s="177" t="s">
        <v>2199</v>
      </c>
      <c r="G206" s="178" t="s">
        <v>1844</v>
      </c>
      <c r="H206" s="179">
        <v>2</v>
      </c>
      <c r="I206" s="180"/>
      <c r="J206" s="181">
        <f t="shared" si="50"/>
        <v>0</v>
      </c>
      <c r="K206" s="177" t="s">
        <v>19</v>
      </c>
      <c r="L206" s="41"/>
      <c r="M206" s="182" t="s">
        <v>19</v>
      </c>
      <c r="N206" s="183" t="s">
        <v>47</v>
      </c>
      <c r="O206" s="66"/>
      <c r="P206" s="184">
        <f t="shared" si="51"/>
        <v>0</v>
      </c>
      <c r="Q206" s="184">
        <v>0</v>
      </c>
      <c r="R206" s="184">
        <f t="shared" si="52"/>
        <v>0</v>
      </c>
      <c r="S206" s="184">
        <v>0</v>
      </c>
      <c r="T206" s="185">
        <f t="shared" si="5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178</v>
      </c>
      <c r="AT206" s="186" t="s">
        <v>173</v>
      </c>
      <c r="AU206" s="186" t="s">
        <v>83</v>
      </c>
      <c r="AY206" s="19" t="s">
        <v>171</v>
      </c>
      <c r="BE206" s="187">
        <f t="shared" si="54"/>
        <v>0</v>
      </c>
      <c r="BF206" s="187">
        <f t="shared" si="55"/>
        <v>0</v>
      </c>
      <c r="BG206" s="187">
        <f t="shared" si="56"/>
        <v>0</v>
      </c>
      <c r="BH206" s="187">
        <f t="shared" si="57"/>
        <v>0</v>
      </c>
      <c r="BI206" s="187">
        <f t="shared" si="58"/>
        <v>0</v>
      </c>
      <c r="BJ206" s="19" t="s">
        <v>179</v>
      </c>
      <c r="BK206" s="187">
        <f t="shared" si="59"/>
        <v>0</v>
      </c>
      <c r="BL206" s="19" t="s">
        <v>178</v>
      </c>
      <c r="BM206" s="186" t="s">
        <v>2200</v>
      </c>
    </row>
    <row r="207" spans="1:65" s="2" customFormat="1" ht="16.5" customHeight="1">
      <c r="A207" s="36"/>
      <c r="B207" s="37"/>
      <c r="C207" s="175" t="s">
        <v>872</v>
      </c>
      <c r="D207" s="175" t="s">
        <v>173</v>
      </c>
      <c r="E207" s="176" t="s">
        <v>2201</v>
      </c>
      <c r="F207" s="177" t="s">
        <v>2202</v>
      </c>
      <c r="G207" s="178" t="s">
        <v>1844</v>
      </c>
      <c r="H207" s="179">
        <v>4</v>
      </c>
      <c r="I207" s="180"/>
      <c r="J207" s="181">
        <f t="shared" si="50"/>
        <v>0</v>
      </c>
      <c r="K207" s="177" t="s">
        <v>19</v>
      </c>
      <c r="L207" s="41"/>
      <c r="M207" s="182" t="s">
        <v>19</v>
      </c>
      <c r="N207" s="183" t="s">
        <v>47</v>
      </c>
      <c r="O207" s="66"/>
      <c r="P207" s="184">
        <f t="shared" si="51"/>
        <v>0</v>
      </c>
      <c r="Q207" s="184">
        <v>0</v>
      </c>
      <c r="R207" s="184">
        <f t="shared" si="52"/>
        <v>0</v>
      </c>
      <c r="S207" s="184">
        <v>0</v>
      </c>
      <c r="T207" s="185">
        <f t="shared" si="5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178</v>
      </c>
      <c r="AT207" s="186" t="s">
        <v>173</v>
      </c>
      <c r="AU207" s="186" t="s">
        <v>83</v>
      </c>
      <c r="AY207" s="19" t="s">
        <v>171</v>
      </c>
      <c r="BE207" s="187">
        <f t="shared" si="54"/>
        <v>0</v>
      </c>
      <c r="BF207" s="187">
        <f t="shared" si="55"/>
        <v>0</v>
      </c>
      <c r="BG207" s="187">
        <f t="shared" si="56"/>
        <v>0</v>
      </c>
      <c r="BH207" s="187">
        <f t="shared" si="57"/>
        <v>0</v>
      </c>
      <c r="BI207" s="187">
        <f t="shared" si="58"/>
        <v>0</v>
      </c>
      <c r="BJ207" s="19" t="s">
        <v>179</v>
      </c>
      <c r="BK207" s="187">
        <f t="shared" si="59"/>
        <v>0</v>
      </c>
      <c r="BL207" s="19" t="s">
        <v>178</v>
      </c>
      <c r="BM207" s="186" t="s">
        <v>2203</v>
      </c>
    </row>
    <row r="208" spans="1:65" s="2" customFormat="1" ht="16.5" customHeight="1">
      <c r="A208" s="36"/>
      <c r="B208" s="37"/>
      <c r="C208" s="175" t="s">
        <v>877</v>
      </c>
      <c r="D208" s="175" t="s">
        <v>173</v>
      </c>
      <c r="E208" s="176" t="s">
        <v>2204</v>
      </c>
      <c r="F208" s="177" t="s">
        <v>2205</v>
      </c>
      <c r="G208" s="178" t="s">
        <v>1844</v>
      </c>
      <c r="H208" s="179">
        <v>8</v>
      </c>
      <c r="I208" s="180"/>
      <c r="J208" s="181">
        <f t="shared" si="50"/>
        <v>0</v>
      </c>
      <c r="K208" s="177" t="s">
        <v>19</v>
      </c>
      <c r="L208" s="41"/>
      <c r="M208" s="182" t="s">
        <v>19</v>
      </c>
      <c r="N208" s="183" t="s">
        <v>47</v>
      </c>
      <c r="O208" s="66"/>
      <c r="P208" s="184">
        <f t="shared" si="51"/>
        <v>0</v>
      </c>
      <c r="Q208" s="184">
        <v>0</v>
      </c>
      <c r="R208" s="184">
        <f t="shared" si="52"/>
        <v>0</v>
      </c>
      <c r="S208" s="184">
        <v>0</v>
      </c>
      <c r="T208" s="185">
        <f t="shared" si="5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178</v>
      </c>
      <c r="AT208" s="186" t="s">
        <v>173</v>
      </c>
      <c r="AU208" s="186" t="s">
        <v>83</v>
      </c>
      <c r="AY208" s="19" t="s">
        <v>171</v>
      </c>
      <c r="BE208" s="187">
        <f t="shared" si="54"/>
        <v>0</v>
      </c>
      <c r="BF208" s="187">
        <f t="shared" si="55"/>
        <v>0</v>
      </c>
      <c r="BG208" s="187">
        <f t="shared" si="56"/>
        <v>0</v>
      </c>
      <c r="BH208" s="187">
        <f t="shared" si="57"/>
        <v>0</v>
      </c>
      <c r="BI208" s="187">
        <f t="shared" si="58"/>
        <v>0</v>
      </c>
      <c r="BJ208" s="19" t="s">
        <v>179</v>
      </c>
      <c r="BK208" s="187">
        <f t="shared" si="59"/>
        <v>0</v>
      </c>
      <c r="BL208" s="19" t="s">
        <v>178</v>
      </c>
      <c r="BM208" s="186" t="s">
        <v>2206</v>
      </c>
    </row>
    <row r="209" spans="1:65" s="2" customFormat="1" ht="16.5" customHeight="1">
      <c r="A209" s="36"/>
      <c r="B209" s="37"/>
      <c r="C209" s="175" t="s">
        <v>882</v>
      </c>
      <c r="D209" s="175" t="s">
        <v>173</v>
      </c>
      <c r="E209" s="176" t="s">
        <v>2207</v>
      </c>
      <c r="F209" s="177" t="s">
        <v>2208</v>
      </c>
      <c r="G209" s="178" t="s">
        <v>1844</v>
      </c>
      <c r="H209" s="179">
        <v>1</v>
      </c>
      <c r="I209" s="180"/>
      <c r="J209" s="181">
        <f t="shared" si="50"/>
        <v>0</v>
      </c>
      <c r="K209" s="177" t="s">
        <v>19</v>
      </c>
      <c r="L209" s="41"/>
      <c r="M209" s="182" t="s">
        <v>19</v>
      </c>
      <c r="N209" s="183" t="s">
        <v>47</v>
      </c>
      <c r="O209" s="66"/>
      <c r="P209" s="184">
        <f t="shared" si="51"/>
        <v>0</v>
      </c>
      <c r="Q209" s="184">
        <v>0</v>
      </c>
      <c r="R209" s="184">
        <f t="shared" si="52"/>
        <v>0</v>
      </c>
      <c r="S209" s="184">
        <v>0</v>
      </c>
      <c r="T209" s="185">
        <f t="shared" si="5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178</v>
      </c>
      <c r="AT209" s="186" t="s">
        <v>173</v>
      </c>
      <c r="AU209" s="186" t="s">
        <v>83</v>
      </c>
      <c r="AY209" s="19" t="s">
        <v>171</v>
      </c>
      <c r="BE209" s="187">
        <f t="shared" si="54"/>
        <v>0</v>
      </c>
      <c r="BF209" s="187">
        <f t="shared" si="55"/>
        <v>0</v>
      </c>
      <c r="BG209" s="187">
        <f t="shared" si="56"/>
        <v>0</v>
      </c>
      <c r="BH209" s="187">
        <f t="shared" si="57"/>
        <v>0</v>
      </c>
      <c r="BI209" s="187">
        <f t="shared" si="58"/>
        <v>0</v>
      </c>
      <c r="BJ209" s="19" t="s">
        <v>179</v>
      </c>
      <c r="BK209" s="187">
        <f t="shared" si="59"/>
        <v>0</v>
      </c>
      <c r="BL209" s="19" t="s">
        <v>178</v>
      </c>
      <c r="BM209" s="186" t="s">
        <v>2209</v>
      </c>
    </row>
    <row r="210" spans="1:65" s="2" customFormat="1" ht="16.5" customHeight="1">
      <c r="A210" s="36"/>
      <c r="B210" s="37"/>
      <c r="C210" s="175" t="s">
        <v>892</v>
      </c>
      <c r="D210" s="175" t="s">
        <v>173</v>
      </c>
      <c r="E210" s="176" t="s">
        <v>2210</v>
      </c>
      <c r="F210" s="177" t="s">
        <v>2211</v>
      </c>
      <c r="G210" s="178" t="s">
        <v>1844</v>
      </c>
      <c r="H210" s="179">
        <v>2</v>
      </c>
      <c r="I210" s="180"/>
      <c r="J210" s="181">
        <f t="shared" si="50"/>
        <v>0</v>
      </c>
      <c r="K210" s="177" t="s">
        <v>19</v>
      </c>
      <c r="L210" s="41"/>
      <c r="M210" s="182" t="s">
        <v>19</v>
      </c>
      <c r="N210" s="183" t="s">
        <v>47</v>
      </c>
      <c r="O210" s="66"/>
      <c r="P210" s="184">
        <f t="shared" si="51"/>
        <v>0</v>
      </c>
      <c r="Q210" s="184">
        <v>0</v>
      </c>
      <c r="R210" s="184">
        <f t="shared" si="52"/>
        <v>0</v>
      </c>
      <c r="S210" s="184">
        <v>0</v>
      </c>
      <c r="T210" s="185">
        <f t="shared" si="5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178</v>
      </c>
      <c r="AT210" s="186" t="s">
        <v>173</v>
      </c>
      <c r="AU210" s="186" t="s">
        <v>83</v>
      </c>
      <c r="AY210" s="19" t="s">
        <v>171</v>
      </c>
      <c r="BE210" s="187">
        <f t="shared" si="54"/>
        <v>0</v>
      </c>
      <c r="BF210" s="187">
        <f t="shared" si="55"/>
        <v>0</v>
      </c>
      <c r="BG210" s="187">
        <f t="shared" si="56"/>
        <v>0</v>
      </c>
      <c r="BH210" s="187">
        <f t="shared" si="57"/>
        <v>0</v>
      </c>
      <c r="BI210" s="187">
        <f t="shared" si="58"/>
        <v>0</v>
      </c>
      <c r="BJ210" s="19" t="s">
        <v>179</v>
      </c>
      <c r="BK210" s="187">
        <f t="shared" si="59"/>
        <v>0</v>
      </c>
      <c r="BL210" s="19" t="s">
        <v>178</v>
      </c>
      <c r="BM210" s="186" t="s">
        <v>2212</v>
      </c>
    </row>
    <row r="211" spans="1:65" s="2" customFormat="1" ht="16.5" customHeight="1">
      <c r="A211" s="36"/>
      <c r="B211" s="37"/>
      <c r="C211" s="175" t="s">
        <v>895</v>
      </c>
      <c r="D211" s="175" t="s">
        <v>173</v>
      </c>
      <c r="E211" s="176" t="s">
        <v>2213</v>
      </c>
      <c r="F211" s="177" t="s">
        <v>2214</v>
      </c>
      <c r="G211" s="178" t="s">
        <v>1844</v>
      </c>
      <c r="H211" s="179">
        <v>8</v>
      </c>
      <c r="I211" s="180"/>
      <c r="J211" s="181">
        <f t="shared" si="50"/>
        <v>0</v>
      </c>
      <c r="K211" s="177" t="s">
        <v>19</v>
      </c>
      <c r="L211" s="41"/>
      <c r="M211" s="182" t="s">
        <v>19</v>
      </c>
      <c r="N211" s="183" t="s">
        <v>47</v>
      </c>
      <c r="O211" s="66"/>
      <c r="P211" s="184">
        <f t="shared" si="51"/>
        <v>0</v>
      </c>
      <c r="Q211" s="184">
        <v>0</v>
      </c>
      <c r="R211" s="184">
        <f t="shared" si="52"/>
        <v>0</v>
      </c>
      <c r="S211" s="184">
        <v>0</v>
      </c>
      <c r="T211" s="185">
        <f t="shared" si="5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178</v>
      </c>
      <c r="AT211" s="186" t="s">
        <v>173</v>
      </c>
      <c r="AU211" s="186" t="s">
        <v>83</v>
      </c>
      <c r="AY211" s="19" t="s">
        <v>171</v>
      </c>
      <c r="BE211" s="187">
        <f t="shared" si="54"/>
        <v>0</v>
      </c>
      <c r="BF211" s="187">
        <f t="shared" si="55"/>
        <v>0</v>
      </c>
      <c r="BG211" s="187">
        <f t="shared" si="56"/>
        <v>0</v>
      </c>
      <c r="BH211" s="187">
        <f t="shared" si="57"/>
        <v>0</v>
      </c>
      <c r="BI211" s="187">
        <f t="shared" si="58"/>
        <v>0</v>
      </c>
      <c r="BJ211" s="19" t="s">
        <v>179</v>
      </c>
      <c r="BK211" s="187">
        <f t="shared" si="59"/>
        <v>0</v>
      </c>
      <c r="BL211" s="19" t="s">
        <v>178</v>
      </c>
      <c r="BM211" s="186" t="s">
        <v>2215</v>
      </c>
    </row>
    <row r="212" spans="1:65" s="2" customFormat="1" ht="16.5" customHeight="1">
      <c r="A212" s="36"/>
      <c r="B212" s="37"/>
      <c r="C212" s="175" t="s">
        <v>901</v>
      </c>
      <c r="D212" s="175" t="s">
        <v>173</v>
      </c>
      <c r="E212" s="176" t="s">
        <v>2216</v>
      </c>
      <c r="F212" s="177" t="s">
        <v>2217</v>
      </c>
      <c r="G212" s="178" t="s">
        <v>2218</v>
      </c>
      <c r="H212" s="179">
        <v>1</v>
      </c>
      <c r="I212" s="180"/>
      <c r="J212" s="181">
        <f t="shared" si="50"/>
        <v>0</v>
      </c>
      <c r="K212" s="177" t="s">
        <v>19</v>
      </c>
      <c r="L212" s="41"/>
      <c r="M212" s="182" t="s">
        <v>19</v>
      </c>
      <c r="N212" s="183" t="s">
        <v>47</v>
      </c>
      <c r="O212" s="66"/>
      <c r="P212" s="184">
        <f t="shared" si="51"/>
        <v>0</v>
      </c>
      <c r="Q212" s="184">
        <v>0</v>
      </c>
      <c r="R212" s="184">
        <f t="shared" si="52"/>
        <v>0</v>
      </c>
      <c r="S212" s="184">
        <v>0</v>
      </c>
      <c r="T212" s="185">
        <f t="shared" si="5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178</v>
      </c>
      <c r="AT212" s="186" t="s">
        <v>173</v>
      </c>
      <c r="AU212" s="186" t="s">
        <v>83</v>
      </c>
      <c r="AY212" s="19" t="s">
        <v>171</v>
      </c>
      <c r="BE212" s="187">
        <f t="shared" si="54"/>
        <v>0</v>
      </c>
      <c r="BF212" s="187">
        <f t="shared" si="55"/>
        <v>0</v>
      </c>
      <c r="BG212" s="187">
        <f t="shared" si="56"/>
        <v>0</v>
      </c>
      <c r="BH212" s="187">
        <f t="shared" si="57"/>
        <v>0</v>
      </c>
      <c r="BI212" s="187">
        <f t="shared" si="58"/>
        <v>0</v>
      </c>
      <c r="BJ212" s="19" t="s">
        <v>179</v>
      </c>
      <c r="BK212" s="187">
        <f t="shared" si="59"/>
        <v>0</v>
      </c>
      <c r="BL212" s="19" t="s">
        <v>178</v>
      </c>
      <c r="BM212" s="186" t="s">
        <v>2219</v>
      </c>
    </row>
    <row r="213" spans="1:65" s="2" customFormat="1" ht="16.5" customHeight="1">
      <c r="A213" s="36"/>
      <c r="B213" s="37"/>
      <c r="C213" s="175" t="s">
        <v>911</v>
      </c>
      <c r="D213" s="175" t="s">
        <v>173</v>
      </c>
      <c r="E213" s="176" t="s">
        <v>2220</v>
      </c>
      <c r="F213" s="177" t="s">
        <v>2221</v>
      </c>
      <c r="G213" s="178" t="s">
        <v>1844</v>
      </c>
      <c r="H213" s="179">
        <v>8</v>
      </c>
      <c r="I213" s="180"/>
      <c r="J213" s="181">
        <f t="shared" si="50"/>
        <v>0</v>
      </c>
      <c r="K213" s="177" t="s">
        <v>19</v>
      </c>
      <c r="L213" s="41"/>
      <c r="M213" s="182" t="s">
        <v>19</v>
      </c>
      <c r="N213" s="183" t="s">
        <v>47</v>
      </c>
      <c r="O213" s="66"/>
      <c r="P213" s="184">
        <f t="shared" si="51"/>
        <v>0</v>
      </c>
      <c r="Q213" s="184">
        <v>0</v>
      </c>
      <c r="R213" s="184">
        <f t="shared" si="52"/>
        <v>0</v>
      </c>
      <c r="S213" s="184">
        <v>0</v>
      </c>
      <c r="T213" s="185">
        <f t="shared" si="5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178</v>
      </c>
      <c r="AT213" s="186" t="s">
        <v>173</v>
      </c>
      <c r="AU213" s="186" t="s">
        <v>83</v>
      </c>
      <c r="AY213" s="19" t="s">
        <v>171</v>
      </c>
      <c r="BE213" s="187">
        <f t="shared" si="54"/>
        <v>0</v>
      </c>
      <c r="BF213" s="187">
        <f t="shared" si="55"/>
        <v>0</v>
      </c>
      <c r="BG213" s="187">
        <f t="shared" si="56"/>
        <v>0</v>
      </c>
      <c r="BH213" s="187">
        <f t="shared" si="57"/>
        <v>0</v>
      </c>
      <c r="BI213" s="187">
        <f t="shared" si="58"/>
        <v>0</v>
      </c>
      <c r="BJ213" s="19" t="s">
        <v>179</v>
      </c>
      <c r="BK213" s="187">
        <f t="shared" si="59"/>
        <v>0</v>
      </c>
      <c r="BL213" s="19" t="s">
        <v>178</v>
      </c>
      <c r="BM213" s="186" t="s">
        <v>2222</v>
      </c>
    </row>
    <row r="214" spans="1:65" s="2" customFormat="1" ht="16.5" customHeight="1">
      <c r="A214" s="36"/>
      <c r="B214" s="37"/>
      <c r="C214" s="175" t="s">
        <v>915</v>
      </c>
      <c r="D214" s="175" t="s">
        <v>173</v>
      </c>
      <c r="E214" s="176" t="s">
        <v>2223</v>
      </c>
      <c r="F214" s="177" t="s">
        <v>2224</v>
      </c>
      <c r="G214" s="178" t="s">
        <v>1844</v>
      </c>
      <c r="H214" s="179">
        <v>48</v>
      </c>
      <c r="I214" s="180"/>
      <c r="J214" s="181">
        <f t="shared" si="50"/>
        <v>0</v>
      </c>
      <c r="K214" s="177" t="s">
        <v>19</v>
      </c>
      <c r="L214" s="41"/>
      <c r="M214" s="182" t="s">
        <v>19</v>
      </c>
      <c r="N214" s="183" t="s">
        <v>47</v>
      </c>
      <c r="O214" s="66"/>
      <c r="P214" s="184">
        <f t="shared" si="51"/>
        <v>0</v>
      </c>
      <c r="Q214" s="184">
        <v>0</v>
      </c>
      <c r="R214" s="184">
        <f t="shared" si="52"/>
        <v>0</v>
      </c>
      <c r="S214" s="184">
        <v>0</v>
      </c>
      <c r="T214" s="185">
        <f t="shared" si="5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178</v>
      </c>
      <c r="AT214" s="186" t="s">
        <v>173</v>
      </c>
      <c r="AU214" s="186" t="s">
        <v>83</v>
      </c>
      <c r="AY214" s="19" t="s">
        <v>171</v>
      </c>
      <c r="BE214" s="187">
        <f t="shared" si="54"/>
        <v>0</v>
      </c>
      <c r="BF214" s="187">
        <f t="shared" si="55"/>
        <v>0</v>
      </c>
      <c r="BG214" s="187">
        <f t="shared" si="56"/>
        <v>0</v>
      </c>
      <c r="BH214" s="187">
        <f t="shared" si="57"/>
        <v>0</v>
      </c>
      <c r="BI214" s="187">
        <f t="shared" si="58"/>
        <v>0</v>
      </c>
      <c r="BJ214" s="19" t="s">
        <v>179</v>
      </c>
      <c r="BK214" s="187">
        <f t="shared" si="59"/>
        <v>0</v>
      </c>
      <c r="BL214" s="19" t="s">
        <v>178</v>
      </c>
      <c r="BM214" s="186" t="s">
        <v>2225</v>
      </c>
    </row>
    <row r="215" spans="1:65" s="2" customFormat="1" ht="16.5" customHeight="1">
      <c r="A215" s="36"/>
      <c r="B215" s="37"/>
      <c r="C215" s="175" t="s">
        <v>920</v>
      </c>
      <c r="D215" s="175" t="s">
        <v>173</v>
      </c>
      <c r="E215" s="176" t="s">
        <v>2226</v>
      </c>
      <c r="F215" s="177" t="s">
        <v>2227</v>
      </c>
      <c r="G215" s="178" t="s">
        <v>1844</v>
      </c>
      <c r="H215" s="179">
        <v>80</v>
      </c>
      <c r="I215" s="180"/>
      <c r="J215" s="181">
        <f t="shared" si="50"/>
        <v>0</v>
      </c>
      <c r="K215" s="177" t="s">
        <v>19</v>
      </c>
      <c r="L215" s="41"/>
      <c r="M215" s="182" t="s">
        <v>19</v>
      </c>
      <c r="N215" s="183" t="s">
        <v>47</v>
      </c>
      <c r="O215" s="66"/>
      <c r="P215" s="184">
        <f t="shared" si="51"/>
        <v>0</v>
      </c>
      <c r="Q215" s="184">
        <v>0</v>
      </c>
      <c r="R215" s="184">
        <f t="shared" si="52"/>
        <v>0</v>
      </c>
      <c r="S215" s="184">
        <v>0</v>
      </c>
      <c r="T215" s="185">
        <f t="shared" si="5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178</v>
      </c>
      <c r="AT215" s="186" t="s">
        <v>173</v>
      </c>
      <c r="AU215" s="186" t="s">
        <v>83</v>
      </c>
      <c r="AY215" s="19" t="s">
        <v>171</v>
      </c>
      <c r="BE215" s="187">
        <f t="shared" si="54"/>
        <v>0</v>
      </c>
      <c r="BF215" s="187">
        <f t="shared" si="55"/>
        <v>0</v>
      </c>
      <c r="BG215" s="187">
        <f t="shared" si="56"/>
        <v>0</v>
      </c>
      <c r="BH215" s="187">
        <f t="shared" si="57"/>
        <v>0</v>
      </c>
      <c r="BI215" s="187">
        <f t="shared" si="58"/>
        <v>0</v>
      </c>
      <c r="BJ215" s="19" t="s">
        <v>179</v>
      </c>
      <c r="BK215" s="187">
        <f t="shared" si="59"/>
        <v>0</v>
      </c>
      <c r="BL215" s="19" t="s">
        <v>178</v>
      </c>
      <c r="BM215" s="186" t="s">
        <v>2228</v>
      </c>
    </row>
    <row r="216" spans="1:65" s="2" customFormat="1" ht="16.5" customHeight="1">
      <c r="A216" s="36"/>
      <c r="B216" s="37"/>
      <c r="C216" s="175" t="s">
        <v>924</v>
      </c>
      <c r="D216" s="175" t="s">
        <v>173</v>
      </c>
      <c r="E216" s="176" t="s">
        <v>2229</v>
      </c>
      <c r="F216" s="177" t="s">
        <v>2230</v>
      </c>
      <c r="G216" s="178" t="s">
        <v>1844</v>
      </c>
      <c r="H216" s="179">
        <v>30</v>
      </c>
      <c r="I216" s="180"/>
      <c r="J216" s="181">
        <f t="shared" si="50"/>
        <v>0</v>
      </c>
      <c r="K216" s="177" t="s">
        <v>19</v>
      </c>
      <c r="L216" s="41"/>
      <c r="M216" s="182" t="s">
        <v>19</v>
      </c>
      <c r="N216" s="183" t="s">
        <v>47</v>
      </c>
      <c r="O216" s="66"/>
      <c r="P216" s="184">
        <f t="shared" si="51"/>
        <v>0</v>
      </c>
      <c r="Q216" s="184">
        <v>0</v>
      </c>
      <c r="R216" s="184">
        <f t="shared" si="52"/>
        <v>0</v>
      </c>
      <c r="S216" s="184">
        <v>0</v>
      </c>
      <c r="T216" s="185">
        <f t="shared" si="5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178</v>
      </c>
      <c r="AT216" s="186" t="s">
        <v>173</v>
      </c>
      <c r="AU216" s="186" t="s">
        <v>83</v>
      </c>
      <c r="AY216" s="19" t="s">
        <v>171</v>
      </c>
      <c r="BE216" s="187">
        <f t="shared" si="54"/>
        <v>0</v>
      </c>
      <c r="BF216" s="187">
        <f t="shared" si="55"/>
        <v>0</v>
      </c>
      <c r="BG216" s="187">
        <f t="shared" si="56"/>
        <v>0</v>
      </c>
      <c r="BH216" s="187">
        <f t="shared" si="57"/>
        <v>0</v>
      </c>
      <c r="BI216" s="187">
        <f t="shared" si="58"/>
        <v>0</v>
      </c>
      <c r="BJ216" s="19" t="s">
        <v>179</v>
      </c>
      <c r="BK216" s="187">
        <f t="shared" si="59"/>
        <v>0</v>
      </c>
      <c r="BL216" s="19" t="s">
        <v>178</v>
      </c>
      <c r="BM216" s="186" t="s">
        <v>2231</v>
      </c>
    </row>
    <row r="217" spans="1:65" s="2" customFormat="1" ht="16.5" customHeight="1">
      <c r="A217" s="36"/>
      <c r="B217" s="37"/>
      <c r="C217" s="175" t="s">
        <v>927</v>
      </c>
      <c r="D217" s="175" t="s">
        <v>173</v>
      </c>
      <c r="E217" s="176" t="s">
        <v>2232</v>
      </c>
      <c r="F217" s="177" t="s">
        <v>2233</v>
      </c>
      <c r="G217" s="178" t="s">
        <v>1844</v>
      </c>
      <c r="H217" s="179">
        <v>90</v>
      </c>
      <c r="I217" s="180"/>
      <c r="J217" s="181">
        <f t="shared" si="50"/>
        <v>0</v>
      </c>
      <c r="K217" s="177" t="s">
        <v>19</v>
      </c>
      <c r="L217" s="41"/>
      <c r="M217" s="182" t="s">
        <v>19</v>
      </c>
      <c r="N217" s="183" t="s">
        <v>47</v>
      </c>
      <c r="O217" s="66"/>
      <c r="P217" s="184">
        <f t="shared" si="51"/>
        <v>0</v>
      </c>
      <c r="Q217" s="184">
        <v>0</v>
      </c>
      <c r="R217" s="184">
        <f t="shared" si="52"/>
        <v>0</v>
      </c>
      <c r="S217" s="184">
        <v>0</v>
      </c>
      <c r="T217" s="185">
        <f t="shared" si="5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178</v>
      </c>
      <c r="AT217" s="186" t="s">
        <v>173</v>
      </c>
      <c r="AU217" s="186" t="s">
        <v>83</v>
      </c>
      <c r="AY217" s="19" t="s">
        <v>171</v>
      </c>
      <c r="BE217" s="187">
        <f t="shared" si="54"/>
        <v>0</v>
      </c>
      <c r="BF217" s="187">
        <f t="shared" si="55"/>
        <v>0</v>
      </c>
      <c r="BG217" s="187">
        <f t="shared" si="56"/>
        <v>0</v>
      </c>
      <c r="BH217" s="187">
        <f t="shared" si="57"/>
        <v>0</v>
      </c>
      <c r="BI217" s="187">
        <f t="shared" si="58"/>
        <v>0</v>
      </c>
      <c r="BJ217" s="19" t="s">
        <v>179</v>
      </c>
      <c r="BK217" s="187">
        <f t="shared" si="59"/>
        <v>0</v>
      </c>
      <c r="BL217" s="19" t="s">
        <v>178</v>
      </c>
      <c r="BM217" s="186" t="s">
        <v>2234</v>
      </c>
    </row>
    <row r="218" spans="1:65" s="2" customFormat="1" ht="16.5" customHeight="1">
      <c r="A218" s="36"/>
      <c r="B218" s="37"/>
      <c r="C218" s="175" t="s">
        <v>933</v>
      </c>
      <c r="D218" s="175" t="s">
        <v>173</v>
      </c>
      <c r="E218" s="176" t="s">
        <v>2235</v>
      </c>
      <c r="F218" s="177" t="s">
        <v>2236</v>
      </c>
      <c r="G218" s="178" t="s">
        <v>256</v>
      </c>
      <c r="H218" s="179">
        <v>250</v>
      </c>
      <c r="I218" s="180"/>
      <c r="J218" s="181">
        <f t="shared" si="50"/>
        <v>0</v>
      </c>
      <c r="K218" s="177" t="s">
        <v>19</v>
      </c>
      <c r="L218" s="41"/>
      <c r="M218" s="182" t="s">
        <v>19</v>
      </c>
      <c r="N218" s="183" t="s">
        <v>47</v>
      </c>
      <c r="O218" s="66"/>
      <c r="P218" s="184">
        <f t="shared" si="51"/>
        <v>0</v>
      </c>
      <c r="Q218" s="184">
        <v>0</v>
      </c>
      <c r="R218" s="184">
        <f t="shared" si="52"/>
        <v>0</v>
      </c>
      <c r="S218" s="184">
        <v>0</v>
      </c>
      <c r="T218" s="185">
        <f t="shared" si="5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178</v>
      </c>
      <c r="AT218" s="186" t="s">
        <v>173</v>
      </c>
      <c r="AU218" s="186" t="s">
        <v>83</v>
      </c>
      <c r="AY218" s="19" t="s">
        <v>171</v>
      </c>
      <c r="BE218" s="187">
        <f t="shared" si="54"/>
        <v>0</v>
      </c>
      <c r="BF218" s="187">
        <f t="shared" si="55"/>
        <v>0</v>
      </c>
      <c r="BG218" s="187">
        <f t="shared" si="56"/>
        <v>0</v>
      </c>
      <c r="BH218" s="187">
        <f t="shared" si="57"/>
        <v>0</v>
      </c>
      <c r="BI218" s="187">
        <f t="shared" si="58"/>
        <v>0</v>
      </c>
      <c r="BJ218" s="19" t="s">
        <v>179</v>
      </c>
      <c r="BK218" s="187">
        <f t="shared" si="59"/>
        <v>0</v>
      </c>
      <c r="BL218" s="19" t="s">
        <v>178</v>
      </c>
      <c r="BM218" s="186" t="s">
        <v>2237</v>
      </c>
    </row>
    <row r="219" spans="1:65" s="2" customFormat="1" ht="16.5" customHeight="1">
      <c r="A219" s="36"/>
      <c r="B219" s="37"/>
      <c r="C219" s="175" t="s">
        <v>938</v>
      </c>
      <c r="D219" s="175" t="s">
        <v>173</v>
      </c>
      <c r="E219" s="176" t="s">
        <v>2238</v>
      </c>
      <c r="F219" s="177" t="s">
        <v>2239</v>
      </c>
      <c r="G219" s="178" t="s">
        <v>256</v>
      </c>
      <c r="H219" s="179">
        <v>90</v>
      </c>
      <c r="I219" s="180"/>
      <c r="J219" s="181">
        <f t="shared" si="50"/>
        <v>0</v>
      </c>
      <c r="K219" s="177" t="s">
        <v>19</v>
      </c>
      <c r="L219" s="41"/>
      <c r="M219" s="182" t="s">
        <v>19</v>
      </c>
      <c r="N219" s="183" t="s">
        <v>47</v>
      </c>
      <c r="O219" s="66"/>
      <c r="P219" s="184">
        <f t="shared" si="51"/>
        <v>0</v>
      </c>
      <c r="Q219" s="184">
        <v>0</v>
      </c>
      <c r="R219" s="184">
        <f t="shared" si="52"/>
        <v>0</v>
      </c>
      <c r="S219" s="184">
        <v>0</v>
      </c>
      <c r="T219" s="185">
        <f t="shared" si="5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178</v>
      </c>
      <c r="AT219" s="186" t="s">
        <v>173</v>
      </c>
      <c r="AU219" s="186" t="s">
        <v>83</v>
      </c>
      <c r="AY219" s="19" t="s">
        <v>171</v>
      </c>
      <c r="BE219" s="187">
        <f t="shared" si="54"/>
        <v>0</v>
      </c>
      <c r="BF219" s="187">
        <f t="shared" si="55"/>
        <v>0</v>
      </c>
      <c r="BG219" s="187">
        <f t="shared" si="56"/>
        <v>0</v>
      </c>
      <c r="BH219" s="187">
        <f t="shared" si="57"/>
        <v>0</v>
      </c>
      <c r="BI219" s="187">
        <f t="shared" si="58"/>
        <v>0</v>
      </c>
      <c r="BJ219" s="19" t="s">
        <v>179</v>
      </c>
      <c r="BK219" s="187">
        <f t="shared" si="59"/>
        <v>0</v>
      </c>
      <c r="BL219" s="19" t="s">
        <v>178</v>
      </c>
      <c r="BM219" s="186" t="s">
        <v>2240</v>
      </c>
    </row>
    <row r="220" spans="1:65" s="2" customFormat="1" ht="16.5" customHeight="1">
      <c r="A220" s="36"/>
      <c r="B220" s="37"/>
      <c r="C220" s="175" t="s">
        <v>941</v>
      </c>
      <c r="D220" s="175" t="s">
        <v>173</v>
      </c>
      <c r="E220" s="176" t="s">
        <v>2241</v>
      </c>
      <c r="F220" s="177" t="s">
        <v>2242</v>
      </c>
      <c r="G220" s="178" t="s">
        <v>1844</v>
      </c>
      <c r="H220" s="179">
        <v>1</v>
      </c>
      <c r="I220" s="180"/>
      <c r="J220" s="181">
        <f t="shared" si="50"/>
        <v>0</v>
      </c>
      <c r="K220" s="177" t="s">
        <v>19</v>
      </c>
      <c r="L220" s="41"/>
      <c r="M220" s="182" t="s">
        <v>19</v>
      </c>
      <c r="N220" s="183" t="s">
        <v>47</v>
      </c>
      <c r="O220" s="66"/>
      <c r="P220" s="184">
        <f t="shared" si="51"/>
        <v>0</v>
      </c>
      <c r="Q220" s="184">
        <v>0</v>
      </c>
      <c r="R220" s="184">
        <f t="shared" si="52"/>
        <v>0</v>
      </c>
      <c r="S220" s="184">
        <v>0</v>
      </c>
      <c r="T220" s="185">
        <f t="shared" si="5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178</v>
      </c>
      <c r="AT220" s="186" t="s">
        <v>173</v>
      </c>
      <c r="AU220" s="186" t="s">
        <v>83</v>
      </c>
      <c r="AY220" s="19" t="s">
        <v>171</v>
      </c>
      <c r="BE220" s="187">
        <f t="shared" si="54"/>
        <v>0</v>
      </c>
      <c r="BF220" s="187">
        <f t="shared" si="55"/>
        <v>0</v>
      </c>
      <c r="BG220" s="187">
        <f t="shared" si="56"/>
        <v>0</v>
      </c>
      <c r="BH220" s="187">
        <f t="shared" si="57"/>
        <v>0</v>
      </c>
      <c r="BI220" s="187">
        <f t="shared" si="58"/>
        <v>0</v>
      </c>
      <c r="BJ220" s="19" t="s">
        <v>179</v>
      </c>
      <c r="BK220" s="187">
        <f t="shared" si="59"/>
        <v>0</v>
      </c>
      <c r="BL220" s="19" t="s">
        <v>178</v>
      </c>
      <c r="BM220" s="186" t="s">
        <v>2243</v>
      </c>
    </row>
    <row r="221" spans="1:65" s="2" customFormat="1" ht="16.5" customHeight="1">
      <c r="A221" s="36"/>
      <c r="B221" s="37"/>
      <c r="C221" s="175" t="s">
        <v>947</v>
      </c>
      <c r="D221" s="175" t="s">
        <v>173</v>
      </c>
      <c r="E221" s="176" t="s">
        <v>2244</v>
      </c>
      <c r="F221" s="177" t="s">
        <v>2245</v>
      </c>
      <c r="G221" s="178" t="s">
        <v>256</v>
      </c>
      <c r="H221" s="179">
        <v>90</v>
      </c>
      <c r="I221" s="180"/>
      <c r="J221" s="181">
        <f t="shared" si="50"/>
        <v>0</v>
      </c>
      <c r="K221" s="177" t="s">
        <v>19</v>
      </c>
      <c r="L221" s="41"/>
      <c r="M221" s="182" t="s">
        <v>19</v>
      </c>
      <c r="N221" s="183" t="s">
        <v>47</v>
      </c>
      <c r="O221" s="66"/>
      <c r="P221" s="184">
        <f t="shared" si="51"/>
        <v>0</v>
      </c>
      <c r="Q221" s="184">
        <v>0</v>
      </c>
      <c r="R221" s="184">
        <f t="shared" si="52"/>
        <v>0</v>
      </c>
      <c r="S221" s="184">
        <v>0</v>
      </c>
      <c r="T221" s="185">
        <f t="shared" si="5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178</v>
      </c>
      <c r="AT221" s="186" t="s">
        <v>173</v>
      </c>
      <c r="AU221" s="186" t="s">
        <v>83</v>
      </c>
      <c r="AY221" s="19" t="s">
        <v>171</v>
      </c>
      <c r="BE221" s="187">
        <f t="shared" si="54"/>
        <v>0</v>
      </c>
      <c r="BF221" s="187">
        <f t="shared" si="55"/>
        <v>0</v>
      </c>
      <c r="BG221" s="187">
        <f t="shared" si="56"/>
        <v>0</v>
      </c>
      <c r="BH221" s="187">
        <f t="shared" si="57"/>
        <v>0</v>
      </c>
      <c r="BI221" s="187">
        <f t="shared" si="58"/>
        <v>0</v>
      </c>
      <c r="BJ221" s="19" t="s">
        <v>179</v>
      </c>
      <c r="BK221" s="187">
        <f t="shared" si="59"/>
        <v>0</v>
      </c>
      <c r="BL221" s="19" t="s">
        <v>178</v>
      </c>
      <c r="BM221" s="186" t="s">
        <v>2246</v>
      </c>
    </row>
    <row r="222" spans="1:65" s="2" customFormat="1" ht="16.5" customHeight="1">
      <c r="A222" s="36"/>
      <c r="B222" s="37"/>
      <c r="C222" s="175" t="s">
        <v>957</v>
      </c>
      <c r="D222" s="175" t="s">
        <v>173</v>
      </c>
      <c r="E222" s="176" t="s">
        <v>2247</v>
      </c>
      <c r="F222" s="177" t="s">
        <v>2248</v>
      </c>
      <c r="G222" s="178" t="s">
        <v>256</v>
      </c>
      <c r="H222" s="179">
        <v>670</v>
      </c>
      <c r="I222" s="180"/>
      <c r="J222" s="181">
        <f t="shared" si="50"/>
        <v>0</v>
      </c>
      <c r="K222" s="177" t="s">
        <v>19</v>
      </c>
      <c r="L222" s="41"/>
      <c r="M222" s="182" t="s">
        <v>19</v>
      </c>
      <c r="N222" s="183" t="s">
        <v>47</v>
      </c>
      <c r="O222" s="66"/>
      <c r="P222" s="184">
        <f t="shared" si="51"/>
        <v>0</v>
      </c>
      <c r="Q222" s="184">
        <v>0</v>
      </c>
      <c r="R222" s="184">
        <f t="shared" si="52"/>
        <v>0</v>
      </c>
      <c r="S222" s="184">
        <v>0</v>
      </c>
      <c r="T222" s="185">
        <f t="shared" si="5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178</v>
      </c>
      <c r="AT222" s="186" t="s">
        <v>173</v>
      </c>
      <c r="AU222" s="186" t="s">
        <v>83</v>
      </c>
      <c r="AY222" s="19" t="s">
        <v>171</v>
      </c>
      <c r="BE222" s="187">
        <f t="shared" si="54"/>
        <v>0</v>
      </c>
      <c r="BF222" s="187">
        <f t="shared" si="55"/>
        <v>0</v>
      </c>
      <c r="BG222" s="187">
        <f t="shared" si="56"/>
        <v>0</v>
      </c>
      <c r="BH222" s="187">
        <f t="shared" si="57"/>
        <v>0</v>
      </c>
      <c r="BI222" s="187">
        <f t="shared" si="58"/>
        <v>0</v>
      </c>
      <c r="BJ222" s="19" t="s">
        <v>179</v>
      </c>
      <c r="BK222" s="187">
        <f t="shared" si="59"/>
        <v>0</v>
      </c>
      <c r="BL222" s="19" t="s">
        <v>178</v>
      </c>
      <c r="BM222" s="186" t="s">
        <v>2249</v>
      </c>
    </row>
    <row r="223" spans="1:65" s="2" customFormat="1" ht="16.5" customHeight="1">
      <c r="A223" s="36"/>
      <c r="B223" s="37"/>
      <c r="C223" s="175" t="s">
        <v>962</v>
      </c>
      <c r="D223" s="175" t="s">
        <v>173</v>
      </c>
      <c r="E223" s="176" t="s">
        <v>2250</v>
      </c>
      <c r="F223" s="177" t="s">
        <v>2251</v>
      </c>
      <c r="G223" s="178" t="s">
        <v>256</v>
      </c>
      <c r="H223" s="179">
        <v>170</v>
      </c>
      <c r="I223" s="180"/>
      <c r="J223" s="181">
        <f t="shared" si="50"/>
        <v>0</v>
      </c>
      <c r="K223" s="177" t="s">
        <v>19</v>
      </c>
      <c r="L223" s="41"/>
      <c r="M223" s="182" t="s">
        <v>19</v>
      </c>
      <c r="N223" s="183" t="s">
        <v>47</v>
      </c>
      <c r="O223" s="66"/>
      <c r="P223" s="184">
        <f t="shared" si="51"/>
        <v>0</v>
      </c>
      <c r="Q223" s="184">
        <v>0</v>
      </c>
      <c r="R223" s="184">
        <f t="shared" si="52"/>
        <v>0</v>
      </c>
      <c r="S223" s="184">
        <v>0</v>
      </c>
      <c r="T223" s="185">
        <f t="shared" si="5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178</v>
      </c>
      <c r="AT223" s="186" t="s">
        <v>173</v>
      </c>
      <c r="AU223" s="186" t="s">
        <v>83</v>
      </c>
      <c r="AY223" s="19" t="s">
        <v>171</v>
      </c>
      <c r="BE223" s="187">
        <f t="shared" si="54"/>
        <v>0</v>
      </c>
      <c r="BF223" s="187">
        <f t="shared" si="55"/>
        <v>0</v>
      </c>
      <c r="BG223" s="187">
        <f t="shared" si="56"/>
        <v>0</v>
      </c>
      <c r="BH223" s="187">
        <f t="shared" si="57"/>
        <v>0</v>
      </c>
      <c r="BI223" s="187">
        <f t="shared" si="58"/>
        <v>0</v>
      </c>
      <c r="BJ223" s="19" t="s">
        <v>179</v>
      </c>
      <c r="BK223" s="187">
        <f t="shared" si="59"/>
        <v>0</v>
      </c>
      <c r="BL223" s="19" t="s">
        <v>178</v>
      </c>
      <c r="BM223" s="186" t="s">
        <v>2252</v>
      </c>
    </row>
    <row r="224" spans="1:65" s="2" customFormat="1" ht="16.5" customHeight="1">
      <c r="A224" s="36"/>
      <c r="B224" s="37"/>
      <c r="C224" s="175" t="s">
        <v>967</v>
      </c>
      <c r="D224" s="175" t="s">
        <v>173</v>
      </c>
      <c r="E224" s="176" t="s">
        <v>2253</v>
      </c>
      <c r="F224" s="177" t="s">
        <v>2254</v>
      </c>
      <c r="G224" s="178" t="s">
        <v>1844</v>
      </c>
      <c r="H224" s="179">
        <v>11</v>
      </c>
      <c r="I224" s="180"/>
      <c r="J224" s="181">
        <f t="shared" si="50"/>
        <v>0</v>
      </c>
      <c r="K224" s="177" t="s">
        <v>19</v>
      </c>
      <c r="L224" s="41"/>
      <c r="M224" s="182" t="s">
        <v>19</v>
      </c>
      <c r="N224" s="183" t="s">
        <v>47</v>
      </c>
      <c r="O224" s="66"/>
      <c r="P224" s="184">
        <f t="shared" si="51"/>
        <v>0</v>
      </c>
      <c r="Q224" s="184">
        <v>0</v>
      </c>
      <c r="R224" s="184">
        <f t="shared" si="52"/>
        <v>0</v>
      </c>
      <c r="S224" s="184">
        <v>0</v>
      </c>
      <c r="T224" s="185">
        <f t="shared" si="5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178</v>
      </c>
      <c r="AT224" s="186" t="s">
        <v>173</v>
      </c>
      <c r="AU224" s="186" t="s">
        <v>83</v>
      </c>
      <c r="AY224" s="19" t="s">
        <v>171</v>
      </c>
      <c r="BE224" s="187">
        <f t="shared" si="54"/>
        <v>0</v>
      </c>
      <c r="BF224" s="187">
        <f t="shared" si="55"/>
        <v>0</v>
      </c>
      <c r="BG224" s="187">
        <f t="shared" si="56"/>
        <v>0</v>
      </c>
      <c r="BH224" s="187">
        <f t="shared" si="57"/>
        <v>0</v>
      </c>
      <c r="BI224" s="187">
        <f t="shared" si="58"/>
        <v>0</v>
      </c>
      <c r="BJ224" s="19" t="s">
        <v>179</v>
      </c>
      <c r="BK224" s="187">
        <f t="shared" si="59"/>
        <v>0</v>
      </c>
      <c r="BL224" s="19" t="s">
        <v>178</v>
      </c>
      <c r="BM224" s="186" t="s">
        <v>2255</v>
      </c>
    </row>
    <row r="225" spans="1:65" s="2" customFormat="1" ht="16.5" customHeight="1">
      <c r="A225" s="36"/>
      <c r="B225" s="37"/>
      <c r="C225" s="175" t="s">
        <v>971</v>
      </c>
      <c r="D225" s="175" t="s">
        <v>173</v>
      </c>
      <c r="E225" s="176" t="s">
        <v>2256</v>
      </c>
      <c r="F225" s="177" t="s">
        <v>1984</v>
      </c>
      <c r="G225" s="178" t="s">
        <v>256</v>
      </c>
      <c r="H225" s="179">
        <v>30</v>
      </c>
      <c r="I225" s="180"/>
      <c r="J225" s="181">
        <f aca="true" t="shared" si="60" ref="J225:J256">ROUND(I225*H225,2)</f>
        <v>0</v>
      </c>
      <c r="K225" s="177" t="s">
        <v>19</v>
      </c>
      <c r="L225" s="41"/>
      <c r="M225" s="182" t="s">
        <v>19</v>
      </c>
      <c r="N225" s="183" t="s">
        <v>47</v>
      </c>
      <c r="O225" s="66"/>
      <c r="P225" s="184">
        <f aca="true" t="shared" si="61" ref="P225:P256">O225*H225</f>
        <v>0</v>
      </c>
      <c r="Q225" s="184">
        <v>0</v>
      </c>
      <c r="R225" s="184">
        <f aca="true" t="shared" si="62" ref="R225:R256">Q225*H225</f>
        <v>0</v>
      </c>
      <c r="S225" s="184">
        <v>0</v>
      </c>
      <c r="T225" s="185">
        <f aca="true" t="shared" si="63" ref="T225:T256"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178</v>
      </c>
      <c r="AT225" s="186" t="s">
        <v>173</v>
      </c>
      <c r="AU225" s="186" t="s">
        <v>83</v>
      </c>
      <c r="AY225" s="19" t="s">
        <v>171</v>
      </c>
      <c r="BE225" s="187">
        <f aca="true" t="shared" si="64" ref="BE225:BE256">IF(N225="základní",J225,0)</f>
        <v>0</v>
      </c>
      <c r="BF225" s="187">
        <f aca="true" t="shared" si="65" ref="BF225:BF256">IF(N225="snížená",J225,0)</f>
        <v>0</v>
      </c>
      <c r="BG225" s="187">
        <f aca="true" t="shared" si="66" ref="BG225:BG256">IF(N225="zákl. přenesená",J225,0)</f>
        <v>0</v>
      </c>
      <c r="BH225" s="187">
        <f aca="true" t="shared" si="67" ref="BH225:BH256">IF(N225="sníž. přenesená",J225,0)</f>
        <v>0</v>
      </c>
      <c r="BI225" s="187">
        <f aca="true" t="shared" si="68" ref="BI225:BI256">IF(N225="nulová",J225,0)</f>
        <v>0</v>
      </c>
      <c r="BJ225" s="19" t="s">
        <v>179</v>
      </c>
      <c r="BK225" s="187">
        <f aca="true" t="shared" si="69" ref="BK225:BK256">ROUND(I225*H225,2)</f>
        <v>0</v>
      </c>
      <c r="BL225" s="19" t="s">
        <v>178</v>
      </c>
      <c r="BM225" s="186" t="s">
        <v>2257</v>
      </c>
    </row>
    <row r="226" spans="1:65" s="2" customFormat="1" ht="16.5" customHeight="1">
      <c r="A226" s="36"/>
      <c r="B226" s="37"/>
      <c r="C226" s="175" t="s">
        <v>975</v>
      </c>
      <c r="D226" s="175" t="s">
        <v>173</v>
      </c>
      <c r="E226" s="176" t="s">
        <v>2258</v>
      </c>
      <c r="F226" s="177" t="s">
        <v>1987</v>
      </c>
      <c r="G226" s="178" t="s">
        <v>256</v>
      </c>
      <c r="H226" s="179">
        <v>2180</v>
      </c>
      <c r="I226" s="180"/>
      <c r="J226" s="181">
        <f t="shared" si="60"/>
        <v>0</v>
      </c>
      <c r="K226" s="177" t="s">
        <v>19</v>
      </c>
      <c r="L226" s="41"/>
      <c r="M226" s="182" t="s">
        <v>19</v>
      </c>
      <c r="N226" s="183" t="s">
        <v>47</v>
      </c>
      <c r="O226" s="66"/>
      <c r="P226" s="184">
        <f t="shared" si="61"/>
        <v>0</v>
      </c>
      <c r="Q226" s="184">
        <v>0</v>
      </c>
      <c r="R226" s="184">
        <f t="shared" si="62"/>
        <v>0</v>
      </c>
      <c r="S226" s="184">
        <v>0</v>
      </c>
      <c r="T226" s="185">
        <f t="shared" si="6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178</v>
      </c>
      <c r="AT226" s="186" t="s">
        <v>173</v>
      </c>
      <c r="AU226" s="186" t="s">
        <v>83</v>
      </c>
      <c r="AY226" s="19" t="s">
        <v>171</v>
      </c>
      <c r="BE226" s="187">
        <f t="shared" si="64"/>
        <v>0</v>
      </c>
      <c r="BF226" s="187">
        <f t="shared" si="65"/>
        <v>0</v>
      </c>
      <c r="BG226" s="187">
        <f t="shared" si="66"/>
        <v>0</v>
      </c>
      <c r="BH226" s="187">
        <f t="shared" si="67"/>
        <v>0</v>
      </c>
      <c r="BI226" s="187">
        <f t="shared" si="68"/>
        <v>0</v>
      </c>
      <c r="BJ226" s="19" t="s">
        <v>179</v>
      </c>
      <c r="BK226" s="187">
        <f t="shared" si="69"/>
        <v>0</v>
      </c>
      <c r="BL226" s="19" t="s">
        <v>178</v>
      </c>
      <c r="BM226" s="186" t="s">
        <v>2259</v>
      </c>
    </row>
    <row r="227" spans="1:65" s="2" customFormat="1" ht="16.5" customHeight="1">
      <c r="A227" s="36"/>
      <c r="B227" s="37"/>
      <c r="C227" s="175" t="s">
        <v>979</v>
      </c>
      <c r="D227" s="175" t="s">
        <v>173</v>
      </c>
      <c r="E227" s="176" t="s">
        <v>2260</v>
      </c>
      <c r="F227" s="177" t="s">
        <v>1990</v>
      </c>
      <c r="G227" s="178" t="s">
        <v>1844</v>
      </c>
      <c r="H227" s="179">
        <v>30</v>
      </c>
      <c r="I227" s="180"/>
      <c r="J227" s="181">
        <f t="shared" si="60"/>
        <v>0</v>
      </c>
      <c r="K227" s="177" t="s">
        <v>19</v>
      </c>
      <c r="L227" s="41"/>
      <c r="M227" s="182" t="s">
        <v>19</v>
      </c>
      <c r="N227" s="183" t="s">
        <v>47</v>
      </c>
      <c r="O227" s="66"/>
      <c r="P227" s="184">
        <f t="shared" si="61"/>
        <v>0</v>
      </c>
      <c r="Q227" s="184">
        <v>0</v>
      </c>
      <c r="R227" s="184">
        <f t="shared" si="62"/>
        <v>0</v>
      </c>
      <c r="S227" s="184">
        <v>0</v>
      </c>
      <c r="T227" s="185">
        <f t="shared" si="6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178</v>
      </c>
      <c r="AT227" s="186" t="s">
        <v>173</v>
      </c>
      <c r="AU227" s="186" t="s">
        <v>83</v>
      </c>
      <c r="AY227" s="19" t="s">
        <v>171</v>
      </c>
      <c r="BE227" s="187">
        <f t="shared" si="64"/>
        <v>0</v>
      </c>
      <c r="BF227" s="187">
        <f t="shared" si="65"/>
        <v>0</v>
      </c>
      <c r="BG227" s="187">
        <f t="shared" si="66"/>
        <v>0</v>
      </c>
      <c r="BH227" s="187">
        <f t="shared" si="67"/>
        <v>0</v>
      </c>
      <c r="BI227" s="187">
        <f t="shared" si="68"/>
        <v>0</v>
      </c>
      <c r="BJ227" s="19" t="s">
        <v>179</v>
      </c>
      <c r="BK227" s="187">
        <f t="shared" si="69"/>
        <v>0</v>
      </c>
      <c r="BL227" s="19" t="s">
        <v>178</v>
      </c>
      <c r="BM227" s="186" t="s">
        <v>2261</v>
      </c>
    </row>
    <row r="228" spans="1:65" s="2" customFormat="1" ht="16.5" customHeight="1">
      <c r="A228" s="36"/>
      <c r="B228" s="37"/>
      <c r="C228" s="175" t="s">
        <v>983</v>
      </c>
      <c r="D228" s="175" t="s">
        <v>173</v>
      </c>
      <c r="E228" s="176" t="s">
        <v>2262</v>
      </c>
      <c r="F228" s="177" t="s">
        <v>2263</v>
      </c>
      <c r="G228" s="178" t="s">
        <v>1844</v>
      </c>
      <c r="H228" s="179">
        <v>12</v>
      </c>
      <c r="I228" s="180"/>
      <c r="J228" s="181">
        <f t="shared" si="60"/>
        <v>0</v>
      </c>
      <c r="K228" s="177" t="s">
        <v>19</v>
      </c>
      <c r="L228" s="41"/>
      <c r="M228" s="182" t="s">
        <v>19</v>
      </c>
      <c r="N228" s="183" t="s">
        <v>47</v>
      </c>
      <c r="O228" s="66"/>
      <c r="P228" s="184">
        <f t="shared" si="61"/>
        <v>0</v>
      </c>
      <c r="Q228" s="184">
        <v>0</v>
      </c>
      <c r="R228" s="184">
        <f t="shared" si="62"/>
        <v>0</v>
      </c>
      <c r="S228" s="184">
        <v>0</v>
      </c>
      <c r="T228" s="185">
        <f t="shared" si="6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178</v>
      </c>
      <c r="AT228" s="186" t="s">
        <v>173</v>
      </c>
      <c r="AU228" s="186" t="s">
        <v>83</v>
      </c>
      <c r="AY228" s="19" t="s">
        <v>171</v>
      </c>
      <c r="BE228" s="187">
        <f t="shared" si="64"/>
        <v>0</v>
      </c>
      <c r="BF228" s="187">
        <f t="shared" si="65"/>
        <v>0</v>
      </c>
      <c r="BG228" s="187">
        <f t="shared" si="66"/>
        <v>0</v>
      </c>
      <c r="BH228" s="187">
        <f t="shared" si="67"/>
        <v>0</v>
      </c>
      <c r="BI228" s="187">
        <f t="shared" si="68"/>
        <v>0</v>
      </c>
      <c r="BJ228" s="19" t="s">
        <v>179</v>
      </c>
      <c r="BK228" s="187">
        <f t="shared" si="69"/>
        <v>0</v>
      </c>
      <c r="BL228" s="19" t="s">
        <v>178</v>
      </c>
      <c r="BM228" s="186" t="s">
        <v>2264</v>
      </c>
    </row>
    <row r="229" spans="1:65" s="2" customFormat="1" ht="16.5" customHeight="1">
      <c r="A229" s="36"/>
      <c r="B229" s="37"/>
      <c r="C229" s="175" t="s">
        <v>989</v>
      </c>
      <c r="D229" s="175" t="s">
        <v>173</v>
      </c>
      <c r="E229" s="176" t="s">
        <v>2265</v>
      </c>
      <c r="F229" s="177" t="s">
        <v>1996</v>
      </c>
      <c r="G229" s="178" t="s">
        <v>256</v>
      </c>
      <c r="H229" s="179">
        <v>550</v>
      </c>
      <c r="I229" s="180"/>
      <c r="J229" s="181">
        <f t="shared" si="60"/>
        <v>0</v>
      </c>
      <c r="K229" s="177" t="s">
        <v>19</v>
      </c>
      <c r="L229" s="41"/>
      <c r="M229" s="182" t="s">
        <v>19</v>
      </c>
      <c r="N229" s="183" t="s">
        <v>47</v>
      </c>
      <c r="O229" s="66"/>
      <c r="P229" s="184">
        <f t="shared" si="61"/>
        <v>0</v>
      </c>
      <c r="Q229" s="184">
        <v>0</v>
      </c>
      <c r="R229" s="184">
        <f t="shared" si="62"/>
        <v>0</v>
      </c>
      <c r="S229" s="184">
        <v>0</v>
      </c>
      <c r="T229" s="185">
        <f t="shared" si="63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178</v>
      </c>
      <c r="AT229" s="186" t="s">
        <v>173</v>
      </c>
      <c r="AU229" s="186" t="s">
        <v>83</v>
      </c>
      <c r="AY229" s="19" t="s">
        <v>171</v>
      </c>
      <c r="BE229" s="187">
        <f t="shared" si="64"/>
        <v>0</v>
      </c>
      <c r="BF229" s="187">
        <f t="shared" si="65"/>
        <v>0</v>
      </c>
      <c r="BG229" s="187">
        <f t="shared" si="66"/>
        <v>0</v>
      </c>
      <c r="BH229" s="187">
        <f t="shared" si="67"/>
        <v>0</v>
      </c>
      <c r="BI229" s="187">
        <f t="shared" si="68"/>
        <v>0</v>
      </c>
      <c r="BJ229" s="19" t="s">
        <v>179</v>
      </c>
      <c r="BK229" s="187">
        <f t="shared" si="69"/>
        <v>0</v>
      </c>
      <c r="BL229" s="19" t="s">
        <v>178</v>
      </c>
      <c r="BM229" s="186" t="s">
        <v>2266</v>
      </c>
    </row>
    <row r="230" spans="1:65" s="2" customFormat="1" ht="16.5" customHeight="1">
      <c r="A230" s="36"/>
      <c r="B230" s="37"/>
      <c r="C230" s="175" t="s">
        <v>994</v>
      </c>
      <c r="D230" s="175" t="s">
        <v>173</v>
      </c>
      <c r="E230" s="176" t="s">
        <v>2267</v>
      </c>
      <c r="F230" s="177" t="s">
        <v>2268</v>
      </c>
      <c r="G230" s="178" t="s">
        <v>1844</v>
      </c>
      <c r="H230" s="179">
        <v>15</v>
      </c>
      <c r="I230" s="180"/>
      <c r="J230" s="181">
        <f t="shared" si="60"/>
        <v>0</v>
      </c>
      <c r="K230" s="177" t="s">
        <v>19</v>
      </c>
      <c r="L230" s="41"/>
      <c r="M230" s="182" t="s">
        <v>19</v>
      </c>
      <c r="N230" s="183" t="s">
        <v>47</v>
      </c>
      <c r="O230" s="66"/>
      <c r="P230" s="184">
        <f t="shared" si="61"/>
        <v>0</v>
      </c>
      <c r="Q230" s="184">
        <v>0</v>
      </c>
      <c r="R230" s="184">
        <f t="shared" si="62"/>
        <v>0</v>
      </c>
      <c r="S230" s="184">
        <v>0</v>
      </c>
      <c r="T230" s="185">
        <f t="shared" si="63"/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178</v>
      </c>
      <c r="AT230" s="186" t="s">
        <v>173</v>
      </c>
      <c r="AU230" s="186" t="s">
        <v>83</v>
      </c>
      <c r="AY230" s="19" t="s">
        <v>171</v>
      </c>
      <c r="BE230" s="187">
        <f t="shared" si="64"/>
        <v>0</v>
      </c>
      <c r="BF230" s="187">
        <f t="shared" si="65"/>
        <v>0</v>
      </c>
      <c r="BG230" s="187">
        <f t="shared" si="66"/>
        <v>0</v>
      </c>
      <c r="BH230" s="187">
        <f t="shared" si="67"/>
        <v>0</v>
      </c>
      <c r="BI230" s="187">
        <f t="shared" si="68"/>
        <v>0</v>
      </c>
      <c r="BJ230" s="19" t="s">
        <v>179</v>
      </c>
      <c r="BK230" s="187">
        <f t="shared" si="69"/>
        <v>0</v>
      </c>
      <c r="BL230" s="19" t="s">
        <v>178</v>
      </c>
      <c r="BM230" s="186" t="s">
        <v>2269</v>
      </c>
    </row>
    <row r="231" spans="1:65" s="2" customFormat="1" ht="16.5" customHeight="1">
      <c r="A231" s="36"/>
      <c r="B231" s="37"/>
      <c r="C231" s="175" t="s">
        <v>999</v>
      </c>
      <c r="D231" s="175" t="s">
        <v>173</v>
      </c>
      <c r="E231" s="176" t="s">
        <v>2270</v>
      </c>
      <c r="F231" s="177" t="s">
        <v>2271</v>
      </c>
      <c r="G231" s="178" t="s">
        <v>1844</v>
      </c>
      <c r="H231" s="179">
        <v>1</v>
      </c>
      <c r="I231" s="180"/>
      <c r="J231" s="181">
        <f t="shared" si="60"/>
        <v>0</v>
      </c>
      <c r="K231" s="177" t="s">
        <v>19</v>
      </c>
      <c r="L231" s="41"/>
      <c r="M231" s="182" t="s">
        <v>19</v>
      </c>
      <c r="N231" s="183" t="s">
        <v>47</v>
      </c>
      <c r="O231" s="66"/>
      <c r="P231" s="184">
        <f t="shared" si="61"/>
        <v>0</v>
      </c>
      <c r="Q231" s="184">
        <v>0</v>
      </c>
      <c r="R231" s="184">
        <f t="shared" si="62"/>
        <v>0</v>
      </c>
      <c r="S231" s="184">
        <v>0</v>
      </c>
      <c r="T231" s="185">
        <f t="shared" si="6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178</v>
      </c>
      <c r="AT231" s="186" t="s">
        <v>173</v>
      </c>
      <c r="AU231" s="186" t="s">
        <v>83</v>
      </c>
      <c r="AY231" s="19" t="s">
        <v>171</v>
      </c>
      <c r="BE231" s="187">
        <f t="shared" si="64"/>
        <v>0</v>
      </c>
      <c r="BF231" s="187">
        <f t="shared" si="65"/>
        <v>0</v>
      </c>
      <c r="BG231" s="187">
        <f t="shared" si="66"/>
        <v>0</v>
      </c>
      <c r="BH231" s="187">
        <f t="shared" si="67"/>
        <v>0</v>
      </c>
      <c r="BI231" s="187">
        <f t="shared" si="68"/>
        <v>0</v>
      </c>
      <c r="BJ231" s="19" t="s">
        <v>179</v>
      </c>
      <c r="BK231" s="187">
        <f t="shared" si="69"/>
        <v>0</v>
      </c>
      <c r="BL231" s="19" t="s">
        <v>178</v>
      </c>
      <c r="BM231" s="186" t="s">
        <v>2272</v>
      </c>
    </row>
    <row r="232" spans="1:65" s="2" customFormat="1" ht="16.5" customHeight="1">
      <c r="A232" s="36"/>
      <c r="B232" s="37"/>
      <c r="C232" s="175" t="s">
        <v>1004</v>
      </c>
      <c r="D232" s="175" t="s">
        <v>173</v>
      </c>
      <c r="E232" s="176" t="s">
        <v>2273</v>
      </c>
      <c r="F232" s="177" t="s">
        <v>2274</v>
      </c>
      <c r="G232" s="178" t="s">
        <v>1844</v>
      </c>
      <c r="H232" s="179">
        <v>26</v>
      </c>
      <c r="I232" s="180"/>
      <c r="J232" s="181">
        <f t="shared" si="60"/>
        <v>0</v>
      </c>
      <c r="K232" s="177" t="s">
        <v>19</v>
      </c>
      <c r="L232" s="41"/>
      <c r="M232" s="182" t="s">
        <v>19</v>
      </c>
      <c r="N232" s="183" t="s">
        <v>47</v>
      </c>
      <c r="O232" s="66"/>
      <c r="P232" s="184">
        <f t="shared" si="61"/>
        <v>0</v>
      </c>
      <c r="Q232" s="184">
        <v>0</v>
      </c>
      <c r="R232" s="184">
        <f t="shared" si="62"/>
        <v>0</v>
      </c>
      <c r="S232" s="184">
        <v>0</v>
      </c>
      <c r="T232" s="185">
        <f t="shared" si="6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178</v>
      </c>
      <c r="AT232" s="186" t="s">
        <v>173</v>
      </c>
      <c r="AU232" s="186" t="s">
        <v>83</v>
      </c>
      <c r="AY232" s="19" t="s">
        <v>171</v>
      </c>
      <c r="BE232" s="187">
        <f t="shared" si="64"/>
        <v>0</v>
      </c>
      <c r="BF232" s="187">
        <f t="shared" si="65"/>
        <v>0</v>
      </c>
      <c r="BG232" s="187">
        <f t="shared" si="66"/>
        <v>0</v>
      </c>
      <c r="BH232" s="187">
        <f t="shared" si="67"/>
        <v>0</v>
      </c>
      <c r="BI232" s="187">
        <f t="shared" si="68"/>
        <v>0</v>
      </c>
      <c r="BJ232" s="19" t="s">
        <v>179</v>
      </c>
      <c r="BK232" s="187">
        <f t="shared" si="69"/>
        <v>0</v>
      </c>
      <c r="BL232" s="19" t="s">
        <v>178</v>
      </c>
      <c r="BM232" s="186" t="s">
        <v>2275</v>
      </c>
    </row>
    <row r="233" spans="1:65" s="2" customFormat="1" ht="16.5" customHeight="1">
      <c r="A233" s="36"/>
      <c r="B233" s="37"/>
      <c r="C233" s="175" t="s">
        <v>1009</v>
      </c>
      <c r="D233" s="175" t="s">
        <v>173</v>
      </c>
      <c r="E233" s="176" t="s">
        <v>2276</v>
      </c>
      <c r="F233" s="177" t="s">
        <v>2277</v>
      </c>
      <c r="G233" s="178" t="s">
        <v>1844</v>
      </c>
      <c r="H233" s="179">
        <v>1</v>
      </c>
      <c r="I233" s="180"/>
      <c r="J233" s="181">
        <f t="shared" si="60"/>
        <v>0</v>
      </c>
      <c r="K233" s="177" t="s">
        <v>19</v>
      </c>
      <c r="L233" s="41"/>
      <c r="M233" s="182" t="s">
        <v>19</v>
      </c>
      <c r="N233" s="183" t="s">
        <v>47</v>
      </c>
      <c r="O233" s="66"/>
      <c r="P233" s="184">
        <f t="shared" si="61"/>
        <v>0</v>
      </c>
      <c r="Q233" s="184">
        <v>0</v>
      </c>
      <c r="R233" s="184">
        <f t="shared" si="62"/>
        <v>0</v>
      </c>
      <c r="S233" s="184">
        <v>0</v>
      </c>
      <c r="T233" s="185">
        <f t="shared" si="6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178</v>
      </c>
      <c r="AT233" s="186" t="s">
        <v>173</v>
      </c>
      <c r="AU233" s="186" t="s">
        <v>83</v>
      </c>
      <c r="AY233" s="19" t="s">
        <v>171</v>
      </c>
      <c r="BE233" s="187">
        <f t="shared" si="64"/>
        <v>0</v>
      </c>
      <c r="BF233" s="187">
        <f t="shared" si="65"/>
        <v>0</v>
      </c>
      <c r="BG233" s="187">
        <f t="shared" si="66"/>
        <v>0</v>
      </c>
      <c r="BH233" s="187">
        <f t="shared" si="67"/>
        <v>0</v>
      </c>
      <c r="BI233" s="187">
        <f t="shared" si="68"/>
        <v>0</v>
      </c>
      <c r="BJ233" s="19" t="s">
        <v>179</v>
      </c>
      <c r="BK233" s="187">
        <f t="shared" si="69"/>
        <v>0</v>
      </c>
      <c r="BL233" s="19" t="s">
        <v>178</v>
      </c>
      <c r="BM233" s="186" t="s">
        <v>2278</v>
      </c>
    </row>
    <row r="234" spans="1:65" s="2" customFormat="1" ht="16.5" customHeight="1">
      <c r="A234" s="36"/>
      <c r="B234" s="37"/>
      <c r="C234" s="175" t="s">
        <v>1013</v>
      </c>
      <c r="D234" s="175" t="s">
        <v>173</v>
      </c>
      <c r="E234" s="176" t="s">
        <v>2279</v>
      </c>
      <c r="F234" s="177" t="s">
        <v>1969</v>
      </c>
      <c r="G234" s="178" t="s">
        <v>1844</v>
      </c>
      <c r="H234" s="179">
        <v>1</v>
      </c>
      <c r="I234" s="180"/>
      <c r="J234" s="181">
        <f t="shared" si="60"/>
        <v>0</v>
      </c>
      <c r="K234" s="177" t="s">
        <v>19</v>
      </c>
      <c r="L234" s="41"/>
      <c r="M234" s="182" t="s">
        <v>19</v>
      </c>
      <c r="N234" s="183" t="s">
        <v>47</v>
      </c>
      <c r="O234" s="66"/>
      <c r="P234" s="184">
        <f t="shared" si="61"/>
        <v>0</v>
      </c>
      <c r="Q234" s="184">
        <v>0</v>
      </c>
      <c r="R234" s="184">
        <f t="shared" si="62"/>
        <v>0</v>
      </c>
      <c r="S234" s="184">
        <v>0</v>
      </c>
      <c r="T234" s="185">
        <f t="shared" si="6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178</v>
      </c>
      <c r="AT234" s="186" t="s">
        <v>173</v>
      </c>
      <c r="AU234" s="186" t="s">
        <v>83</v>
      </c>
      <c r="AY234" s="19" t="s">
        <v>171</v>
      </c>
      <c r="BE234" s="187">
        <f t="shared" si="64"/>
        <v>0</v>
      </c>
      <c r="BF234" s="187">
        <f t="shared" si="65"/>
        <v>0</v>
      </c>
      <c r="BG234" s="187">
        <f t="shared" si="66"/>
        <v>0</v>
      </c>
      <c r="BH234" s="187">
        <f t="shared" si="67"/>
        <v>0</v>
      </c>
      <c r="BI234" s="187">
        <f t="shared" si="68"/>
        <v>0</v>
      </c>
      <c r="BJ234" s="19" t="s">
        <v>179</v>
      </c>
      <c r="BK234" s="187">
        <f t="shared" si="69"/>
        <v>0</v>
      </c>
      <c r="BL234" s="19" t="s">
        <v>178</v>
      </c>
      <c r="BM234" s="186" t="s">
        <v>2280</v>
      </c>
    </row>
    <row r="235" spans="1:65" s="2" customFormat="1" ht="16.5" customHeight="1">
      <c r="A235" s="36"/>
      <c r="B235" s="37"/>
      <c r="C235" s="175" t="s">
        <v>1018</v>
      </c>
      <c r="D235" s="175" t="s">
        <v>173</v>
      </c>
      <c r="E235" s="176" t="s">
        <v>2281</v>
      </c>
      <c r="F235" s="177" t="s">
        <v>2282</v>
      </c>
      <c r="G235" s="178" t="s">
        <v>256</v>
      </c>
      <c r="H235" s="179">
        <v>100</v>
      </c>
      <c r="I235" s="180"/>
      <c r="J235" s="181">
        <f t="shared" si="60"/>
        <v>0</v>
      </c>
      <c r="K235" s="177" t="s">
        <v>19</v>
      </c>
      <c r="L235" s="41"/>
      <c r="M235" s="182" t="s">
        <v>19</v>
      </c>
      <c r="N235" s="183" t="s">
        <v>47</v>
      </c>
      <c r="O235" s="66"/>
      <c r="P235" s="184">
        <f t="shared" si="61"/>
        <v>0</v>
      </c>
      <c r="Q235" s="184">
        <v>0</v>
      </c>
      <c r="R235" s="184">
        <f t="shared" si="62"/>
        <v>0</v>
      </c>
      <c r="S235" s="184">
        <v>0</v>
      </c>
      <c r="T235" s="185">
        <f t="shared" si="6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178</v>
      </c>
      <c r="AT235" s="186" t="s">
        <v>173</v>
      </c>
      <c r="AU235" s="186" t="s">
        <v>83</v>
      </c>
      <c r="AY235" s="19" t="s">
        <v>171</v>
      </c>
      <c r="BE235" s="187">
        <f t="shared" si="64"/>
        <v>0</v>
      </c>
      <c r="BF235" s="187">
        <f t="shared" si="65"/>
        <v>0</v>
      </c>
      <c r="BG235" s="187">
        <f t="shared" si="66"/>
        <v>0</v>
      </c>
      <c r="BH235" s="187">
        <f t="shared" si="67"/>
        <v>0</v>
      </c>
      <c r="BI235" s="187">
        <f t="shared" si="68"/>
        <v>0</v>
      </c>
      <c r="BJ235" s="19" t="s">
        <v>179</v>
      </c>
      <c r="BK235" s="187">
        <f t="shared" si="69"/>
        <v>0</v>
      </c>
      <c r="BL235" s="19" t="s">
        <v>178</v>
      </c>
      <c r="BM235" s="186" t="s">
        <v>2283</v>
      </c>
    </row>
    <row r="236" spans="1:65" s="2" customFormat="1" ht="16.5" customHeight="1">
      <c r="A236" s="36"/>
      <c r="B236" s="37"/>
      <c r="C236" s="175" t="s">
        <v>1022</v>
      </c>
      <c r="D236" s="175" t="s">
        <v>173</v>
      </c>
      <c r="E236" s="176" t="s">
        <v>2284</v>
      </c>
      <c r="F236" s="177" t="s">
        <v>2285</v>
      </c>
      <c r="G236" s="178" t="s">
        <v>256</v>
      </c>
      <c r="H236" s="179">
        <v>220</v>
      </c>
      <c r="I236" s="180"/>
      <c r="J236" s="181">
        <f t="shared" si="60"/>
        <v>0</v>
      </c>
      <c r="K236" s="177" t="s">
        <v>19</v>
      </c>
      <c r="L236" s="41"/>
      <c r="M236" s="182" t="s">
        <v>19</v>
      </c>
      <c r="N236" s="183" t="s">
        <v>47</v>
      </c>
      <c r="O236" s="66"/>
      <c r="P236" s="184">
        <f t="shared" si="61"/>
        <v>0</v>
      </c>
      <c r="Q236" s="184">
        <v>0</v>
      </c>
      <c r="R236" s="184">
        <f t="shared" si="62"/>
        <v>0</v>
      </c>
      <c r="S236" s="184">
        <v>0</v>
      </c>
      <c r="T236" s="185">
        <f t="shared" si="6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178</v>
      </c>
      <c r="AT236" s="186" t="s">
        <v>173</v>
      </c>
      <c r="AU236" s="186" t="s">
        <v>83</v>
      </c>
      <c r="AY236" s="19" t="s">
        <v>171</v>
      </c>
      <c r="BE236" s="187">
        <f t="shared" si="64"/>
        <v>0</v>
      </c>
      <c r="BF236" s="187">
        <f t="shared" si="65"/>
        <v>0</v>
      </c>
      <c r="BG236" s="187">
        <f t="shared" si="66"/>
        <v>0</v>
      </c>
      <c r="BH236" s="187">
        <f t="shared" si="67"/>
        <v>0</v>
      </c>
      <c r="BI236" s="187">
        <f t="shared" si="68"/>
        <v>0</v>
      </c>
      <c r="BJ236" s="19" t="s">
        <v>179</v>
      </c>
      <c r="BK236" s="187">
        <f t="shared" si="69"/>
        <v>0</v>
      </c>
      <c r="BL236" s="19" t="s">
        <v>178</v>
      </c>
      <c r="BM236" s="186" t="s">
        <v>2286</v>
      </c>
    </row>
    <row r="237" spans="1:65" s="2" customFormat="1" ht="16.5" customHeight="1">
      <c r="A237" s="36"/>
      <c r="B237" s="37"/>
      <c r="C237" s="175" t="s">
        <v>1027</v>
      </c>
      <c r="D237" s="175" t="s">
        <v>173</v>
      </c>
      <c r="E237" s="176" t="s">
        <v>2287</v>
      </c>
      <c r="F237" s="177" t="s">
        <v>2288</v>
      </c>
      <c r="G237" s="178" t="s">
        <v>256</v>
      </c>
      <c r="H237" s="179">
        <v>50</v>
      </c>
      <c r="I237" s="180"/>
      <c r="J237" s="181">
        <f t="shared" si="60"/>
        <v>0</v>
      </c>
      <c r="K237" s="177" t="s">
        <v>19</v>
      </c>
      <c r="L237" s="41"/>
      <c r="M237" s="182" t="s">
        <v>19</v>
      </c>
      <c r="N237" s="183" t="s">
        <v>47</v>
      </c>
      <c r="O237" s="66"/>
      <c r="P237" s="184">
        <f t="shared" si="61"/>
        <v>0</v>
      </c>
      <c r="Q237" s="184">
        <v>0</v>
      </c>
      <c r="R237" s="184">
        <f t="shared" si="62"/>
        <v>0</v>
      </c>
      <c r="S237" s="184">
        <v>0</v>
      </c>
      <c r="T237" s="185">
        <f t="shared" si="63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178</v>
      </c>
      <c r="AT237" s="186" t="s">
        <v>173</v>
      </c>
      <c r="AU237" s="186" t="s">
        <v>83</v>
      </c>
      <c r="AY237" s="19" t="s">
        <v>171</v>
      </c>
      <c r="BE237" s="187">
        <f t="shared" si="64"/>
        <v>0</v>
      </c>
      <c r="BF237" s="187">
        <f t="shared" si="65"/>
        <v>0</v>
      </c>
      <c r="BG237" s="187">
        <f t="shared" si="66"/>
        <v>0</v>
      </c>
      <c r="BH237" s="187">
        <f t="shared" si="67"/>
        <v>0</v>
      </c>
      <c r="BI237" s="187">
        <f t="shared" si="68"/>
        <v>0</v>
      </c>
      <c r="BJ237" s="19" t="s">
        <v>179</v>
      </c>
      <c r="BK237" s="187">
        <f t="shared" si="69"/>
        <v>0</v>
      </c>
      <c r="BL237" s="19" t="s">
        <v>178</v>
      </c>
      <c r="BM237" s="186" t="s">
        <v>2289</v>
      </c>
    </row>
    <row r="238" spans="1:65" s="2" customFormat="1" ht="16.5" customHeight="1">
      <c r="A238" s="36"/>
      <c r="B238" s="37"/>
      <c r="C238" s="175" t="s">
        <v>1031</v>
      </c>
      <c r="D238" s="175" t="s">
        <v>173</v>
      </c>
      <c r="E238" s="176" t="s">
        <v>2290</v>
      </c>
      <c r="F238" s="177" t="s">
        <v>2291</v>
      </c>
      <c r="G238" s="178" t="s">
        <v>256</v>
      </c>
      <c r="H238" s="179">
        <v>1790</v>
      </c>
      <c r="I238" s="180"/>
      <c r="J238" s="181">
        <f t="shared" si="60"/>
        <v>0</v>
      </c>
      <c r="K238" s="177" t="s">
        <v>19</v>
      </c>
      <c r="L238" s="41"/>
      <c r="M238" s="182" t="s">
        <v>19</v>
      </c>
      <c r="N238" s="183" t="s">
        <v>47</v>
      </c>
      <c r="O238" s="66"/>
      <c r="P238" s="184">
        <f t="shared" si="61"/>
        <v>0</v>
      </c>
      <c r="Q238" s="184">
        <v>0</v>
      </c>
      <c r="R238" s="184">
        <f t="shared" si="62"/>
        <v>0</v>
      </c>
      <c r="S238" s="184">
        <v>0</v>
      </c>
      <c r="T238" s="185">
        <f t="shared" si="6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178</v>
      </c>
      <c r="AT238" s="186" t="s">
        <v>173</v>
      </c>
      <c r="AU238" s="186" t="s">
        <v>83</v>
      </c>
      <c r="AY238" s="19" t="s">
        <v>171</v>
      </c>
      <c r="BE238" s="187">
        <f t="shared" si="64"/>
        <v>0</v>
      </c>
      <c r="BF238" s="187">
        <f t="shared" si="65"/>
        <v>0</v>
      </c>
      <c r="BG238" s="187">
        <f t="shared" si="66"/>
        <v>0</v>
      </c>
      <c r="BH238" s="187">
        <f t="shared" si="67"/>
        <v>0</v>
      </c>
      <c r="BI238" s="187">
        <f t="shared" si="68"/>
        <v>0</v>
      </c>
      <c r="BJ238" s="19" t="s">
        <v>179</v>
      </c>
      <c r="BK238" s="187">
        <f t="shared" si="69"/>
        <v>0</v>
      </c>
      <c r="BL238" s="19" t="s">
        <v>178</v>
      </c>
      <c r="BM238" s="186" t="s">
        <v>2292</v>
      </c>
    </row>
    <row r="239" spans="1:65" s="2" customFormat="1" ht="16.5" customHeight="1">
      <c r="A239" s="36"/>
      <c r="B239" s="37"/>
      <c r="C239" s="175" t="s">
        <v>1036</v>
      </c>
      <c r="D239" s="175" t="s">
        <v>173</v>
      </c>
      <c r="E239" s="176" t="s">
        <v>2293</v>
      </c>
      <c r="F239" s="177" t="s">
        <v>1984</v>
      </c>
      <c r="G239" s="178" t="s">
        <v>256</v>
      </c>
      <c r="H239" s="179">
        <v>80</v>
      </c>
      <c r="I239" s="180"/>
      <c r="J239" s="181">
        <f t="shared" si="60"/>
        <v>0</v>
      </c>
      <c r="K239" s="177" t="s">
        <v>19</v>
      </c>
      <c r="L239" s="41"/>
      <c r="M239" s="182" t="s">
        <v>19</v>
      </c>
      <c r="N239" s="183" t="s">
        <v>47</v>
      </c>
      <c r="O239" s="66"/>
      <c r="P239" s="184">
        <f t="shared" si="61"/>
        <v>0</v>
      </c>
      <c r="Q239" s="184">
        <v>0</v>
      </c>
      <c r="R239" s="184">
        <f t="shared" si="62"/>
        <v>0</v>
      </c>
      <c r="S239" s="184">
        <v>0</v>
      </c>
      <c r="T239" s="185">
        <f t="shared" si="6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178</v>
      </c>
      <c r="AT239" s="186" t="s">
        <v>173</v>
      </c>
      <c r="AU239" s="186" t="s">
        <v>83</v>
      </c>
      <c r="AY239" s="19" t="s">
        <v>171</v>
      </c>
      <c r="BE239" s="187">
        <f t="shared" si="64"/>
        <v>0</v>
      </c>
      <c r="BF239" s="187">
        <f t="shared" si="65"/>
        <v>0</v>
      </c>
      <c r="BG239" s="187">
        <f t="shared" si="66"/>
        <v>0</v>
      </c>
      <c r="BH239" s="187">
        <f t="shared" si="67"/>
        <v>0</v>
      </c>
      <c r="BI239" s="187">
        <f t="shared" si="68"/>
        <v>0</v>
      </c>
      <c r="BJ239" s="19" t="s">
        <v>179</v>
      </c>
      <c r="BK239" s="187">
        <f t="shared" si="69"/>
        <v>0</v>
      </c>
      <c r="BL239" s="19" t="s">
        <v>178</v>
      </c>
      <c r="BM239" s="186" t="s">
        <v>2294</v>
      </c>
    </row>
    <row r="240" spans="1:65" s="2" customFormat="1" ht="16.5" customHeight="1">
      <c r="A240" s="36"/>
      <c r="B240" s="37"/>
      <c r="C240" s="175" t="s">
        <v>1041</v>
      </c>
      <c r="D240" s="175" t="s">
        <v>173</v>
      </c>
      <c r="E240" s="176" t="s">
        <v>2295</v>
      </c>
      <c r="F240" s="177" t="s">
        <v>1987</v>
      </c>
      <c r="G240" s="178" t="s">
        <v>256</v>
      </c>
      <c r="H240" s="179">
        <v>2180</v>
      </c>
      <c r="I240" s="180"/>
      <c r="J240" s="181">
        <f t="shared" si="60"/>
        <v>0</v>
      </c>
      <c r="K240" s="177" t="s">
        <v>19</v>
      </c>
      <c r="L240" s="41"/>
      <c r="M240" s="182" t="s">
        <v>19</v>
      </c>
      <c r="N240" s="183" t="s">
        <v>47</v>
      </c>
      <c r="O240" s="66"/>
      <c r="P240" s="184">
        <f t="shared" si="61"/>
        <v>0</v>
      </c>
      <c r="Q240" s="184">
        <v>0</v>
      </c>
      <c r="R240" s="184">
        <f t="shared" si="62"/>
        <v>0</v>
      </c>
      <c r="S240" s="184">
        <v>0</v>
      </c>
      <c r="T240" s="185">
        <f t="shared" si="6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178</v>
      </c>
      <c r="AT240" s="186" t="s">
        <v>173</v>
      </c>
      <c r="AU240" s="186" t="s">
        <v>83</v>
      </c>
      <c r="AY240" s="19" t="s">
        <v>171</v>
      </c>
      <c r="BE240" s="187">
        <f t="shared" si="64"/>
        <v>0</v>
      </c>
      <c r="BF240" s="187">
        <f t="shared" si="65"/>
        <v>0</v>
      </c>
      <c r="BG240" s="187">
        <f t="shared" si="66"/>
        <v>0</v>
      </c>
      <c r="BH240" s="187">
        <f t="shared" si="67"/>
        <v>0</v>
      </c>
      <c r="BI240" s="187">
        <f t="shared" si="68"/>
        <v>0</v>
      </c>
      <c r="BJ240" s="19" t="s">
        <v>179</v>
      </c>
      <c r="BK240" s="187">
        <f t="shared" si="69"/>
        <v>0</v>
      </c>
      <c r="BL240" s="19" t="s">
        <v>178</v>
      </c>
      <c r="BM240" s="186" t="s">
        <v>2296</v>
      </c>
    </row>
    <row r="241" spans="1:65" s="2" customFormat="1" ht="16.5" customHeight="1">
      <c r="A241" s="36"/>
      <c r="B241" s="37"/>
      <c r="C241" s="175" t="s">
        <v>1046</v>
      </c>
      <c r="D241" s="175" t="s">
        <v>173</v>
      </c>
      <c r="E241" s="176" t="s">
        <v>2297</v>
      </c>
      <c r="F241" s="177" t="s">
        <v>1990</v>
      </c>
      <c r="G241" s="178" t="s">
        <v>1844</v>
      </c>
      <c r="H241" s="179">
        <v>30</v>
      </c>
      <c r="I241" s="180"/>
      <c r="J241" s="181">
        <f t="shared" si="60"/>
        <v>0</v>
      </c>
      <c r="K241" s="177" t="s">
        <v>19</v>
      </c>
      <c r="L241" s="41"/>
      <c r="M241" s="182" t="s">
        <v>19</v>
      </c>
      <c r="N241" s="183" t="s">
        <v>47</v>
      </c>
      <c r="O241" s="66"/>
      <c r="P241" s="184">
        <f t="shared" si="61"/>
        <v>0</v>
      </c>
      <c r="Q241" s="184">
        <v>0</v>
      </c>
      <c r="R241" s="184">
        <f t="shared" si="62"/>
        <v>0</v>
      </c>
      <c r="S241" s="184">
        <v>0</v>
      </c>
      <c r="T241" s="185">
        <f t="shared" si="6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178</v>
      </c>
      <c r="AT241" s="186" t="s">
        <v>173</v>
      </c>
      <c r="AU241" s="186" t="s">
        <v>83</v>
      </c>
      <c r="AY241" s="19" t="s">
        <v>171</v>
      </c>
      <c r="BE241" s="187">
        <f t="shared" si="64"/>
        <v>0</v>
      </c>
      <c r="BF241" s="187">
        <f t="shared" si="65"/>
        <v>0</v>
      </c>
      <c r="BG241" s="187">
        <f t="shared" si="66"/>
        <v>0</v>
      </c>
      <c r="BH241" s="187">
        <f t="shared" si="67"/>
        <v>0</v>
      </c>
      <c r="BI241" s="187">
        <f t="shared" si="68"/>
        <v>0</v>
      </c>
      <c r="BJ241" s="19" t="s">
        <v>179</v>
      </c>
      <c r="BK241" s="187">
        <f t="shared" si="69"/>
        <v>0</v>
      </c>
      <c r="BL241" s="19" t="s">
        <v>178</v>
      </c>
      <c r="BM241" s="186" t="s">
        <v>2298</v>
      </c>
    </row>
    <row r="242" spans="1:65" s="2" customFormat="1" ht="16.5" customHeight="1">
      <c r="A242" s="36"/>
      <c r="B242" s="37"/>
      <c r="C242" s="175" t="s">
        <v>1051</v>
      </c>
      <c r="D242" s="175" t="s">
        <v>173</v>
      </c>
      <c r="E242" s="176" t="s">
        <v>2299</v>
      </c>
      <c r="F242" s="177" t="s">
        <v>2300</v>
      </c>
      <c r="G242" s="178" t="s">
        <v>1844</v>
      </c>
      <c r="H242" s="179">
        <v>4</v>
      </c>
      <c r="I242" s="180"/>
      <c r="J242" s="181">
        <f t="shared" si="60"/>
        <v>0</v>
      </c>
      <c r="K242" s="177" t="s">
        <v>19</v>
      </c>
      <c r="L242" s="41"/>
      <c r="M242" s="182" t="s">
        <v>19</v>
      </c>
      <c r="N242" s="183" t="s">
        <v>47</v>
      </c>
      <c r="O242" s="66"/>
      <c r="P242" s="184">
        <f t="shared" si="61"/>
        <v>0</v>
      </c>
      <c r="Q242" s="184">
        <v>0</v>
      </c>
      <c r="R242" s="184">
        <f t="shared" si="62"/>
        <v>0</v>
      </c>
      <c r="S242" s="184">
        <v>0</v>
      </c>
      <c r="T242" s="185">
        <f t="shared" si="6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178</v>
      </c>
      <c r="AT242" s="186" t="s">
        <v>173</v>
      </c>
      <c r="AU242" s="186" t="s">
        <v>83</v>
      </c>
      <c r="AY242" s="19" t="s">
        <v>171</v>
      </c>
      <c r="BE242" s="187">
        <f t="shared" si="64"/>
        <v>0</v>
      </c>
      <c r="BF242" s="187">
        <f t="shared" si="65"/>
        <v>0</v>
      </c>
      <c r="BG242" s="187">
        <f t="shared" si="66"/>
        <v>0</v>
      </c>
      <c r="BH242" s="187">
        <f t="shared" si="67"/>
        <v>0</v>
      </c>
      <c r="BI242" s="187">
        <f t="shared" si="68"/>
        <v>0</v>
      </c>
      <c r="BJ242" s="19" t="s">
        <v>179</v>
      </c>
      <c r="BK242" s="187">
        <f t="shared" si="69"/>
        <v>0</v>
      </c>
      <c r="BL242" s="19" t="s">
        <v>178</v>
      </c>
      <c r="BM242" s="186" t="s">
        <v>2301</v>
      </c>
    </row>
    <row r="243" spans="1:65" s="2" customFormat="1" ht="16.5" customHeight="1">
      <c r="A243" s="36"/>
      <c r="B243" s="37"/>
      <c r="C243" s="175" t="s">
        <v>1054</v>
      </c>
      <c r="D243" s="175" t="s">
        <v>173</v>
      </c>
      <c r="E243" s="176" t="s">
        <v>2302</v>
      </c>
      <c r="F243" s="177" t="s">
        <v>2263</v>
      </c>
      <c r="G243" s="178" t="s">
        <v>1844</v>
      </c>
      <c r="H243" s="179">
        <v>12</v>
      </c>
      <c r="I243" s="180"/>
      <c r="J243" s="181">
        <f t="shared" si="60"/>
        <v>0</v>
      </c>
      <c r="K243" s="177" t="s">
        <v>19</v>
      </c>
      <c r="L243" s="41"/>
      <c r="M243" s="182" t="s">
        <v>19</v>
      </c>
      <c r="N243" s="183" t="s">
        <v>47</v>
      </c>
      <c r="O243" s="66"/>
      <c r="P243" s="184">
        <f t="shared" si="61"/>
        <v>0</v>
      </c>
      <c r="Q243" s="184">
        <v>0</v>
      </c>
      <c r="R243" s="184">
        <f t="shared" si="62"/>
        <v>0</v>
      </c>
      <c r="S243" s="184">
        <v>0</v>
      </c>
      <c r="T243" s="185">
        <f t="shared" si="6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178</v>
      </c>
      <c r="AT243" s="186" t="s">
        <v>173</v>
      </c>
      <c r="AU243" s="186" t="s">
        <v>83</v>
      </c>
      <c r="AY243" s="19" t="s">
        <v>171</v>
      </c>
      <c r="BE243" s="187">
        <f t="shared" si="64"/>
        <v>0</v>
      </c>
      <c r="BF243" s="187">
        <f t="shared" si="65"/>
        <v>0</v>
      </c>
      <c r="BG243" s="187">
        <f t="shared" si="66"/>
        <v>0</v>
      </c>
      <c r="BH243" s="187">
        <f t="shared" si="67"/>
        <v>0</v>
      </c>
      <c r="BI243" s="187">
        <f t="shared" si="68"/>
        <v>0</v>
      </c>
      <c r="BJ243" s="19" t="s">
        <v>179</v>
      </c>
      <c r="BK243" s="187">
        <f t="shared" si="69"/>
        <v>0</v>
      </c>
      <c r="BL243" s="19" t="s">
        <v>178</v>
      </c>
      <c r="BM243" s="186" t="s">
        <v>2303</v>
      </c>
    </row>
    <row r="244" spans="1:65" s="2" customFormat="1" ht="16.5" customHeight="1">
      <c r="A244" s="36"/>
      <c r="B244" s="37"/>
      <c r="C244" s="175" t="s">
        <v>2304</v>
      </c>
      <c r="D244" s="175" t="s">
        <v>173</v>
      </c>
      <c r="E244" s="176" t="s">
        <v>2305</v>
      </c>
      <c r="F244" s="177" t="s">
        <v>1996</v>
      </c>
      <c r="G244" s="178" t="s">
        <v>256</v>
      </c>
      <c r="H244" s="179">
        <v>450</v>
      </c>
      <c r="I244" s="180"/>
      <c r="J244" s="181">
        <f t="shared" si="60"/>
        <v>0</v>
      </c>
      <c r="K244" s="177" t="s">
        <v>19</v>
      </c>
      <c r="L244" s="41"/>
      <c r="M244" s="182" t="s">
        <v>19</v>
      </c>
      <c r="N244" s="183" t="s">
        <v>47</v>
      </c>
      <c r="O244" s="66"/>
      <c r="P244" s="184">
        <f t="shared" si="61"/>
        <v>0</v>
      </c>
      <c r="Q244" s="184">
        <v>0</v>
      </c>
      <c r="R244" s="184">
        <f t="shared" si="62"/>
        <v>0</v>
      </c>
      <c r="S244" s="184">
        <v>0</v>
      </c>
      <c r="T244" s="185">
        <f t="shared" si="6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178</v>
      </c>
      <c r="AT244" s="186" t="s">
        <v>173</v>
      </c>
      <c r="AU244" s="186" t="s">
        <v>83</v>
      </c>
      <c r="AY244" s="19" t="s">
        <v>171</v>
      </c>
      <c r="BE244" s="187">
        <f t="shared" si="64"/>
        <v>0</v>
      </c>
      <c r="BF244" s="187">
        <f t="shared" si="65"/>
        <v>0</v>
      </c>
      <c r="BG244" s="187">
        <f t="shared" si="66"/>
        <v>0</v>
      </c>
      <c r="BH244" s="187">
        <f t="shared" si="67"/>
        <v>0</v>
      </c>
      <c r="BI244" s="187">
        <f t="shared" si="68"/>
        <v>0</v>
      </c>
      <c r="BJ244" s="19" t="s">
        <v>179</v>
      </c>
      <c r="BK244" s="187">
        <f t="shared" si="69"/>
        <v>0</v>
      </c>
      <c r="BL244" s="19" t="s">
        <v>178</v>
      </c>
      <c r="BM244" s="186" t="s">
        <v>2306</v>
      </c>
    </row>
    <row r="245" spans="1:65" s="2" customFormat="1" ht="16.5" customHeight="1">
      <c r="A245" s="36"/>
      <c r="B245" s="37"/>
      <c r="C245" s="175" t="s">
        <v>1071</v>
      </c>
      <c r="D245" s="175" t="s">
        <v>173</v>
      </c>
      <c r="E245" s="176" t="s">
        <v>2307</v>
      </c>
      <c r="F245" s="177" t="s">
        <v>2308</v>
      </c>
      <c r="G245" s="178" t="s">
        <v>256</v>
      </c>
      <c r="H245" s="179">
        <v>100</v>
      </c>
      <c r="I245" s="180"/>
      <c r="J245" s="181">
        <f t="shared" si="60"/>
        <v>0</v>
      </c>
      <c r="K245" s="177" t="s">
        <v>19</v>
      </c>
      <c r="L245" s="41"/>
      <c r="M245" s="182" t="s">
        <v>19</v>
      </c>
      <c r="N245" s="183" t="s">
        <v>47</v>
      </c>
      <c r="O245" s="66"/>
      <c r="P245" s="184">
        <f t="shared" si="61"/>
        <v>0</v>
      </c>
      <c r="Q245" s="184">
        <v>0</v>
      </c>
      <c r="R245" s="184">
        <f t="shared" si="62"/>
        <v>0</v>
      </c>
      <c r="S245" s="184">
        <v>0</v>
      </c>
      <c r="T245" s="185">
        <f t="shared" si="6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178</v>
      </c>
      <c r="AT245" s="186" t="s">
        <v>173</v>
      </c>
      <c r="AU245" s="186" t="s">
        <v>83</v>
      </c>
      <c r="AY245" s="19" t="s">
        <v>171</v>
      </c>
      <c r="BE245" s="187">
        <f t="shared" si="64"/>
        <v>0</v>
      </c>
      <c r="BF245" s="187">
        <f t="shared" si="65"/>
        <v>0</v>
      </c>
      <c r="BG245" s="187">
        <f t="shared" si="66"/>
        <v>0</v>
      </c>
      <c r="BH245" s="187">
        <f t="shared" si="67"/>
        <v>0</v>
      </c>
      <c r="BI245" s="187">
        <f t="shared" si="68"/>
        <v>0</v>
      </c>
      <c r="BJ245" s="19" t="s">
        <v>179</v>
      </c>
      <c r="BK245" s="187">
        <f t="shared" si="69"/>
        <v>0</v>
      </c>
      <c r="BL245" s="19" t="s">
        <v>178</v>
      </c>
      <c r="BM245" s="186" t="s">
        <v>2309</v>
      </c>
    </row>
    <row r="246" spans="1:65" s="2" customFormat="1" ht="16.5" customHeight="1">
      <c r="A246" s="36"/>
      <c r="B246" s="37"/>
      <c r="C246" s="175" t="s">
        <v>2310</v>
      </c>
      <c r="D246" s="175" t="s">
        <v>173</v>
      </c>
      <c r="E246" s="176" t="s">
        <v>2311</v>
      </c>
      <c r="F246" s="177" t="s">
        <v>2268</v>
      </c>
      <c r="G246" s="178" t="s">
        <v>1844</v>
      </c>
      <c r="H246" s="179">
        <v>15</v>
      </c>
      <c r="I246" s="180"/>
      <c r="J246" s="181">
        <f t="shared" si="60"/>
        <v>0</v>
      </c>
      <c r="K246" s="177" t="s">
        <v>19</v>
      </c>
      <c r="L246" s="41"/>
      <c r="M246" s="182" t="s">
        <v>19</v>
      </c>
      <c r="N246" s="183" t="s">
        <v>47</v>
      </c>
      <c r="O246" s="66"/>
      <c r="P246" s="184">
        <f t="shared" si="61"/>
        <v>0</v>
      </c>
      <c r="Q246" s="184">
        <v>0</v>
      </c>
      <c r="R246" s="184">
        <f t="shared" si="62"/>
        <v>0</v>
      </c>
      <c r="S246" s="184">
        <v>0</v>
      </c>
      <c r="T246" s="185">
        <f t="shared" si="6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178</v>
      </c>
      <c r="AT246" s="186" t="s">
        <v>173</v>
      </c>
      <c r="AU246" s="186" t="s">
        <v>83</v>
      </c>
      <c r="AY246" s="19" t="s">
        <v>171</v>
      </c>
      <c r="BE246" s="187">
        <f t="shared" si="64"/>
        <v>0</v>
      </c>
      <c r="BF246" s="187">
        <f t="shared" si="65"/>
        <v>0</v>
      </c>
      <c r="BG246" s="187">
        <f t="shared" si="66"/>
        <v>0</v>
      </c>
      <c r="BH246" s="187">
        <f t="shared" si="67"/>
        <v>0</v>
      </c>
      <c r="BI246" s="187">
        <f t="shared" si="68"/>
        <v>0</v>
      </c>
      <c r="BJ246" s="19" t="s">
        <v>179</v>
      </c>
      <c r="BK246" s="187">
        <f t="shared" si="69"/>
        <v>0</v>
      </c>
      <c r="BL246" s="19" t="s">
        <v>178</v>
      </c>
      <c r="BM246" s="186" t="s">
        <v>2312</v>
      </c>
    </row>
    <row r="247" spans="1:65" s="2" customFormat="1" ht="16.5" customHeight="1">
      <c r="A247" s="36"/>
      <c r="B247" s="37"/>
      <c r="C247" s="175" t="s">
        <v>1080</v>
      </c>
      <c r="D247" s="175" t="s">
        <v>173</v>
      </c>
      <c r="E247" s="176" t="s">
        <v>2313</v>
      </c>
      <c r="F247" s="177" t="s">
        <v>2274</v>
      </c>
      <c r="G247" s="178" t="s">
        <v>1844</v>
      </c>
      <c r="H247" s="179">
        <v>26</v>
      </c>
      <c r="I247" s="180"/>
      <c r="J247" s="181">
        <f t="shared" si="60"/>
        <v>0</v>
      </c>
      <c r="K247" s="177" t="s">
        <v>19</v>
      </c>
      <c r="L247" s="41"/>
      <c r="M247" s="182" t="s">
        <v>19</v>
      </c>
      <c r="N247" s="183" t="s">
        <v>47</v>
      </c>
      <c r="O247" s="66"/>
      <c r="P247" s="184">
        <f t="shared" si="61"/>
        <v>0</v>
      </c>
      <c r="Q247" s="184">
        <v>0</v>
      </c>
      <c r="R247" s="184">
        <f t="shared" si="62"/>
        <v>0</v>
      </c>
      <c r="S247" s="184">
        <v>0</v>
      </c>
      <c r="T247" s="185">
        <f t="shared" si="6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178</v>
      </c>
      <c r="AT247" s="186" t="s">
        <v>173</v>
      </c>
      <c r="AU247" s="186" t="s">
        <v>83</v>
      </c>
      <c r="AY247" s="19" t="s">
        <v>171</v>
      </c>
      <c r="BE247" s="187">
        <f t="shared" si="64"/>
        <v>0</v>
      </c>
      <c r="BF247" s="187">
        <f t="shared" si="65"/>
        <v>0</v>
      </c>
      <c r="BG247" s="187">
        <f t="shared" si="66"/>
        <v>0</v>
      </c>
      <c r="BH247" s="187">
        <f t="shared" si="67"/>
        <v>0</v>
      </c>
      <c r="BI247" s="187">
        <f t="shared" si="68"/>
        <v>0</v>
      </c>
      <c r="BJ247" s="19" t="s">
        <v>179</v>
      </c>
      <c r="BK247" s="187">
        <f t="shared" si="69"/>
        <v>0</v>
      </c>
      <c r="BL247" s="19" t="s">
        <v>178</v>
      </c>
      <c r="BM247" s="186" t="s">
        <v>2314</v>
      </c>
    </row>
    <row r="248" spans="1:65" s="2" customFormat="1" ht="16.5" customHeight="1">
      <c r="A248" s="36"/>
      <c r="B248" s="37"/>
      <c r="C248" s="175" t="s">
        <v>2315</v>
      </c>
      <c r="D248" s="175" t="s">
        <v>173</v>
      </c>
      <c r="E248" s="176" t="s">
        <v>2316</v>
      </c>
      <c r="F248" s="177" t="s">
        <v>2277</v>
      </c>
      <c r="G248" s="178" t="s">
        <v>1844</v>
      </c>
      <c r="H248" s="179">
        <v>1</v>
      </c>
      <c r="I248" s="180"/>
      <c r="J248" s="181">
        <f t="shared" si="60"/>
        <v>0</v>
      </c>
      <c r="K248" s="177" t="s">
        <v>19</v>
      </c>
      <c r="L248" s="41"/>
      <c r="M248" s="182" t="s">
        <v>19</v>
      </c>
      <c r="N248" s="183" t="s">
        <v>47</v>
      </c>
      <c r="O248" s="66"/>
      <c r="P248" s="184">
        <f t="shared" si="61"/>
        <v>0</v>
      </c>
      <c r="Q248" s="184">
        <v>0</v>
      </c>
      <c r="R248" s="184">
        <f t="shared" si="62"/>
        <v>0</v>
      </c>
      <c r="S248" s="184">
        <v>0</v>
      </c>
      <c r="T248" s="185">
        <f t="shared" si="63"/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178</v>
      </c>
      <c r="AT248" s="186" t="s">
        <v>173</v>
      </c>
      <c r="AU248" s="186" t="s">
        <v>83</v>
      </c>
      <c r="AY248" s="19" t="s">
        <v>171</v>
      </c>
      <c r="BE248" s="187">
        <f t="shared" si="64"/>
        <v>0</v>
      </c>
      <c r="BF248" s="187">
        <f t="shared" si="65"/>
        <v>0</v>
      </c>
      <c r="BG248" s="187">
        <f t="shared" si="66"/>
        <v>0</v>
      </c>
      <c r="BH248" s="187">
        <f t="shared" si="67"/>
        <v>0</v>
      </c>
      <c r="BI248" s="187">
        <f t="shared" si="68"/>
        <v>0</v>
      </c>
      <c r="BJ248" s="19" t="s">
        <v>179</v>
      </c>
      <c r="BK248" s="187">
        <f t="shared" si="69"/>
        <v>0</v>
      </c>
      <c r="BL248" s="19" t="s">
        <v>178</v>
      </c>
      <c r="BM248" s="186" t="s">
        <v>2317</v>
      </c>
    </row>
    <row r="249" spans="1:65" s="2" customFormat="1" ht="16.5" customHeight="1">
      <c r="A249" s="36"/>
      <c r="B249" s="37"/>
      <c r="C249" s="175" t="s">
        <v>1089</v>
      </c>
      <c r="D249" s="175" t="s">
        <v>173</v>
      </c>
      <c r="E249" s="176" t="s">
        <v>2318</v>
      </c>
      <c r="F249" s="177" t="s">
        <v>1969</v>
      </c>
      <c r="G249" s="178" t="s">
        <v>1844</v>
      </c>
      <c r="H249" s="179">
        <v>3</v>
      </c>
      <c r="I249" s="180"/>
      <c r="J249" s="181">
        <f t="shared" si="60"/>
        <v>0</v>
      </c>
      <c r="K249" s="177" t="s">
        <v>19</v>
      </c>
      <c r="L249" s="41"/>
      <c r="M249" s="182" t="s">
        <v>19</v>
      </c>
      <c r="N249" s="183" t="s">
        <v>47</v>
      </c>
      <c r="O249" s="66"/>
      <c r="P249" s="184">
        <f t="shared" si="61"/>
        <v>0</v>
      </c>
      <c r="Q249" s="184">
        <v>0</v>
      </c>
      <c r="R249" s="184">
        <f t="shared" si="62"/>
        <v>0</v>
      </c>
      <c r="S249" s="184">
        <v>0</v>
      </c>
      <c r="T249" s="185">
        <f t="shared" si="6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178</v>
      </c>
      <c r="AT249" s="186" t="s">
        <v>173</v>
      </c>
      <c r="AU249" s="186" t="s">
        <v>83</v>
      </c>
      <c r="AY249" s="19" t="s">
        <v>171</v>
      </c>
      <c r="BE249" s="187">
        <f t="shared" si="64"/>
        <v>0</v>
      </c>
      <c r="BF249" s="187">
        <f t="shared" si="65"/>
        <v>0</v>
      </c>
      <c r="BG249" s="187">
        <f t="shared" si="66"/>
        <v>0</v>
      </c>
      <c r="BH249" s="187">
        <f t="shared" si="67"/>
        <v>0</v>
      </c>
      <c r="BI249" s="187">
        <f t="shared" si="68"/>
        <v>0</v>
      </c>
      <c r="BJ249" s="19" t="s">
        <v>179</v>
      </c>
      <c r="BK249" s="187">
        <f t="shared" si="69"/>
        <v>0</v>
      </c>
      <c r="BL249" s="19" t="s">
        <v>178</v>
      </c>
      <c r="BM249" s="186" t="s">
        <v>2319</v>
      </c>
    </row>
    <row r="250" spans="1:65" s="2" customFormat="1" ht="16.5" customHeight="1">
      <c r="A250" s="36"/>
      <c r="B250" s="37"/>
      <c r="C250" s="175" t="s">
        <v>1094</v>
      </c>
      <c r="D250" s="175" t="s">
        <v>173</v>
      </c>
      <c r="E250" s="176" t="s">
        <v>2320</v>
      </c>
      <c r="F250" s="177" t="s">
        <v>2282</v>
      </c>
      <c r="G250" s="178" t="s">
        <v>256</v>
      </c>
      <c r="H250" s="179">
        <v>100</v>
      </c>
      <c r="I250" s="180"/>
      <c r="J250" s="181">
        <f t="shared" si="60"/>
        <v>0</v>
      </c>
      <c r="K250" s="177" t="s">
        <v>19</v>
      </c>
      <c r="L250" s="41"/>
      <c r="M250" s="182" t="s">
        <v>19</v>
      </c>
      <c r="N250" s="183" t="s">
        <v>47</v>
      </c>
      <c r="O250" s="66"/>
      <c r="P250" s="184">
        <f t="shared" si="61"/>
        <v>0</v>
      </c>
      <c r="Q250" s="184">
        <v>0</v>
      </c>
      <c r="R250" s="184">
        <f t="shared" si="62"/>
        <v>0</v>
      </c>
      <c r="S250" s="184">
        <v>0</v>
      </c>
      <c r="T250" s="185">
        <f t="shared" si="6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178</v>
      </c>
      <c r="AT250" s="186" t="s">
        <v>173</v>
      </c>
      <c r="AU250" s="186" t="s">
        <v>83</v>
      </c>
      <c r="AY250" s="19" t="s">
        <v>171</v>
      </c>
      <c r="BE250" s="187">
        <f t="shared" si="64"/>
        <v>0</v>
      </c>
      <c r="BF250" s="187">
        <f t="shared" si="65"/>
        <v>0</v>
      </c>
      <c r="BG250" s="187">
        <f t="shared" si="66"/>
        <v>0</v>
      </c>
      <c r="BH250" s="187">
        <f t="shared" si="67"/>
        <v>0</v>
      </c>
      <c r="BI250" s="187">
        <f t="shared" si="68"/>
        <v>0</v>
      </c>
      <c r="BJ250" s="19" t="s">
        <v>179</v>
      </c>
      <c r="BK250" s="187">
        <f t="shared" si="69"/>
        <v>0</v>
      </c>
      <c r="BL250" s="19" t="s">
        <v>178</v>
      </c>
      <c r="BM250" s="186" t="s">
        <v>2321</v>
      </c>
    </row>
    <row r="251" spans="1:65" s="2" customFormat="1" ht="16.5" customHeight="1">
      <c r="A251" s="36"/>
      <c r="B251" s="37"/>
      <c r="C251" s="175" t="s">
        <v>1099</v>
      </c>
      <c r="D251" s="175" t="s">
        <v>173</v>
      </c>
      <c r="E251" s="176" t="s">
        <v>2322</v>
      </c>
      <c r="F251" s="177" t="s">
        <v>2285</v>
      </c>
      <c r="G251" s="178" t="s">
        <v>256</v>
      </c>
      <c r="H251" s="179">
        <v>220</v>
      </c>
      <c r="I251" s="180"/>
      <c r="J251" s="181">
        <f t="shared" si="60"/>
        <v>0</v>
      </c>
      <c r="K251" s="177" t="s">
        <v>19</v>
      </c>
      <c r="L251" s="41"/>
      <c r="M251" s="182" t="s">
        <v>19</v>
      </c>
      <c r="N251" s="183" t="s">
        <v>47</v>
      </c>
      <c r="O251" s="66"/>
      <c r="P251" s="184">
        <f t="shared" si="61"/>
        <v>0</v>
      </c>
      <c r="Q251" s="184">
        <v>0</v>
      </c>
      <c r="R251" s="184">
        <f t="shared" si="62"/>
        <v>0</v>
      </c>
      <c r="S251" s="184">
        <v>0</v>
      </c>
      <c r="T251" s="185">
        <f t="shared" si="63"/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178</v>
      </c>
      <c r="AT251" s="186" t="s">
        <v>173</v>
      </c>
      <c r="AU251" s="186" t="s">
        <v>83</v>
      </c>
      <c r="AY251" s="19" t="s">
        <v>171</v>
      </c>
      <c r="BE251" s="187">
        <f t="shared" si="64"/>
        <v>0</v>
      </c>
      <c r="BF251" s="187">
        <f t="shared" si="65"/>
        <v>0</v>
      </c>
      <c r="BG251" s="187">
        <f t="shared" si="66"/>
        <v>0</v>
      </c>
      <c r="BH251" s="187">
        <f t="shared" si="67"/>
        <v>0</v>
      </c>
      <c r="BI251" s="187">
        <f t="shared" si="68"/>
        <v>0</v>
      </c>
      <c r="BJ251" s="19" t="s">
        <v>179</v>
      </c>
      <c r="BK251" s="187">
        <f t="shared" si="69"/>
        <v>0</v>
      </c>
      <c r="BL251" s="19" t="s">
        <v>178</v>
      </c>
      <c r="BM251" s="186" t="s">
        <v>2323</v>
      </c>
    </row>
    <row r="252" spans="1:65" s="2" customFormat="1" ht="16.5" customHeight="1">
      <c r="A252" s="36"/>
      <c r="B252" s="37"/>
      <c r="C252" s="175" t="s">
        <v>1103</v>
      </c>
      <c r="D252" s="175" t="s">
        <v>173</v>
      </c>
      <c r="E252" s="176" t="s">
        <v>2324</v>
      </c>
      <c r="F252" s="177" t="s">
        <v>2288</v>
      </c>
      <c r="G252" s="178" t="s">
        <v>256</v>
      </c>
      <c r="H252" s="179">
        <v>50</v>
      </c>
      <c r="I252" s="180"/>
      <c r="J252" s="181">
        <f t="shared" si="60"/>
        <v>0</v>
      </c>
      <c r="K252" s="177" t="s">
        <v>19</v>
      </c>
      <c r="L252" s="41"/>
      <c r="M252" s="182" t="s">
        <v>19</v>
      </c>
      <c r="N252" s="183" t="s">
        <v>47</v>
      </c>
      <c r="O252" s="66"/>
      <c r="P252" s="184">
        <f t="shared" si="61"/>
        <v>0</v>
      </c>
      <c r="Q252" s="184">
        <v>0</v>
      </c>
      <c r="R252" s="184">
        <f t="shared" si="62"/>
        <v>0</v>
      </c>
      <c r="S252" s="184">
        <v>0</v>
      </c>
      <c r="T252" s="185">
        <f t="shared" si="63"/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178</v>
      </c>
      <c r="AT252" s="186" t="s">
        <v>173</v>
      </c>
      <c r="AU252" s="186" t="s">
        <v>83</v>
      </c>
      <c r="AY252" s="19" t="s">
        <v>171</v>
      </c>
      <c r="BE252" s="187">
        <f t="shared" si="64"/>
        <v>0</v>
      </c>
      <c r="BF252" s="187">
        <f t="shared" si="65"/>
        <v>0</v>
      </c>
      <c r="BG252" s="187">
        <f t="shared" si="66"/>
        <v>0</v>
      </c>
      <c r="BH252" s="187">
        <f t="shared" si="67"/>
        <v>0</v>
      </c>
      <c r="BI252" s="187">
        <f t="shared" si="68"/>
        <v>0</v>
      </c>
      <c r="BJ252" s="19" t="s">
        <v>179</v>
      </c>
      <c r="BK252" s="187">
        <f t="shared" si="69"/>
        <v>0</v>
      </c>
      <c r="BL252" s="19" t="s">
        <v>178</v>
      </c>
      <c r="BM252" s="186" t="s">
        <v>2325</v>
      </c>
    </row>
    <row r="253" spans="1:65" s="2" customFormat="1" ht="16.5" customHeight="1">
      <c r="A253" s="36"/>
      <c r="B253" s="37"/>
      <c r="C253" s="175" t="s">
        <v>1107</v>
      </c>
      <c r="D253" s="175" t="s">
        <v>173</v>
      </c>
      <c r="E253" s="176" t="s">
        <v>2326</v>
      </c>
      <c r="F253" s="177" t="s">
        <v>2327</v>
      </c>
      <c r="G253" s="178" t="s">
        <v>1844</v>
      </c>
      <c r="H253" s="179">
        <v>1</v>
      </c>
      <c r="I253" s="180"/>
      <c r="J253" s="181">
        <f t="shared" si="60"/>
        <v>0</v>
      </c>
      <c r="K253" s="177" t="s">
        <v>19</v>
      </c>
      <c r="L253" s="41"/>
      <c r="M253" s="182" t="s">
        <v>19</v>
      </c>
      <c r="N253" s="183" t="s">
        <v>47</v>
      </c>
      <c r="O253" s="66"/>
      <c r="P253" s="184">
        <f t="shared" si="61"/>
        <v>0</v>
      </c>
      <c r="Q253" s="184">
        <v>0</v>
      </c>
      <c r="R253" s="184">
        <f t="shared" si="62"/>
        <v>0</v>
      </c>
      <c r="S253" s="184">
        <v>0</v>
      </c>
      <c r="T253" s="185">
        <f t="shared" si="6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178</v>
      </c>
      <c r="AT253" s="186" t="s">
        <v>173</v>
      </c>
      <c r="AU253" s="186" t="s">
        <v>83</v>
      </c>
      <c r="AY253" s="19" t="s">
        <v>171</v>
      </c>
      <c r="BE253" s="187">
        <f t="shared" si="64"/>
        <v>0</v>
      </c>
      <c r="BF253" s="187">
        <f t="shared" si="65"/>
        <v>0</v>
      </c>
      <c r="BG253" s="187">
        <f t="shared" si="66"/>
        <v>0</v>
      </c>
      <c r="BH253" s="187">
        <f t="shared" si="67"/>
        <v>0</v>
      </c>
      <c r="BI253" s="187">
        <f t="shared" si="68"/>
        <v>0</v>
      </c>
      <c r="BJ253" s="19" t="s">
        <v>179</v>
      </c>
      <c r="BK253" s="187">
        <f t="shared" si="69"/>
        <v>0</v>
      </c>
      <c r="BL253" s="19" t="s">
        <v>178</v>
      </c>
      <c r="BM253" s="186" t="s">
        <v>2328</v>
      </c>
    </row>
    <row r="254" spans="1:65" s="2" customFormat="1" ht="16.5" customHeight="1">
      <c r="A254" s="36"/>
      <c r="B254" s="37"/>
      <c r="C254" s="175" t="s">
        <v>1113</v>
      </c>
      <c r="D254" s="175" t="s">
        <v>173</v>
      </c>
      <c r="E254" s="176" t="s">
        <v>2329</v>
      </c>
      <c r="F254" s="177" t="s">
        <v>2291</v>
      </c>
      <c r="G254" s="178" t="s">
        <v>256</v>
      </c>
      <c r="H254" s="179">
        <v>1790</v>
      </c>
      <c r="I254" s="180"/>
      <c r="J254" s="181">
        <f t="shared" si="60"/>
        <v>0</v>
      </c>
      <c r="K254" s="177" t="s">
        <v>19</v>
      </c>
      <c r="L254" s="41"/>
      <c r="M254" s="182" t="s">
        <v>19</v>
      </c>
      <c r="N254" s="183" t="s">
        <v>47</v>
      </c>
      <c r="O254" s="66"/>
      <c r="P254" s="184">
        <f t="shared" si="61"/>
        <v>0</v>
      </c>
      <c r="Q254" s="184">
        <v>0</v>
      </c>
      <c r="R254" s="184">
        <f t="shared" si="62"/>
        <v>0</v>
      </c>
      <c r="S254" s="184">
        <v>0</v>
      </c>
      <c r="T254" s="185">
        <f t="shared" si="6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178</v>
      </c>
      <c r="AT254" s="186" t="s">
        <v>173</v>
      </c>
      <c r="AU254" s="186" t="s">
        <v>83</v>
      </c>
      <c r="AY254" s="19" t="s">
        <v>171</v>
      </c>
      <c r="BE254" s="187">
        <f t="shared" si="64"/>
        <v>0</v>
      </c>
      <c r="BF254" s="187">
        <f t="shared" si="65"/>
        <v>0</v>
      </c>
      <c r="BG254" s="187">
        <f t="shared" si="66"/>
        <v>0</v>
      </c>
      <c r="BH254" s="187">
        <f t="shared" si="67"/>
        <v>0</v>
      </c>
      <c r="BI254" s="187">
        <f t="shared" si="68"/>
        <v>0</v>
      </c>
      <c r="BJ254" s="19" t="s">
        <v>179</v>
      </c>
      <c r="BK254" s="187">
        <f t="shared" si="69"/>
        <v>0</v>
      </c>
      <c r="BL254" s="19" t="s">
        <v>178</v>
      </c>
      <c r="BM254" s="186" t="s">
        <v>2330</v>
      </c>
    </row>
    <row r="255" spans="1:65" s="2" customFormat="1" ht="16.5" customHeight="1">
      <c r="A255" s="36"/>
      <c r="B255" s="37"/>
      <c r="C255" s="175" t="s">
        <v>1119</v>
      </c>
      <c r="D255" s="175" t="s">
        <v>173</v>
      </c>
      <c r="E255" s="176" t="s">
        <v>2331</v>
      </c>
      <c r="F255" s="177" t="s">
        <v>2332</v>
      </c>
      <c r="G255" s="178" t="s">
        <v>256</v>
      </c>
      <c r="H255" s="179">
        <v>1320</v>
      </c>
      <c r="I255" s="180"/>
      <c r="J255" s="181">
        <f t="shared" si="60"/>
        <v>0</v>
      </c>
      <c r="K255" s="177" t="s">
        <v>19</v>
      </c>
      <c r="L255" s="41"/>
      <c r="M255" s="182" t="s">
        <v>19</v>
      </c>
      <c r="N255" s="183" t="s">
        <v>47</v>
      </c>
      <c r="O255" s="66"/>
      <c r="P255" s="184">
        <f t="shared" si="61"/>
        <v>0</v>
      </c>
      <c r="Q255" s="184">
        <v>0</v>
      </c>
      <c r="R255" s="184">
        <f t="shared" si="62"/>
        <v>0</v>
      </c>
      <c r="S255" s="184">
        <v>0</v>
      </c>
      <c r="T255" s="185">
        <f t="shared" si="6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178</v>
      </c>
      <c r="AT255" s="186" t="s">
        <v>173</v>
      </c>
      <c r="AU255" s="186" t="s">
        <v>83</v>
      </c>
      <c r="AY255" s="19" t="s">
        <v>171</v>
      </c>
      <c r="BE255" s="187">
        <f t="shared" si="64"/>
        <v>0</v>
      </c>
      <c r="BF255" s="187">
        <f t="shared" si="65"/>
        <v>0</v>
      </c>
      <c r="BG255" s="187">
        <f t="shared" si="66"/>
        <v>0</v>
      </c>
      <c r="BH255" s="187">
        <f t="shared" si="67"/>
        <v>0</v>
      </c>
      <c r="BI255" s="187">
        <f t="shared" si="68"/>
        <v>0</v>
      </c>
      <c r="BJ255" s="19" t="s">
        <v>179</v>
      </c>
      <c r="BK255" s="187">
        <f t="shared" si="69"/>
        <v>0</v>
      </c>
      <c r="BL255" s="19" t="s">
        <v>178</v>
      </c>
      <c r="BM255" s="186" t="s">
        <v>2333</v>
      </c>
    </row>
    <row r="256" spans="1:65" s="2" customFormat="1" ht="16.5" customHeight="1">
      <c r="A256" s="36"/>
      <c r="B256" s="37"/>
      <c r="C256" s="175" t="s">
        <v>1126</v>
      </c>
      <c r="D256" s="175" t="s">
        <v>173</v>
      </c>
      <c r="E256" s="176" t="s">
        <v>2334</v>
      </c>
      <c r="F256" s="177" t="s">
        <v>2335</v>
      </c>
      <c r="G256" s="178" t="s">
        <v>1844</v>
      </c>
      <c r="H256" s="179">
        <v>1</v>
      </c>
      <c r="I256" s="180"/>
      <c r="J256" s="181">
        <f t="shared" si="60"/>
        <v>0</v>
      </c>
      <c r="K256" s="177" t="s">
        <v>19</v>
      </c>
      <c r="L256" s="41"/>
      <c r="M256" s="182" t="s">
        <v>19</v>
      </c>
      <c r="N256" s="183" t="s">
        <v>47</v>
      </c>
      <c r="O256" s="66"/>
      <c r="P256" s="184">
        <f t="shared" si="61"/>
        <v>0</v>
      </c>
      <c r="Q256" s="184">
        <v>0</v>
      </c>
      <c r="R256" s="184">
        <f t="shared" si="62"/>
        <v>0</v>
      </c>
      <c r="S256" s="184">
        <v>0</v>
      </c>
      <c r="T256" s="185">
        <f t="shared" si="6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178</v>
      </c>
      <c r="AT256" s="186" t="s">
        <v>173</v>
      </c>
      <c r="AU256" s="186" t="s">
        <v>83</v>
      </c>
      <c r="AY256" s="19" t="s">
        <v>171</v>
      </c>
      <c r="BE256" s="187">
        <f t="shared" si="64"/>
        <v>0</v>
      </c>
      <c r="BF256" s="187">
        <f t="shared" si="65"/>
        <v>0</v>
      </c>
      <c r="BG256" s="187">
        <f t="shared" si="66"/>
        <v>0</v>
      </c>
      <c r="BH256" s="187">
        <f t="shared" si="67"/>
        <v>0</v>
      </c>
      <c r="BI256" s="187">
        <f t="shared" si="68"/>
        <v>0</v>
      </c>
      <c r="BJ256" s="19" t="s">
        <v>179</v>
      </c>
      <c r="BK256" s="187">
        <f t="shared" si="69"/>
        <v>0</v>
      </c>
      <c r="BL256" s="19" t="s">
        <v>178</v>
      </c>
      <c r="BM256" s="186" t="s">
        <v>2336</v>
      </c>
    </row>
    <row r="257" spans="1:65" s="2" customFormat="1" ht="16.5" customHeight="1">
      <c r="A257" s="36"/>
      <c r="B257" s="37"/>
      <c r="C257" s="175" t="s">
        <v>1132</v>
      </c>
      <c r="D257" s="175" t="s">
        <v>173</v>
      </c>
      <c r="E257" s="176" t="s">
        <v>2337</v>
      </c>
      <c r="F257" s="177" t="s">
        <v>2338</v>
      </c>
      <c r="G257" s="178" t="s">
        <v>1844</v>
      </c>
      <c r="H257" s="179">
        <v>2</v>
      </c>
      <c r="I257" s="180"/>
      <c r="J257" s="181">
        <f aca="true" t="shared" si="70" ref="J257:J288">ROUND(I257*H257,2)</f>
        <v>0</v>
      </c>
      <c r="K257" s="177" t="s">
        <v>19</v>
      </c>
      <c r="L257" s="41"/>
      <c r="M257" s="182" t="s">
        <v>19</v>
      </c>
      <c r="N257" s="183" t="s">
        <v>47</v>
      </c>
      <c r="O257" s="66"/>
      <c r="P257" s="184">
        <f aca="true" t="shared" si="71" ref="P257:P288">O257*H257</f>
        <v>0</v>
      </c>
      <c r="Q257" s="184">
        <v>0</v>
      </c>
      <c r="R257" s="184">
        <f aca="true" t="shared" si="72" ref="R257:R288">Q257*H257</f>
        <v>0</v>
      </c>
      <c r="S257" s="184">
        <v>0</v>
      </c>
      <c r="T257" s="185">
        <f aca="true" t="shared" si="73" ref="T257:T288"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178</v>
      </c>
      <c r="AT257" s="186" t="s">
        <v>173</v>
      </c>
      <c r="AU257" s="186" t="s">
        <v>83</v>
      </c>
      <c r="AY257" s="19" t="s">
        <v>171</v>
      </c>
      <c r="BE257" s="187">
        <f aca="true" t="shared" si="74" ref="BE257:BE264">IF(N257="základní",J257,0)</f>
        <v>0</v>
      </c>
      <c r="BF257" s="187">
        <f aca="true" t="shared" si="75" ref="BF257:BF264">IF(N257="snížená",J257,0)</f>
        <v>0</v>
      </c>
      <c r="BG257" s="187">
        <f aca="true" t="shared" si="76" ref="BG257:BG264">IF(N257="zákl. přenesená",J257,0)</f>
        <v>0</v>
      </c>
      <c r="BH257" s="187">
        <f aca="true" t="shared" si="77" ref="BH257:BH264">IF(N257="sníž. přenesená",J257,0)</f>
        <v>0</v>
      </c>
      <c r="BI257" s="187">
        <f aca="true" t="shared" si="78" ref="BI257:BI264">IF(N257="nulová",J257,0)</f>
        <v>0</v>
      </c>
      <c r="BJ257" s="19" t="s">
        <v>179</v>
      </c>
      <c r="BK257" s="187">
        <f aca="true" t="shared" si="79" ref="BK257:BK264">ROUND(I257*H257,2)</f>
        <v>0</v>
      </c>
      <c r="BL257" s="19" t="s">
        <v>178</v>
      </c>
      <c r="BM257" s="186" t="s">
        <v>2339</v>
      </c>
    </row>
    <row r="258" spans="1:65" s="2" customFormat="1" ht="16.5" customHeight="1">
      <c r="A258" s="36"/>
      <c r="B258" s="37"/>
      <c r="C258" s="175" t="s">
        <v>1147</v>
      </c>
      <c r="D258" s="175" t="s">
        <v>173</v>
      </c>
      <c r="E258" s="176" t="s">
        <v>2340</v>
      </c>
      <c r="F258" s="177" t="s">
        <v>2341</v>
      </c>
      <c r="G258" s="178" t="s">
        <v>1844</v>
      </c>
      <c r="H258" s="179">
        <v>2</v>
      </c>
      <c r="I258" s="180"/>
      <c r="J258" s="181">
        <f t="shared" si="70"/>
        <v>0</v>
      </c>
      <c r="K258" s="177" t="s">
        <v>19</v>
      </c>
      <c r="L258" s="41"/>
      <c r="M258" s="182" t="s">
        <v>19</v>
      </c>
      <c r="N258" s="183" t="s">
        <v>47</v>
      </c>
      <c r="O258" s="66"/>
      <c r="P258" s="184">
        <f t="shared" si="71"/>
        <v>0</v>
      </c>
      <c r="Q258" s="184">
        <v>0</v>
      </c>
      <c r="R258" s="184">
        <f t="shared" si="72"/>
        <v>0</v>
      </c>
      <c r="S258" s="184">
        <v>0</v>
      </c>
      <c r="T258" s="185">
        <f t="shared" si="7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178</v>
      </c>
      <c r="AT258" s="186" t="s">
        <v>173</v>
      </c>
      <c r="AU258" s="186" t="s">
        <v>83</v>
      </c>
      <c r="AY258" s="19" t="s">
        <v>171</v>
      </c>
      <c r="BE258" s="187">
        <f t="shared" si="74"/>
        <v>0</v>
      </c>
      <c r="BF258" s="187">
        <f t="shared" si="75"/>
        <v>0</v>
      </c>
      <c r="BG258" s="187">
        <f t="shared" si="76"/>
        <v>0</v>
      </c>
      <c r="BH258" s="187">
        <f t="shared" si="77"/>
        <v>0</v>
      </c>
      <c r="BI258" s="187">
        <f t="shared" si="78"/>
        <v>0</v>
      </c>
      <c r="BJ258" s="19" t="s">
        <v>179</v>
      </c>
      <c r="BK258" s="187">
        <f t="shared" si="79"/>
        <v>0</v>
      </c>
      <c r="BL258" s="19" t="s">
        <v>178</v>
      </c>
      <c r="BM258" s="186" t="s">
        <v>2342</v>
      </c>
    </row>
    <row r="259" spans="1:65" s="2" customFormat="1" ht="16.5" customHeight="1">
      <c r="A259" s="36"/>
      <c r="B259" s="37"/>
      <c r="C259" s="175" t="s">
        <v>1152</v>
      </c>
      <c r="D259" s="175" t="s">
        <v>173</v>
      </c>
      <c r="E259" s="176" t="s">
        <v>2343</v>
      </c>
      <c r="F259" s="177" t="s">
        <v>2344</v>
      </c>
      <c r="G259" s="178" t="s">
        <v>1844</v>
      </c>
      <c r="H259" s="179">
        <v>1</v>
      </c>
      <c r="I259" s="180"/>
      <c r="J259" s="181">
        <f t="shared" si="70"/>
        <v>0</v>
      </c>
      <c r="K259" s="177" t="s">
        <v>19</v>
      </c>
      <c r="L259" s="41"/>
      <c r="M259" s="182" t="s">
        <v>19</v>
      </c>
      <c r="N259" s="183" t="s">
        <v>47</v>
      </c>
      <c r="O259" s="66"/>
      <c r="P259" s="184">
        <f t="shared" si="71"/>
        <v>0</v>
      </c>
      <c r="Q259" s="184">
        <v>0</v>
      </c>
      <c r="R259" s="184">
        <f t="shared" si="72"/>
        <v>0</v>
      </c>
      <c r="S259" s="184">
        <v>0</v>
      </c>
      <c r="T259" s="185">
        <f t="shared" si="7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178</v>
      </c>
      <c r="AT259" s="186" t="s">
        <v>173</v>
      </c>
      <c r="AU259" s="186" t="s">
        <v>83</v>
      </c>
      <c r="AY259" s="19" t="s">
        <v>171</v>
      </c>
      <c r="BE259" s="187">
        <f t="shared" si="74"/>
        <v>0</v>
      </c>
      <c r="BF259" s="187">
        <f t="shared" si="75"/>
        <v>0</v>
      </c>
      <c r="BG259" s="187">
        <f t="shared" si="76"/>
        <v>0</v>
      </c>
      <c r="BH259" s="187">
        <f t="shared" si="77"/>
        <v>0</v>
      </c>
      <c r="BI259" s="187">
        <f t="shared" si="78"/>
        <v>0</v>
      </c>
      <c r="BJ259" s="19" t="s">
        <v>179</v>
      </c>
      <c r="BK259" s="187">
        <f t="shared" si="79"/>
        <v>0</v>
      </c>
      <c r="BL259" s="19" t="s">
        <v>178</v>
      </c>
      <c r="BM259" s="186" t="s">
        <v>2345</v>
      </c>
    </row>
    <row r="260" spans="1:65" s="2" customFormat="1" ht="16.5" customHeight="1">
      <c r="A260" s="36"/>
      <c r="B260" s="37"/>
      <c r="C260" s="175" t="s">
        <v>1166</v>
      </c>
      <c r="D260" s="175" t="s">
        <v>173</v>
      </c>
      <c r="E260" s="176" t="s">
        <v>2346</v>
      </c>
      <c r="F260" s="177" t="s">
        <v>2347</v>
      </c>
      <c r="G260" s="178" t="s">
        <v>1844</v>
      </c>
      <c r="H260" s="179">
        <v>2</v>
      </c>
      <c r="I260" s="180"/>
      <c r="J260" s="181">
        <f t="shared" si="70"/>
        <v>0</v>
      </c>
      <c r="K260" s="177" t="s">
        <v>19</v>
      </c>
      <c r="L260" s="41"/>
      <c r="M260" s="182" t="s">
        <v>19</v>
      </c>
      <c r="N260" s="183" t="s">
        <v>47</v>
      </c>
      <c r="O260" s="66"/>
      <c r="P260" s="184">
        <f t="shared" si="71"/>
        <v>0</v>
      </c>
      <c r="Q260" s="184">
        <v>0</v>
      </c>
      <c r="R260" s="184">
        <f t="shared" si="72"/>
        <v>0</v>
      </c>
      <c r="S260" s="184">
        <v>0</v>
      </c>
      <c r="T260" s="185">
        <f t="shared" si="7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178</v>
      </c>
      <c r="AT260" s="186" t="s">
        <v>173</v>
      </c>
      <c r="AU260" s="186" t="s">
        <v>83</v>
      </c>
      <c r="AY260" s="19" t="s">
        <v>171</v>
      </c>
      <c r="BE260" s="187">
        <f t="shared" si="74"/>
        <v>0</v>
      </c>
      <c r="BF260" s="187">
        <f t="shared" si="75"/>
        <v>0</v>
      </c>
      <c r="BG260" s="187">
        <f t="shared" si="76"/>
        <v>0</v>
      </c>
      <c r="BH260" s="187">
        <f t="shared" si="77"/>
        <v>0</v>
      </c>
      <c r="BI260" s="187">
        <f t="shared" si="78"/>
        <v>0</v>
      </c>
      <c r="BJ260" s="19" t="s">
        <v>179</v>
      </c>
      <c r="BK260" s="187">
        <f t="shared" si="79"/>
        <v>0</v>
      </c>
      <c r="BL260" s="19" t="s">
        <v>178</v>
      </c>
      <c r="BM260" s="186" t="s">
        <v>2348</v>
      </c>
    </row>
    <row r="261" spans="1:65" s="2" customFormat="1" ht="16.5" customHeight="1">
      <c r="A261" s="36"/>
      <c r="B261" s="37"/>
      <c r="C261" s="175" t="s">
        <v>1171</v>
      </c>
      <c r="D261" s="175" t="s">
        <v>173</v>
      </c>
      <c r="E261" s="176" t="s">
        <v>2349</v>
      </c>
      <c r="F261" s="177" t="s">
        <v>2350</v>
      </c>
      <c r="G261" s="178" t="s">
        <v>1844</v>
      </c>
      <c r="H261" s="179">
        <v>1</v>
      </c>
      <c r="I261" s="180"/>
      <c r="J261" s="181">
        <f t="shared" si="70"/>
        <v>0</v>
      </c>
      <c r="K261" s="177" t="s">
        <v>19</v>
      </c>
      <c r="L261" s="41"/>
      <c r="M261" s="182" t="s">
        <v>19</v>
      </c>
      <c r="N261" s="183" t="s">
        <v>47</v>
      </c>
      <c r="O261" s="66"/>
      <c r="P261" s="184">
        <f t="shared" si="71"/>
        <v>0</v>
      </c>
      <c r="Q261" s="184">
        <v>0</v>
      </c>
      <c r="R261" s="184">
        <f t="shared" si="72"/>
        <v>0</v>
      </c>
      <c r="S261" s="184">
        <v>0</v>
      </c>
      <c r="T261" s="185">
        <f t="shared" si="7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178</v>
      </c>
      <c r="AT261" s="186" t="s">
        <v>173</v>
      </c>
      <c r="AU261" s="186" t="s">
        <v>83</v>
      </c>
      <c r="AY261" s="19" t="s">
        <v>171</v>
      </c>
      <c r="BE261" s="187">
        <f t="shared" si="74"/>
        <v>0</v>
      </c>
      <c r="BF261" s="187">
        <f t="shared" si="75"/>
        <v>0</v>
      </c>
      <c r="BG261" s="187">
        <f t="shared" si="76"/>
        <v>0</v>
      </c>
      <c r="BH261" s="187">
        <f t="shared" si="77"/>
        <v>0</v>
      </c>
      <c r="BI261" s="187">
        <f t="shared" si="78"/>
        <v>0</v>
      </c>
      <c r="BJ261" s="19" t="s">
        <v>179</v>
      </c>
      <c r="BK261" s="187">
        <f t="shared" si="79"/>
        <v>0</v>
      </c>
      <c r="BL261" s="19" t="s">
        <v>178</v>
      </c>
      <c r="BM261" s="186" t="s">
        <v>2351</v>
      </c>
    </row>
    <row r="262" spans="1:65" s="2" customFormat="1" ht="16.5" customHeight="1">
      <c r="A262" s="36"/>
      <c r="B262" s="37"/>
      <c r="C262" s="175" t="s">
        <v>1175</v>
      </c>
      <c r="D262" s="175" t="s">
        <v>173</v>
      </c>
      <c r="E262" s="176" t="s">
        <v>2352</v>
      </c>
      <c r="F262" s="177" t="s">
        <v>2353</v>
      </c>
      <c r="G262" s="178" t="s">
        <v>1844</v>
      </c>
      <c r="H262" s="179">
        <v>1</v>
      </c>
      <c r="I262" s="180"/>
      <c r="J262" s="181">
        <f t="shared" si="70"/>
        <v>0</v>
      </c>
      <c r="K262" s="177" t="s">
        <v>19</v>
      </c>
      <c r="L262" s="41"/>
      <c r="M262" s="182" t="s">
        <v>19</v>
      </c>
      <c r="N262" s="183" t="s">
        <v>47</v>
      </c>
      <c r="O262" s="66"/>
      <c r="P262" s="184">
        <f t="shared" si="71"/>
        <v>0</v>
      </c>
      <c r="Q262" s="184">
        <v>0</v>
      </c>
      <c r="R262" s="184">
        <f t="shared" si="72"/>
        <v>0</v>
      </c>
      <c r="S262" s="184">
        <v>0</v>
      </c>
      <c r="T262" s="185">
        <f t="shared" si="7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178</v>
      </c>
      <c r="AT262" s="186" t="s">
        <v>173</v>
      </c>
      <c r="AU262" s="186" t="s">
        <v>83</v>
      </c>
      <c r="AY262" s="19" t="s">
        <v>171</v>
      </c>
      <c r="BE262" s="187">
        <f t="shared" si="74"/>
        <v>0</v>
      </c>
      <c r="BF262" s="187">
        <f t="shared" si="75"/>
        <v>0</v>
      </c>
      <c r="BG262" s="187">
        <f t="shared" si="76"/>
        <v>0</v>
      </c>
      <c r="BH262" s="187">
        <f t="shared" si="77"/>
        <v>0</v>
      </c>
      <c r="BI262" s="187">
        <f t="shared" si="78"/>
        <v>0</v>
      </c>
      <c r="BJ262" s="19" t="s">
        <v>179</v>
      </c>
      <c r="BK262" s="187">
        <f t="shared" si="79"/>
        <v>0</v>
      </c>
      <c r="BL262" s="19" t="s">
        <v>178</v>
      </c>
      <c r="BM262" s="186" t="s">
        <v>2354</v>
      </c>
    </row>
    <row r="263" spans="1:65" s="2" customFormat="1" ht="16.5" customHeight="1">
      <c r="A263" s="36"/>
      <c r="B263" s="37"/>
      <c r="C263" s="175" t="s">
        <v>1180</v>
      </c>
      <c r="D263" s="175" t="s">
        <v>173</v>
      </c>
      <c r="E263" s="176" t="s">
        <v>2355</v>
      </c>
      <c r="F263" s="177" t="s">
        <v>2356</v>
      </c>
      <c r="G263" s="178" t="s">
        <v>1844</v>
      </c>
      <c r="H263" s="179">
        <v>1</v>
      </c>
      <c r="I263" s="180"/>
      <c r="J263" s="181">
        <f t="shared" si="70"/>
        <v>0</v>
      </c>
      <c r="K263" s="177" t="s">
        <v>19</v>
      </c>
      <c r="L263" s="41"/>
      <c r="M263" s="182" t="s">
        <v>19</v>
      </c>
      <c r="N263" s="183" t="s">
        <v>47</v>
      </c>
      <c r="O263" s="66"/>
      <c r="P263" s="184">
        <f t="shared" si="71"/>
        <v>0</v>
      </c>
      <c r="Q263" s="184">
        <v>0</v>
      </c>
      <c r="R263" s="184">
        <f t="shared" si="72"/>
        <v>0</v>
      </c>
      <c r="S263" s="184">
        <v>0</v>
      </c>
      <c r="T263" s="185">
        <f t="shared" si="7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178</v>
      </c>
      <c r="AT263" s="186" t="s">
        <v>173</v>
      </c>
      <c r="AU263" s="186" t="s">
        <v>83</v>
      </c>
      <c r="AY263" s="19" t="s">
        <v>171</v>
      </c>
      <c r="BE263" s="187">
        <f t="shared" si="74"/>
        <v>0</v>
      </c>
      <c r="BF263" s="187">
        <f t="shared" si="75"/>
        <v>0</v>
      </c>
      <c r="BG263" s="187">
        <f t="shared" si="76"/>
        <v>0</v>
      </c>
      <c r="BH263" s="187">
        <f t="shared" si="77"/>
        <v>0</v>
      </c>
      <c r="BI263" s="187">
        <f t="shared" si="78"/>
        <v>0</v>
      </c>
      <c r="BJ263" s="19" t="s">
        <v>179</v>
      </c>
      <c r="BK263" s="187">
        <f t="shared" si="79"/>
        <v>0</v>
      </c>
      <c r="BL263" s="19" t="s">
        <v>178</v>
      </c>
      <c r="BM263" s="186" t="s">
        <v>2357</v>
      </c>
    </row>
    <row r="264" spans="1:65" s="2" customFormat="1" ht="16.5" customHeight="1">
      <c r="A264" s="36"/>
      <c r="B264" s="37"/>
      <c r="C264" s="175" t="s">
        <v>1188</v>
      </c>
      <c r="D264" s="175" t="s">
        <v>173</v>
      </c>
      <c r="E264" s="176" t="s">
        <v>2358</v>
      </c>
      <c r="F264" s="177" t="s">
        <v>2359</v>
      </c>
      <c r="G264" s="178" t="s">
        <v>1616</v>
      </c>
      <c r="H264" s="179">
        <v>1</v>
      </c>
      <c r="I264" s="180"/>
      <c r="J264" s="181">
        <f t="shared" si="70"/>
        <v>0</v>
      </c>
      <c r="K264" s="177" t="s">
        <v>19</v>
      </c>
      <c r="L264" s="41"/>
      <c r="M264" s="182" t="s">
        <v>19</v>
      </c>
      <c r="N264" s="183" t="s">
        <v>47</v>
      </c>
      <c r="O264" s="66"/>
      <c r="P264" s="184">
        <f t="shared" si="71"/>
        <v>0</v>
      </c>
      <c r="Q264" s="184">
        <v>0</v>
      </c>
      <c r="R264" s="184">
        <f t="shared" si="72"/>
        <v>0</v>
      </c>
      <c r="S264" s="184">
        <v>0</v>
      </c>
      <c r="T264" s="185">
        <f t="shared" si="7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178</v>
      </c>
      <c r="AT264" s="186" t="s">
        <v>173</v>
      </c>
      <c r="AU264" s="186" t="s">
        <v>83</v>
      </c>
      <c r="AY264" s="19" t="s">
        <v>171</v>
      </c>
      <c r="BE264" s="187">
        <f t="shared" si="74"/>
        <v>0</v>
      </c>
      <c r="BF264" s="187">
        <f t="shared" si="75"/>
        <v>0</v>
      </c>
      <c r="BG264" s="187">
        <f t="shared" si="76"/>
        <v>0</v>
      </c>
      <c r="BH264" s="187">
        <f t="shared" si="77"/>
        <v>0</v>
      </c>
      <c r="BI264" s="187">
        <f t="shared" si="78"/>
        <v>0</v>
      </c>
      <c r="BJ264" s="19" t="s">
        <v>179</v>
      </c>
      <c r="BK264" s="187">
        <f t="shared" si="79"/>
        <v>0</v>
      </c>
      <c r="BL264" s="19" t="s">
        <v>178</v>
      </c>
      <c r="BM264" s="186" t="s">
        <v>2360</v>
      </c>
    </row>
    <row r="265" spans="2:63" s="12" customFormat="1" ht="25.9" customHeight="1">
      <c r="B265" s="159"/>
      <c r="C265" s="160"/>
      <c r="D265" s="161" t="s">
        <v>74</v>
      </c>
      <c r="E265" s="162" t="s">
        <v>2361</v>
      </c>
      <c r="F265" s="162" t="s">
        <v>2362</v>
      </c>
      <c r="G265" s="160"/>
      <c r="H265" s="160"/>
      <c r="I265" s="163"/>
      <c r="J265" s="164">
        <f>BK265</f>
        <v>0</v>
      </c>
      <c r="K265" s="160"/>
      <c r="L265" s="165"/>
      <c r="M265" s="166"/>
      <c r="N265" s="167"/>
      <c r="O265" s="167"/>
      <c r="P265" s="168">
        <f>P266</f>
        <v>0</v>
      </c>
      <c r="Q265" s="167"/>
      <c r="R265" s="168">
        <f>R266</f>
        <v>0</v>
      </c>
      <c r="S265" s="167"/>
      <c r="T265" s="169">
        <f>T266</f>
        <v>0</v>
      </c>
      <c r="AR265" s="170" t="s">
        <v>206</v>
      </c>
      <c r="AT265" s="171" t="s">
        <v>74</v>
      </c>
      <c r="AU265" s="171" t="s">
        <v>75</v>
      </c>
      <c r="AY265" s="170" t="s">
        <v>171</v>
      </c>
      <c r="BK265" s="172">
        <f>BK266</f>
        <v>0</v>
      </c>
    </row>
    <row r="266" spans="2:63" s="12" customFormat="1" ht="22.9" customHeight="1">
      <c r="B266" s="159"/>
      <c r="C266" s="160"/>
      <c r="D266" s="161" t="s">
        <v>74</v>
      </c>
      <c r="E266" s="173" t="s">
        <v>2363</v>
      </c>
      <c r="F266" s="173" t="s">
        <v>2364</v>
      </c>
      <c r="G266" s="160"/>
      <c r="H266" s="160"/>
      <c r="I266" s="163"/>
      <c r="J266" s="174">
        <f>BK266</f>
        <v>0</v>
      </c>
      <c r="K266" s="160"/>
      <c r="L266" s="165"/>
      <c r="M266" s="166"/>
      <c r="N266" s="167"/>
      <c r="O266" s="167"/>
      <c r="P266" s="168">
        <f>P267</f>
        <v>0</v>
      </c>
      <c r="Q266" s="167"/>
      <c r="R266" s="168">
        <f>R267</f>
        <v>0</v>
      </c>
      <c r="S266" s="167"/>
      <c r="T266" s="169">
        <f>T267</f>
        <v>0</v>
      </c>
      <c r="AR266" s="170" t="s">
        <v>206</v>
      </c>
      <c r="AT266" s="171" t="s">
        <v>74</v>
      </c>
      <c r="AU266" s="171" t="s">
        <v>83</v>
      </c>
      <c r="AY266" s="170" t="s">
        <v>171</v>
      </c>
      <c r="BK266" s="172">
        <f>BK267</f>
        <v>0</v>
      </c>
    </row>
    <row r="267" spans="1:65" s="2" customFormat="1" ht="16.5" customHeight="1">
      <c r="A267" s="36"/>
      <c r="B267" s="37"/>
      <c r="C267" s="175" t="s">
        <v>1196</v>
      </c>
      <c r="D267" s="175" t="s">
        <v>173</v>
      </c>
      <c r="E267" s="176" t="s">
        <v>2365</v>
      </c>
      <c r="F267" s="177" t="s">
        <v>2366</v>
      </c>
      <c r="G267" s="178" t="s">
        <v>1616</v>
      </c>
      <c r="H267" s="179">
        <v>1</v>
      </c>
      <c r="I267" s="180"/>
      <c r="J267" s="181">
        <f>ROUND(I267*H267,2)</f>
        <v>0</v>
      </c>
      <c r="K267" s="177" t="s">
        <v>2367</v>
      </c>
      <c r="L267" s="41"/>
      <c r="M267" s="249" t="s">
        <v>19</v>
      </c>
      <c r="N267" s="250" t="s">
        <v>47</v>
      </c>
      <c r="O267" s="251"/>
      <c r="P267" s="252">
        <f>O267*H267</f>
        <v>0</v>
      </c>
      <c r="Q267" s="252">
        <v>0</v>
      </c>
      <c r="R267" s="252">
        <f>Q267*H267</f>
        <v>0</v>
      </c>
      <c r="S267" s="252">
        <v>0</v>
      </c>
      <c r="T267" s="253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2368</v>
      </c>
      <c r="AT267" s="186" t="s">
        <v>173</v>
      </c>
      <c r="AU267" s="186" t="s">
        <v>179</v>
      </c>
      <c r="AY267" s="19" t="s">
        <v>171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179</v>
      </c>
      <c r="BK267" s="187">
        <f>ROUND(I267*H267,2)</f>
        <v>0</v>
      </c>
      <c r="BL267" s="19" t="s">
        <v>2368</v>
      </c>
      <c r="BM267" s="186" t="s">
        <v>2369</v>
      </c>
    </row>
    <row r="268" spans="1:31" s="2" customFormat="1" ht="6.95" customHeight="1">
      <c r="A268" s="36"/>
      <c r="B268" s="49"/>
      <c r="C268" s="50"/>
      <c r="D268" s="50"/>
      <c r="E268" s="50"/>
      <c r="F268" s="50"/>
      <c r="G268" s="50"/>
      <c r="H268" s="50"/>
      <c r="I268" s="50"/>
      <c r="J268" s="50"/>
      <c r="K268" s="50"/>
      <c r="L268" s="41"/>
      <c r="M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</row>
  </sheetData>
  <sheetProtection algorithmName="SHA-512" hashValue="riib9M2GcSaatQTyEyh39Oq3xPKybOu1it9PyKt9xw/cnMmd2eylS2cecSj36soLpjl3EJ85vRjkbBzaylwmvg==" saltValue="3sCb6nGZMLRnLai+FTxzERNuhPXO819Sia5W0aYzpKtQ9umMTyFLo2u30HZywDud5hhZymzaqS2z9gZsvf0ZJA==" spinCount="100000" sheet="1" objects="1" scenarios="1" formatColumns="0" formatRows="0" autoFilter="0"/>
  <autoFilter ref="C85:K267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90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2370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44285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ROUND((SUM(BE84:BE145)),2)</f>
        <v>0</v>
      </c>
      <c r="G33" s="36"/>
      <c r="H33" s="36"/>
      <c r="I33" s="120">
        <v>0.21</v>
      </c>
      <c r="J33" s="119">
        <f>ROUND(((SUM(BE84:BE145))*I33),2)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ROUND((SUM(BF84:BF145)),2)</f>
        <v>0</v>
      </c>
      <c r="G34" s="36"/>
      <c r="H34" s="36"/>
      <c r="I34" s="120">
        <v>0.15</v>
      </c>
      <c r="J34" s="119">
        <f>ROUND(((SUM(BF84:BF145))*I34),2)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ROUND((SUM(BG84:BG145)),2)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ROUND((SUM(BH84:BH145)),2)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ROUND((SUM(BI84:BI145)),2)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01.2. - Vytápění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44285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2371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9" customFormat="1" ht="24.95" customHeight="1">
      <c r="B61" s="136"/>
      <c r="C61" s="137"/>
      <c r="D61" s="138" t="s">
        <v>2372</v>
      </c>
      <c r="E61" s="139"/>
      <c r="F61" s="139"/>
      <c r="G61" s="139"/>
      <c r="H61" s="139"/>
      <c r="I61" s="139"/>
      <c r="J61" s="140">
        <f>J130</f>
        <v>0</v>
      </c>
      <c r="K61" s="137"/>
      <c r="L61" s="141"/>
    </row>
    <row r="62" spans="2:12" s="9" customFormat="1" ht="24.95" customHeight="1">
      <c r="B62" s="136"/>
      <c r="C62" s="137"/>
      <c r="D62" s="138" t="s">
        <v>2373</v>
      </c>
      <c r="E62" s="139"/>
      <c r="F62" s="139"/>
      <c r="G62" s="139"/>
      <c r="H62" s="139"/>
      <c r="I62" s="139"/>
      <c r="J62" s="140">
        <f>J140</f>
        <v>0</v>
      </c>
      <c r="K62" s="137"/>
      <c r="L62" s="141"/>
    </row>
    <row r="63" spans="2:12" s="9" customFormat="1" ht="24.95" customHeight="1">
      <c r="B63" s="136"/>
      <c r="C63" s="137"/>
      <c r="D63" s="138" t="s">
        <v>2374</v>
      </c>
      <c r="E63" s="139"/>
      <c r="F63" s="139"/>
      <c r="G63" s="139"/>
      <c r="H63" s="139"/>
      <c r="I63" s="139"/>
      <c r="J63" s="140">
        <f>J142</f>
        <v>0</v>
      </c>
      <c r="K63" s="137"/>
      <c r="L63" s="141"/>
    </row>
    <row r="64" spans="2:12" s="9" customFormat="1" ht="24.95" customHeight="1">
      <c r="B64" s="136"/>
      <c r="C64" s="137"/>
      <c r="D64" s="138" t="s">
        <v>2375</v>
      </c>
      <c r="E64" s="139"/>
      <c r="F64" s="139"/>
      <c r="G64" s="139"/>
      <c r="H64" s="139"/>
      <c r="I64" s="139"/>
      <c r="J64" s="140">
        <f>J144</f>
        <v>0</v>
      </c>
      <c r="K64" s="137"/>
      <c r="L64" s="141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156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405" t="str">
        <f>E7</f>
        <v>Domov ve Věži - Komunitní bydlení II</v>
      </c>
      <c r="F74" s="406"/>
      <c r="G74" s="406"/>
      <c r="H74" s="406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128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62" t="str">
        <f>E9</f>
        <v>SO 01.2. - Vytápění</v>
      </c>
      <c r="F76" s="407"/>
      <c r="G76" s="407"/>
      <c r="H76" s="407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>Obec Věž</v>
      </c>
      <c r="G78" s="38"/>
      <c r="H78" s="38"/>
      <c r="I78" s="31" t="s">
        <v>23</v>
      </c>
      <c r="J78" s="61">
        <f>IF(J12="","",J12)</f>
        <v>44285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15" customHeight="1">
      <c r="A80" s="36"/>
      <c r="B80" s="37"/>
      <c r="C80" s="31" t="s">
        <v>24</v>
      </c>
      <c r="D80" s="38"/>
      <c r="E80" s="38"/>
      <c r="F80" s="29" t="str">
        <f>E15</f>
        <v xml:space="preserve">Kraj Vysočina, Žižkova 1882/57, 587 33 Jihlava </v>
      </c>
      <c r="G80" s="38"/>
      <c r="H80" s="38"/>
      <c r="I80" s="31" t="s">
        <v>32</v>
      </c>
      <c r="J80" s="34" t="str">
        <f>E21</f>
        <v>INVENTE s.r.o., Žerotínova 483/1, 370 04 Č. Buděj.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30</v>
      </c>
      <c r="D81" s="38"/>
      <c r="E81" s="38"/>
      <c r="F81" s="29" t="str">
        <f>IF(E18="","",E18)</f>
        <v>Vyplň údaj</v>
      </c>
      <c r="G81" s="38"/>
      <c r="H81" s="38"/>
      <c r="I81" s="31" t="s">
        <v>37</v>
      </c>
      <c r="J81" s="34" t="str">
        <f>E24</f>
        <v xml:space="preserve"> 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157</v>
      </c>
      <c r="D83" s="151" t="s">
        <v>60</v>
      </c>
      <c r="E83" s="151" t="s">
        <v>56</v>
      </c>
      <c r="F83" s="151" t="s">
        <v>57</v>
      </c>
      <c r="G83" s="151" t="s">
        <v>158</v>
      </c>
      <c r="H83" s="151" t="s">
        <v>159</v>
      </c>
      <c r="I83" s="151" t="s">
        <v>160</v>
      </c>
      <c r="J83" s="151" t="s">
        <v>132</v>
      </c>
      <c r="K83" s="152" t="s">
        <v>161</v>
      </c>
      <c r="L83" s="153"/>
      <c r="M83" s="70" t="s">
        <v>19</v>
      </c>
      <c r="N83" s="71" t="s">
        <v>45</v>
      </c>
      <c r="O83" s="71" t="s">
        <v>162</v>
      </c>
      <c r="P83" s="71" t="s">
        <v>163</v>
      </c>
      <c r="Q83" s="71" t="s">
        <v>164</v>
      </c>
      <c r="R83" s="71" t="s">
        <v>165</v>
      </c>
      <c r="S83" s="71" t="s">
        <v>166</v>
      </c>
      <c r="T83" s="72" t="s">
        <v>167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168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P85+P130+P140+P142+P144</f>
        <v>0</v>
      </c>
      <c r="Q84" s="74"/>
      <c r="R84" s="156">
        <f>R85+R130+R140+R142+R144</f>
        <v>0</v>
      </c>
      <c r="S84" s="74"/>
      <c r="T84" s="157">
        <f>T85+T130+T140+T142+T144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74</v>
      </c>
      <c r="AU84" s="19" t="s">
        <v>133</v>
      </c>
      <c r="BK84" s="158">
        <f>BK85+BK130+BK140+BK142+BK144</f>
        <v>0</v>
      </c>
    </row>
    <row r="85" spans="2:63" s="12" customFormat="1" ht="25.9" customHeight="1">
      <c r="B85" s="159"/>
      <c r="C85" s="160"/>
      <c r="D85" s="161" t="s">
        <v>74</v>
      </c>
      <c r="E85" s="162" t="s">
        <v>1852</v>
      </c>
      <c r="F85" s="162" t="s">
        <v>2376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SUM(P86:P129)</f>
        <v>0</v>
      </c>
      <c r="Q85" s="167"/>
      <c r="R85" s="168">
        <f>SUM(R86:R129)</f>
        <v>0</v>
      </c>
      <c r="S85" s="167"/>
      <c r="T85" s="169">
        <f>SUM(T86:T129)</f>
        <v>0</v>
      </c>
      <c r="AR85" s="170" t="s">
        <v>83</v>
      </c>
      <c r="AT85" s="171" t="s">
        <v>74</v>
      </c>
      <c r="AU85" s="171" t="s">
        <v>75</v>
      </c>
      <c r="AY85" s="170" t="s">
        <v>171</v>
      </c>
      <c r="BK85" s="172">
        <f>SUM(BK86:BK129)</f>
        <v>0</v>
      </c>
    </row>
    <row r="86" spans="1:65" s="2" customFormat="1" ht="16.5" customHeight="1">
      <c r="A86" s="36"/>
      <c r="B86" s="37"/>
      <c r="C86" s="221" t="s">
        <v>83</v>
      </c>
      <c r="D86" s="221" t="s">
        <v>248</v>
      </c>
      <c r="E86" s="222" t="s">
        <v>2377</v>
      </c>
      <c r="F86" s="223" t="s">
        <v>2378</v>
      </c>
      <c r="G86" s="224" t="s">
        <v>176</v>
      </c>
      <c r="H86" s="225">
        <v>600</v>
      </c>
      <c r="I86" s="226"/>
      <c r="J86" s="227">
        <f aca="true" t="shared" si="0" ref="J86:J111">ROUND(I86*H86,2)</f>
        <v>0</v>
      </c>
      <c r="K86" s="223" t="s">
        <v>19</v>
      </c>
      <c r="L86" s="228"/>
      <c r="M86" s="229" t="s">
        <v>19</v>
      </c>
      <c r="N86" s="230" t="s">
        <v>47</v>
      </c>
      <c r="O86" s="66"/>
      <c r="P86" s="184">
        <f aca="true" t="shared" si="1" ref="P86:P111">O86*H86</f>
        <v>0</v>
      </c>
      <c r="Q86" s="184">
        <v>0</v>
      </c>
      <c r="R86" s="184">
        <f aca="true" t="shared" si="2" ref="R86:R111">Q86*H86</f>
        <v>0</v>
      </c>
      <c r="S86" s="184">
        <v>0</v>
      </c>
      <c r="T86" s="185">
        <f aca="true" t="shared" si="3" ref="T86:T111"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219</v>
      </c>
      <c r="AT86" s="186" t="s">
        <v>248</v>
      </c>
      <c r="AU86" s="186" t="s">
        <v>83</v>
      </c>
      <c r="AY86" s="19" t="s">
        <v>171</v>
      </c>
      <c r="BE86" s="187">
        <f aca="true" t="shared" si="4" ref="BE86:BE111">IF(N86="základní",J86,0)</f>
        <v>0</v>
      </c>
      <c r="BF86" s="187">
        <f aca="true" t="shared" si="5" ref="BF86:BF111">IF(N86="snížená",J86,0)</f>
        <v>0</v>
      </c>
      <c r="BG86" s="187">
        <f aca="true" t="shared" si="6" ref="BG86:BG111">IF(N86="zákl. přenesená",J86,0)</f>
        <v>0</v>
      </c>
      <c r="BH86" s="187">
        <f aca="true" t="shared" si="7" ref="BH86:BH111">IF(N86="sníž. přenesená",J86,0)</f>
        <v>0</v>
      </c>
      <c r="BI86" s="187">
        <f aca="true" t="shared" si="8" ref="BI86:BI111">IF(N86="nulová",J86,0)</f>
        <v>0</v>
      </c>
      <c r="BJ86" s="19" t="s">
        <v>179</v>
      </c>
      <c r="BK86" s="187">
        <f aca="true" t="shared" si="9" ref="BK86:BK111">ROUND(I86*H86,2)</f>
        <v>0</v>
      </c>
      <c r="BL86" s="19" t="s">
        <v>178</v>
      </c>
      <c r="BM86" s="186" t="s">
        <v>2379</v>
      </c>
    </row>
    <row r="87" spans="1:65" s="2" customFormat="1" ht="16.5" customHeight="1">
      <c r="A87" s="36"/>
      <c r="B87" s="37"/>
      <c r="C87" s="175" t="s">
        <v>230</v>
      </c>
      <c r="D87" s="175" t="s">
        <v>173</v>
      </c>
      <c r="E87" s="176" t="s">
        <v>2380</v>
      </c>
      <c r="F87" s="177" t="s">
        <v>2381</v>
      </c>
      <c r="G87" s="178" t="s">
        <v>1844</v>
      </c>
      <c r="H87" s="179">
        <v>3000</v>
      </c>
      <c r="I87" s="180"/>
      <c r="J87" s="181">
        <f t="shared" si="0"/>
        <v>0</v>
      </c>
      <c r="K87" s="177" t="s">
        <v>19</v>
      </c>
      <c r="L87" s="41"/>
      <c r="M87" s="182" t="s">
        <v>19</v>
      </c>
      <c r="N87" s="183" t="s">
        <v>47</v>
      </c>
      <c r="O87" s="66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178</v>
      </c>
      <c r="AT87" s="186" t="s">
        <v>173</v>
      </c>
      <c r="AU87" s="186" t="s">
        <v>83</v>
      </c>
      <c r="AY87" s="19" t="s">
        <v>171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9" t="s">
        <v>179</v>
      </c>
      <c r="BK87" s="187">
        <f t="shared" si="9"/>
        <v>0</v>
      </c>
      <c r="BL87" s="19" t="s">
        <v>178</v>
      </c>
      <c r="BM87" s="186" t="s">
        <v>2382</v>
      </c>
    </row>
    <row r="88" spans="1:65" s="2" customFormat="1" ht="16.5" customHeight="1">
      <c r="A88" s="36"/>
      <c r="B88" s="37"/>
      <c r="C88" s="175" t="s">
        <v>236</v>
      </c>
      <c r="D88" s="175" t="s">
        <v>173</v>
      </c>
      <c r="E88" s="176" t="s">
        <v>2383</v>
      </c>
      <c r="F88" s="177" t="s">
        <v>2384</v>
      </c>
      <c r="G88" s="178" t="s">
        <v>1844</v>
      </c>
      <c r="H88" s="179">
        <v>200</v>
      </c>
      <c r="I88" s="180"/>
      <c r="J88" s="181">
        <f t="shared" si="0"/>
        <v>0</v>
      </c>
      <c r="K88" s="177" t="s">
        <v>19</v>
      </c>
      <c r="L88" s="41"/>
      <c r="M88" s="182" t="s">
        <v>19</v>
      </c>
      <c r="N88" s="183" t="s">
        <v>47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83</v>
      </c>
      <c r="AY88" s="19" t="s">
        <v>171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179</v>
      </c>
      <c r="BK88" s="187">
        <f t="shared" si="9"/>
        <v>0</v>
      </c>
      <c r="BL88" s="19" t="s">
        <v>178</v>
      </c>
      <c r="BM88" s="186" t="s">
        <v>2385</v>
      </c>
    </row>
    <row r="89" spans="1:65" s="2" customFormat="1" ht="16.5" customHeight="1">
      <c r="A89" s="36"/>
      <c r="B89" s="37"/>
      <c r="C89" s="175" t="s">
        <v>242</v>
      </c>
      <c r="D89" s="175" t="s">
        <v>173</v>
      </c>
      <c r="E89" s="176" t="s">
        <v>2386</v>
      </c>
      <c r="F89" s="177" t="s">
        <v>2387</v>
      </c>
      <c r="G89" s="178" t="s">
        <v>1844</v>
      </c>
      <c r="H89" s="179">
        <v>9</v>
      </c>
      <c r="I89" s="180"/>
      <c r="J89" s="181">
        <f t="shared" si="0"/>
        <v>0</v>
      </c>
      <c r="K89" s="177" t="s">
        <v>19</v>
      </c>
      <c r="L89" s="41"/>
      <c r="M89" s="182" t="s">
        <v>19</v>
      </c>
      <c r="N89" s="183" t="s">
        <v>47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83</v>
      </c>
      <c r="AY89" s="19" t="s">
        <v>171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179</v>
      </c>
      <c r="BK89" s="187">
        <f t="shared" si="9"/>
        <v>0</v>
      </c>
      <c r="BL89" s="19" t="s">
        <v>178</v>
      </c>
      <c r="BM89" s="186" t="s">
        <v>2388</v>
      </c>
    </row>
    <row r="90" spans="1:65" s="2" customFormat="1" ht="16.5" customHeight="1">
      <c r="A90" s="36"/>
      <c r="B90" s="37"/>
      <c r="C90" s="175" t="s">
        <v>247</v>
      </c>
      <c r="D90" s="175" t="s">
        <v>173</v>
      </c>
      <c r="E90" s="176" t="s">
        <v>2389</v>
      </c>
      <c r="F90" s="177" t="s">
        <v>2390</v>
      </c>
      <c r="G90" s="178" t="s">
        <v>1844</v>
      </c>
      <c r="H90" s="179">
        <v>9</v>
      </c>
      <c r="I90" s="180"/>
      <c r="J90" s="181">
        <f t="shared" si="0"/>
        <v>0</v>
      </c>
      <c r="K90" s="177" t="s">
        <v>19</v>
      </c>
      <c r="L90" s="41"/>
      <c r="M90" s="182" t="s">
        <v>19</v>
      </c>
      <c r="N90" s="183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83</v>
      </c>
      <c r="AY90" s="19" t="s">
        <v>171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179</v>
      </c>
      <c r="BK90" s="187">
        <f t="shared" si="9"/>
        <v>0</v>
      </c>
      <c r="BL90" s="19" t="s">
        <v>178</v>
      </c>
      <c r="BM90" s="186" t="s">
        <v>2391</v>
      </c>
    </row>
    <row r="91" spans="1:65" s="2" customFormat="1" ht="16.5" customHeight="1">
      <c r="A91" s="36"/>
      <c r="B91" s="37"/>
      <c r="C91" s="175" t="s">
        <v>253</v>
      </c>
      <c r="D91" s="175" t="s">
        <v>173</v>
      </c>
      <c r="E91" s="176" t="s">
        <v>2392</v>
      </c>
      <c r="F91" s="177" t="s">
        <v>2393</v>
      </c>
      <c r="G91" s="178" t="s">
        <v>1844</v>
      </c>
      <c r="H91" s="179">
        <v>23</v>
      </c>
      <c r="I91" s="180"/>
      <c r="J91" s="181">
        <f t="shared" si="0"/>
        <v>0</v>
      </c>
      <c r="K91" s="177" t="s">
        <v>19</v>
      </c>
      <c r="L91" s="41"/>
      <c r="M91" s="182" t="s">
        <v>19</v>
      </c>
      <c r="N91" s="183" t="s">
        <v>47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83</v>
      </c>
      <c r="AY91" s="19" t="s">
        <v>171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179</v>
      </c>
      <c r="BK91" s="187">
        <f t="shared" si="9"/>
        <v>0</v>
      </c>
      <c r="BL91" s="19" t="s">
        <v>178</v>
      </c>
      <c r="BM91" s="186" t="s">
        <v>2394</v>
      </c>
    </row>
    <row r="92" spans="1:65" s="2" customFormat="1" ht="16.5" customHeight="1">
      <c r="A92" s="36"/>
      <c r="B92" s="37"/>
      <c r="C92" s="175" t="s">
        <v>8</v>
      </c>
      <c r="D92" s="175" t="s">
        <v>173</v>
      </c>
      <c r="E92" s="176" t="s">
        <v>2395</v>
      </c>
      <c r="F92" s="177" t="s">
        <v>2396</v>
      </c>
      <c r="G92" s="178" t="s">
        <v>1616</v>
      </c>
      <c r="H92" s="179">
        <v>4</v>
      </c>
      <c r="I92" s="180"/>
      <c r="J92" s="181">
        <f t="shared" si="0"/>
        <v>0</v>
      </c>
      <c r="K92" s="177" t="s">
        <v>19</v>
      </c>
      <c r="L92" s="41"/>
      <c r="M92" s="182" t="s">
        <v>19</v>
      </c>
      <c r="N92" s="183" t="s">
        <v>47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83</v>
      </c>
      <c r="AY92" s="19" t="s">
        <v>171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179</v>
      </c>
      <c r="BK92" s="187">
        <f t="shared" si="9"/>
        <v>0</v>
      </c>
      <c r="BL92" s="19" t="s">
        <v>178</v>
      </c>
      <c r="BM92" s="186" t="s">
        <v>2397</v>
      </c>
    </row>
    <row r="93" spans="1:65" s="2" customFormat="1" ht="16.5" customHeight="1">
      <c r="A93" s="36"/>
      <c r="B93" s="37"/>
      <c r="C93" s="175" t="s">
        <v>261</v>
      </c>
      <c r="D93" s="175" t="s">
        <v>173</v>
      </c>
      <c r="E93" s="176" t="s">
        <v>2398</v>
      </c>
      <c r="F93" s="177" t="s">
        <v>2399</v>
      </c>
      <c r="G93" s="178" t="s">
        <v>1616</v>
      </c>
      <c r="H93" s="179">
        <v>1</v>
      </c>
      <c r="I93" s="180"/>
      <c r="J93" s="181">
        <f t="shared" si="0"/>
        <v>0</v>
      </c>
      <c r="K93" s="177" t="s">
        <v>19</v>
      </c>
      <c r="L93" s="41"/>
      <c r="M93" s="182" t="s">
        <v>19</v>
      </c>
      <c r="N93" s="183" t="s">
        <v>47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83</v>
      </c>
      <c r="AY93" s="19" t="s">
        <v>171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179</v>
      </c>
      <c r="BK93" s="187">
        <f t="shared" si="9"/>
        <v>0</v>
      </c>
      <c r="BL93" s="19" t="s">
        <v>178</v>
      </c>
      <c r="BM93" s="186" t="s">
        <v>2400</v>
      </c>
    </row>
    <row r="94" spans="1:65" s="2" customFormat="1" ht="16.5" customHeight="1">
      <c r="A94" s="36"/>
      <c r="B94" s="37"/>
      <c r="C94" s="175" t="s">
        <v>265</v>
      </c>
      <c r="D94" s="175" t="s">
        <v>173</v>
      </c>
      <c r="E94" s="176" t="s">
        <v>2401</v>
      </c>
      <c r="F94" s="177" t="s">
        <v>2402</v>
      </c>
      <c r="G94" s="178" t="s">
        <v>1616</v>
      </c>
      <c r="H94" s="179">
        <v>2</v>
      </c>
      <c r="I94" s="180"/>
      <c r="J94" s="181">
        <f t="shared" si="0"/>
        <v>0</v>
      </c>
      <c r="K94" s="177" t="s">
        <v>19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83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2403</v>
      </c>
    </row>
    <row r="95" spans="1:65" s="2" customFormat="1" ht="16.5" customHeight="1">
      <c r="A95" s="36"/>
      <c r="B95" s="37"/>
      <c r="C95" s="175" t="s">
        <v>269</v>
      </c>
      <c r="D95" s="175" t="s">
        <v>173</v>
      </c>
      <c r="E95" s="176" t="s">
        <v>2404</v>
      </c>
      <c r="F95" s="177" t="s">
        <v>2405</v>
      </c>
      <c r="G95" s="178" t="s">
        <v>1844</v>
      </c>
      <c r="H95" s="179">
        <v>4</v>
      </c>
      <c r="I95" s="180"/>
      <c r="J95" s="181">
        <f t="shared" si="0"/>
        <v>0</v>
      </c>
      <c r="K95" s="177" t="s">
        <v>19</v>
      </c>
      <c r="L95" s="41"/>
      <c r="M95" s="182" t="s">
        <v>19</v>
      </c>
      <c r="N95" s="183" t="s">
        <v>47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83</v>
      </c>
      <c r="AY95" s="19" t="s">
        <v>171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179</v>
      </c>
      <c r="BK95" s="187">
        <f t="shared" si="9"/>
        <v>0</v>
      </c>
      <c r="BL95" s="19" t="s">
        <v>178</v>
      </c>
      <c r="BM95" s="186" t="s">
        <v>2406</v>
      </c>
    </row>
    <row r="96" spans="1:65" s="2" customFormat="1" ht="16.5" customHeight="1">
      <c r="A96" s="36"/>
      <c r="B96" s="37"/>
      <c r="C96" s="175" t="s">
        <v>274</v>
      </c>
      <c r="D96" s="175" t="s">
        <v>173</v>
      </c>
      <c r="E96" s="176" t="s">
        <v>2407</v>
      </c>
      <c r="F96" s="177" t="s">
        <v>2408</v>
      </c>
      <c r="G96" s="178" t="s">
        <v>1616</v>
      </c>
      <c r="H96" s="179">
        <v>1</v>
      </c>
      <c r="I96" s="180"/>
      <c r="J96" s="181">
        <f t="shared" si="0"/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83</v>
      </c>
      <c r="AY96" s="19" t="s">
        <v>171</v>
      </c>
      <c r="BE96" s="187">
        <f t="shared" si="4"/>
        <v>0</v>
      </c>
      <c r="BF96" s="187">
        <f t="shared" si="5"/>
        <v>0</v>
      </c>
      <c r="BG96" s="187">
        <f t="shared" si="6"/>
        <v>0</v>
      </c>
      <c r="BH96" s="187">
        <f t="shared" si="7"/>
        <v>0</v>
      </c>
      <c r="BI96" s="187">
        <f t="shared" si="8"/>
        <v>0</v>
      </c>
      <c r="BJ96" s="19" t="s">
        <v>179</v>
      </c>
      <c r="BK96" s="187">
        <f t="shared" si="9"/>
        <v>0</v>
      </c>
      <c r="BL96" s="19" t="s">
        <v>178</v>
      </c>
      <c r="BM96" s="186" t="s">
        <v>2409</v>
      </c>
    </row>
    <row r="97" spans="1:65" s="2" customFormat="1" ht="16.5" customHeight="1">
      <c r="A97" s="36"/>
      <c r="B97" s="37"/>
      <c r="C97" s="175" t="s">
        <v>179</v>
      </c>
      <c r="D97" s="175" t="s">
        <v>173</v>
      </c>
      <c r="E97" s="176" t="s">
        <v>2410</v>
      </c>
      <c r="F97" s="177" t="s">
        <v>2411</v>
      </c>
      <c r="G97" s="178" t="s">
        <v>256</v>
      </c>
      <c r="H97" s="179">
        <v>3000</v>
      </c>
      <c r="I97" s="180"/>
      <c r="J97" s="181">
        <f t="shared" si="0"/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83</v>
      </c>
      <c r="AY97" s="19" t="s">
        <v>171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19" t="s">
        <v>179</v>
      </c>
      <c r="BK97" s="187">
        <f t="shared" si="9"/>
        <v>0</v>
      </c>
      <c r="BL97" s="19" t="s">
        <v>178</v>
      </c>
      <c r="BM97" s="186" t="s">
        <v>2412</v>
      </c>
    </row>
    <row r="98" spans="1:65" s="2" customFormat="1" ht="16.5" customHeight="1">
      <c r="A98" s="36"/>
      <c r="B98" s="37"/>
      <c r="C98" s="175" t="s">
        <v>277</v>
      </c>
      <c r="D98" s="175" t="s">
        <v>173</v>
      </c>
      <c r="E98" s="176" t="s">
        <v>2413</v>
      </c>
      <c r="F98" s="177" t="s">
        <v>2414</v>
      </c>
      <c r="G98" s="178" t="s">
        <v>1616</v>
      </c>
      <c r="H98" s="179">
        <v>1</v>
      </c>
      <c r="I98" s="180"/>
      <c r="J98" s="181">
        <f t="shared" si="0"/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83</v>
      </c>
      <c r="AY98" s="19" t="s">
        <v>171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19" t="s">
        <v>179</v>
      </c>
      <c r="BK98" s="187">
        <f t="shared" si="9"/>
        <v>0</v>
      </c>
      <c r="BL98" s="19" t="s">
        <v>178</v>
      </c>
      <c r="BM98" s="186" t="s">
        <v>2415</v>
      </c>
    </row>
    <row r="99" spans="1:65" s="2" customFormat="1" ht="16.5" customHeight="1">
      <c r="A99" s="36"/>
      <c r="B99" s="37"/>
      <c r="C99" s="175" t="s">
        <v>7</v>
      </c>
      <c r="D99" s="175" t="s">
        <v>173</v>
      </c>
      <c r="E99" s="176" t="s">
        <v>2416</v>
      </c>
      <c r="F99" s="177" t="s">
        <v>2417</v>
      </c>
      <c r="G99" s="178" t="s">
        <v>1616</v>
      </c>
      <c r="H99" s="179">
        <v>1</v>
      </c>
      <c r="I99" s="180"/>
      <c r="J99" s="181">
        <f t="shared" si="0"/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83</v>
      </c>
      <c r="AY99" s="19" t="s">
        <v>171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19" t="s">
        <v>179</v>
      </c>
      <c r="BK99" s="187">
        <f t="shared" si="9"/>
        <v>0</v>
      </c>
      <c r="BL99" s="19" t="s">
        <v>178</v>
      </c>
      <c r="BM99" s="186" t="s">
        <v>2418</v>
      </c>
    </row>
    <row r="100" spans="1:65" s="2" customFormat="1" ht="16.5" customHeight="1">
      <c r="A100" s="36"/>
      <c r="B100" s="37"/>
      <c r="C100" s="175" t="s">
        <v>286</v>
      </c>
      <c r="D100" s="175" t="s">
        <v>173</v>
      </c>
      <c r="E100" s="176" t="s">
        <v>2419</v>
      </c>
      <c r="F100" s="177" t="s">
        <v>2420</v>
      </c>
      <c r="G100" s="178" t="s">
        <v>1616</v>
      </c>
      <c r="H100" s="179">
        <v>1</v>
      </c>
      <c r="I100" s="180"/>
      <c r="J100" s="181">
        <f t="shared" si="0"/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83</v>
      </c>
      <c r="AY100" s="19" t="s">
        <v>171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179</v>
      </c>
      <c r="BK100" s="187">
        <f t="shared" si="9"/>
        <v>0</v>
      </c>
      <c r="BL100" s="19" t="s">
        <v>178</v>
      </c>
      <c r="BM100" s="186" t="s">
        <v>2421</v>
      </c>
    </row>
    <row r="101" spans="1:65" s="2" customFormat="1" ht="16.5" customHeight="1">
      <c r="A101" s="36"/>
      <c r="B101" s="37"/>
      <c r="C101" s="175" t="s">
        <v>291</v>
      </c>
      <c r="D101" s="175" t="s">
        <v>173</v>
      </c>
      <c r="E101" s="176" t="s">
        <v>2422</v>
      </c>
      <c r="F101" s="177" t="s">
        <v>2423</v>
      </c>
      <c r="G101" s="178" t="s">
        <v>1844</v>
      </c>
      <c r="H101" s="179">
        <v>2</v>
      </c>
      <c r="I101" s="180"/>
      <c r="J101" s="181">
        <f t="shared" si="0"/>
        <v>0</v>
      </c>
      <c r="K101" s="177" t="s">
        <v>19</v>
      </c>
      <c r="L101" s="41"/>
      <c r="M101" s="182" t="s">
        <v>19</v>
      </c>
      <c r="N101" s="183" t="s">
        <v>47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83</v>
      </c>
      <c r="AY101" s="19" t="s">
        <v>171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179</v>
      </c>
      <c r="BK101" s="187">
        <f t="shared" si="9"/>
        <v>0</v>
      </c>
      <c r="BL101" s="19" t="s">
        <v>178</v>
      </c>
      <c r="BM101" s="186" t="s">
        <v>2424</v>
      </c>
    </row>
    <row r="102" spans="1:65" s="2" customFormat="1" ht="16.5" customHeight="1">
      <c r="A102" s="36"/>
      <c r="B102" s="37"/>
      <c r="C102" s="175" t="s">
        <v>296</v>
      </c>
      <c r="D102" s="175" t="s">
        <v>173</v>
      </c>
      <c r="E102" s="176" t="s">
        <v>2425</v>
      </c>
      <c r="F102" s="177" t="s">
        <v>2426</v>
      </c>
      <c r="G102" s="178" t="s">
        <v>1616</v>
      </c>
      <c r="H102" s="179">
        <v>1</v>
      </c>
      <c r="I102" s="180"/>
      <c r="J102" s="181">
        <f t="shared" si="0"/>
        <v>0</v>
      </c>
      <c r="K102" s="177" t="s">
        <v>19</v>
      </c>
      <c r="L102" s="41"/>
      <c r="M102" s="182" t="s">
        <v>19</v>
      </c>
      <c r="N102" s="183" t="s">
        <v>47</v>
      </c>
      <c r="O102" s="66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178</v>
      </c>
      <c r="AT102" s="186" t="s">
        <v>173</v>
      </c>
      <c r="AU102" s="186" t="s">
        <v>83</v>
      </c>
      <c r="AY102" s="19" t="s">
        <v>171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9" t="s">
        <v>179</v>
      </c>
      <c r="BK102" s="187">
        <f t="shared" si="9"/>
        <v>0</v>
      </c>
      <c r="BL102" s="19" t="s">
        <v>178</v>
      </c>
      <c r="BM102" s="186" t="s">
        <v>2427</v>
      </c>
    </row>
    <row r="103" spans="1:65" s="2" customFormat="1" ht="16.5" customHeight="1">
      <c r="A103" s="36"/>
      <c r="B103" s="37"/>
      <c r="C103" s="175" t="s">
        <v>300</v>
      </c>
      <c r="D103" s="175" t="s">
        <v>173</v>
      </c>
      <c r="E103" s="176" t="s">
        <v>2428</v>
      </c>
      <c r="F103" s="177" t="s">
        <v>2429</v>
      </c>
      <c r="G103" s="178" t="s">
        <v>1844</v>
      </c>
      <c r="H103" s="179">
        <v>1</v>
      </c>
      <c r="I103" s="180"/>
      <c r="J103" s="181">
        <f t="shared" si="0"/>
        <v>0</v>
      </c>
      <c r="K103" s="177" t="s">
        <v>19</v>
      </c>
      <c r="L103" s="41"/>
      <c r="M103" s="182" t="s">
        <v>19</v>
      </c>
      <c r="N103" s="183" t="s">
        <v>47</v>
      </c>
      <c r="O103" s="66"/>
      <c r="P103" s="184">
        <f t="shared" si="1"/>
        <v>0</v>
      </c>
      <c r="Q103" s="184">
        <v>0</v>
      </c>
      <c r="R103" s="184">
        <f t="shared" si="2"/>
        <v>0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83</v>
      </c>
      <c r="AY103" s="19" t="s">
        <v>171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179</v>
      </c>
      <c r="BK103" s="187">
        <f t="shared" si="9"/>
        <v>0</v>
      </c>
      <c r="BL103" s="19" t="s">
        <v>178</v>
      </c>
      <c r="BM103" s="186" t="s">
        <v>2430</v>
      </c>
    </row>
    <row r="104" spans="1:65" s="2" customFormat="1" ht="16.5" customHeight="1">
      <c r="A104" s="36"/>
      <c r="B104" s="37"/>
      <c r="C104" s="175" t="s">
        <v>305</v>
      </c>
      <c r="D104" s="175" t="s">
        <v>173</v>
      </c>
      <c r="E104" s="176" t="s">
        <v>2431</v>
      </c>
      <c r="F104" s="177" t="s">
        <v>2432</v>
      </c>
      <c r="G104" s="178" t="s">
        <v>1844</v>
      </c>
      <c r="H104" s="179">
        <v>4</v>
      </c>
      <c r="I104" s="180"/>
      <c r="J104" s="181">
        <f t="shared" si="0"/>
        <v>0</v>
      </c>
      <c r="K104" s="177" t="s">
        <v>19</v>
      </c>
      <c r="L104" s="41"/>
      <c r="M104" s="182" t="s">
        <v>19</v>
      </c>
      <c r="N104" s="183" t="s">
        <v>47</v>
      </c>
      <c r="O104" s="66"/>
      <c r="P104" s="184">
        <f t="shared" si="1"/>
        <v>0</v>
      </c>
      <c r="Q104" s="184">
        <v>0</v>
      </c>
      <c r="R104" s="184">
        <f t="shared" si="2"/>
        <v>0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83</v>
      </c>
      <c r="AY104" s="19" t="s">
        <v>171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179</v>
      </c>
      <c r="BK104" s="187">
        <f t="shared" si="9"/>
        <v>0</v>
      </c>
      <c r="BL104" s="19" t="s">
        <v>178</v>
      </c>
      <c r="BM104" s="186" t="s">
        <v>2433</v>
      </c>
    </row>
    <row r="105" spans="1:65" s="2" customFormat="1" ht="16.5" customHeight="1">
      <c r="A105" s="36"/>
      <c r="B105" s="37"/>
      <c r="C105" s="175" t="s">
        <v>314</v>
      </c>
      <c r="D105" s="175" t="s">
        <v>173</v>
      </c>
      <c r="E105" s="176" t="s">
        <v>2434</v>
      </c>
      <c r="F105" s="177" t="s">
        <v>2435</v>
      </c>
      <c r="G105" s="178" t="s">
        <v>1844</v>
      </c>
      <c r="H105" s="179">
        <v>13</v>
      </c>
      <c r="I105" s="180"/>
      <c r="J105" s="181">
        <f t="shared" si="0"/>
        <v>0</v>
      </c>
      <c r="K105" s="177" t="s">
        <v>19</v>
      </c>
      <c r="L105" s="41"/>
      <c r="M105" s="182" t="s">
        <v>19</v>
      </c>
      <c r="N105" s="183" t="s">
        <v>47</v>
      </c>
      <c r="O105" s="66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83</v>
      </c>
      <c r="AY105" s="19" t="s">
        <v>171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179</v>
      </c>
      <c r="BK105" s="187">
        <f t="shared" si="9"/>
        <v>0</v>
      </c>
      <c r="BL105" s="19" t="s">
        <v>178</v>
      </c>
      <c r="BM105" s="186" t="s">
        <v>2436</v>
      </c>
    </row>
    <row r="106" spans="1:65" s="2" customFormat="1" ht="16.5" customHeight="1">
      <c r="A106" s="36"/>
      <c r="B106" s="37"/>
      <c r="C106" s="175" t="s">
        <v>323</v>
      </c>
      <c r="D106" s="175" t="s">
        <v>173</v>
      </c>
      <c r="E106" s="176" t="s">
        <v>2437</v>
      </c>
      <c r="F106" s="177" t="s">
        <v>2438</v>
      </c>
      <c r="G106" s="178" t="s">
        <v>1844</v>
      </c>
      <c r="H106" s="179">
        <v>3</v>
      </c>
      <c r="I106" s="180"/>
      <c r="J106" s="181">
        <f t="shared" si="0"/>
        <v>0</v>
      </c>
      <c r="K106" s="177" t="s">
        <v>19</v>
      </c>
      <c r="L106" s="41"/>
      <c r="M106" s="182" t="s">
        <v>19</v>
      </c>
      <c r="N106" s="183" t="s">
        <v>47</v>
      </c>
      <c r="O106" s="66"/>
      <c r="P106" s="184">
        <f t="shared" si="1"/>
        <v>0</v>
      </c>
      <c r="Q106" s="184">
        <v>0</v>
      </c>
      <c r="R106" s="184">
        <f t="shared" si="2"/>
        <v>0</v>
      </c>
      <c r="S106" s="184">
        <v>0</v>
      </c>
      <c r="T106" s="185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83</v>
      </c>
      <c r="AY106" s="19" t="s">
        <v>171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9" t="s">
        <v>179</v>
      </c>
      <c r="BK106" s="187">
        <f t="shared" si="9"/>
        <v>0</v>
      </c>
      <c r="BL106" s="19" t="s">
        <v>178</v>
      </c>
      <c r="BM106" s="186" t="s">
        <v>2439</v>
      </c>
    </row>
    <row r="107" spans="1:65" s="2" customFormat="1" ht="16.5" customHeight="1">
      <c r="A107" s="36"/>
      <c r="B107" s="37"/>
      <c r="C107" s="175" t="s">
        <v>327</v>
      </c>
      <c r="D107" s="175" t="s">
        <v>173</v>
      </c>
      <c r="E107" s="176" t="s">
        <v>2440</v>
      </c>
      <c r="F107" s="177" t="s">
        <v>2441</v>
      </c>
      <c r="G107" s="178" t="s">
        <v>1844</v>
      </c>
      <c r="H107" s="179">
        <v>15</v>
      </c>
      <c r="I107" s="180"/>
      <c r="J107" s="181">
        <f t="shared" si="0"/>
        <v>0</v>
      </c>
      <c r="K107" s="177" t="s">
        <v>19</v>
      </c>
      <c r="L107" s="41"/>
      <c r="M107" s="182" t="s">
        <v>19</v>
      </c>
      <c r="N107" s="183" t="s">
        <v>47</v>
      </c>
      <c r="O107" s="66"/>
      <c r="P107" s="184">
        <f t="shared" si="1"/>
        <v>0</v>
      </c>
      <c r="Q107" s="184">
        <v>0</v>
      </c>
      <c r="R107" s="184">
        <f t="shared" si="2"/>
        <v>0</v>
      </c>
      <c r="S107" s="184">
        <v>0</v>
      </c>
      <c r="T107" s="185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178</v>
      </c>
      <c r="AT107" s="186" t="s">
        <v>173</v>
      </c>
      <c r="AU107" s="186" t="s">
        <v>83</v>
      </c>
      <c r="AY107" s="19" t="s">
        <v>171</v>
      </c>
      <c r="BE107" s="187">
        <f t="shared" si="4"/>
        <v>0</v>
      </c>
      <c r="BF107" s="187">
        <f t="shared" si="5"/>
        <v>0</v>
      </c>
      <c r="BG107" s="187">
        <f t="shared" si="6"/>
        <v>0</v>
      </c>
      <c r="BH107" s="187">
        <f t="shared" si="7"/>
        <v>0</v>
      </c>
      <c r="BI107" s="187">
        <f t="shared" si="8"/>
        <v>0</v>
      </c>
      <c r="BJ107" s="19" t="s">
        <v>179</v>
      </c>
      <c r="BK107" s="187">
        <f t="shared" si="9"/>
        <v>0</v>
      </c>
      <c r="BL107" s="19" t="s">
        <v>178</v>
      </c>
      <c r="BM107" s="186" t="s">
        <v>2442</v>
      </c>
    </row>
    <row r="108" spans="1:65" s="2" customFormat="1" ht="16.5" customHeight="1">
      <c r="A108" s="36"/>
      <c r="B108" s="37"/>
      <c r="C108" s="175" t="s">
        <v>193</v>
      </c>
      <c r="D108" s="175" t="s">
        <v>173</v>
      </c>
      <c r="E108" s="176" t="s">
        <v>2443</v>
      </c>
      <c r="F108" s="177" t="s">
        <v>2444</v>
      </c>
      <c r="G108" s="178" t="s">
        <v>256</v>
      </c>
      <c r="H108" s="179">
        <v>1200</v>
      </c>
      <c r="I108" s="180"/>
      <c r="J108" s="181">
        <f t="shared" si="0"/>
        <v>0</v>
      </c>
      <c r="K108" s="177" t="s">
        <v>19</v>
      </c>
      <c r="L108" s="41"/>
      <c r="M108" s="182" t="s">
        <v>19</v>
      </c>
      <c r="N108" s="183" t="s">
        <v>47</v>
      </c>
      <c r="O108" s="66"/>
      <c r="P108" s="184">
        <f t="shared" si="1"/>
        <v>0</v>
      </c>
      <c r="Q108" s="184">
        <v>0</v>
      </c>
      <c r="R108" s="184">
        <f t="shared" si="2"/>
        <v>0</v>
      </c>
      <c r="S108" s="184">
        <v>0</v>
      </c>
      <c r="T108" s="185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83</v>
      </c>
      <c r="AY108" s="19" t="s">
        <v>171</v>
      </c>
      <c r="BE108" s="187">
        <f t="shared" si="4"/>
        <v>0</v>
      </c>
      <c r="BF108" s="187">
        <f t="shared" si="5"/>
        <v>0</v>
      </c>
      <c r="BG108" s="187">
        <f t="shared" si="6"/>
        <v>0</v>
      </c>
      <c r="BH108" s="187">
        <f t="shared" si="7"/>
        <v>0</v>
      </c>
      <c r="BI108" s="187">
        <f t="shared" si="8"/>
        <v>0</v>
      </c>
      <c r="BJ108" s="19" t="s">
        <v>179</v>
      </c>
      <c r="BK108" s="187">
        <f t="shared" si="9"/>
        <v>0</v>
      </c>
      <c r="BL108" s="19" t="s">
        <v>178</v>
      </c>
      <c r="BM108" s="186" t="s">
        <v>2445</v>
      </c>
    </row>
    <row r="109" spans="1:65" s="2" customFormat="1" ht="16.5" customHeight="1">
      <c r="A109" s="36"/>
      <c r="B109" s="37"/>
      <c r="C109" s="175" t="s">
        <v>338</v>
      </c>
      <c r="D109" s="175" t="s">
        <v>173</v>
      </c>
      <c r="E109" s="176" t="s">
        <v>2446</v>
      </c>
      <c r="F109" s="177" t="s">
        <v>2447</v>
      </c>
      <c r="G109" s="178" t="s">
        <v>1844</v>
      </c>
      <c r="H109" s="179">
        <v>5</v>
      </c>
      <c r="I109" s="180"/>
      <c r="J109" s="181">
        <f t="shared" si="0"/>
        <v>0</v>
      </c>
      <c r="K109" s="177" t="s">
        <v>19</v>
      </c>
      <c r="L109" s="41"/>
      <c r="M109" s="182" t="s">
        <v>19</v>
      </c>
      <c r="N109" s="183" t="s">
        <v>47</v>
      </c>
      <c r="O109" s="66"/>
      <c r="P109" s="184">
        <f t="shared" si="1"/>
        <v>0</v>
      </c>
      <c r="Q109" s="184">
        <v>0</v>
      </c>
      <c r="R109" s="184">
        <f t="shared" si="2"/>
        <v>0</v>
      </c>
      <c r="S109" s="184">
        <v>0</v>
      </c>
      <c r="T109" s="185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83</v>
      </c>
      <c r="AY109" s="19" t="s">
        <v>171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19" t="s">
        <v>179</v>
      </c>
      <c r="BK109" s="187">
        <f t="shared" si="9"/>
        <v>0</v>
      </c>
      <c r="BL109" s="19" t="s">
        <v>178</v>
      </c>
      <c r="BM109" s="186" t="s">
        <v>2448</v>
      </c>
    </row>
    <row r="110" spans="1:65" s="2" customFormat="1" ht="16.5" customHeight="1">
      <c r="A110" s="36"/>
      <c r="B110" s="37"/>
      <c r="C110" s="175" t="s">
        <v>346</v>
      </c>
      <c r="D110" s="175" t="s">
        <v>173</v>
      </c>
      <c r="E110" s="176" t="s">
        <v>2449</v>
      </c>
      <c r="F110" s="177" t="s">
        <v>2450</v>
      </c>
      <c r="G110" s="178" t="s">
        <v>1844</v>
      </c>
      <c r="H110" s="179">
        <v>5</v>
      </c>
      <c r="I110" s="180"/>
      <c r="J110" s="181">
        <f t="shared" si="0"/>
        <v>0</v>
      </c>
      <c r="K110" s="177" t="s">
        <v>19</v>
      </c>
      <c r="L110" s="41"/>
      <c r="M110" s="182" t="s">
        <v>19</v>
      </c>
      <c r="N110" s="183" t="s">
        <v>47</v>
      </c>
      <c r="O110" s="66"/>
      <c r="P110" s="184">
        <f t="shared" si="1"/>
        <v>0</v>
      </c>
      <c r="Q110" s="184">
        <v>0</v>
      </c>
      <c r="R110" s="184">
        <f t="shared" si="2"/>
        <v>0</v>
      </c>
      <c r="S110" s="184">
        <v>0</v>
      </c>
      <c r="T110" s="185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83</v>
      </c>
      <c r="AY110" s="19" t="s">
        <v>171</v>
      </c>
      <c r="BE110" s="187">
        <f t="shared" si="4"/>
        <v>0</v>
      </c>
      <c r="BF110" s="187">
        <f t="shared" si="5"/>
        <v>0</v>
      </c>
      <c r="BG110" s="187">
        <f t="shared" si="6"/>
        <v>0</v>
      </c>
      <c r="BH110" s="187">
        <f t="shared" si="7"/>
        <v>0</v>
      </c>
      <c r="BI110" s="187">
        <f t="shared" si="8"/>
        <v>0</v>
      </c>
      <c r="BJ110" s="19" t="s">
        <v>179</v>
      </c>
      <c r="BK110" s="187">
        <f t="shared" si="9"/>
        <v>0</v>
      </c>
      <c r="BL110" s="19" t="s">
        <v>178</v>
      </c>
      <c r="BM110" s="186" t="s">
        <v>2451</v>
      </c>
    </row>
    <row r="111" spans="1:65" s="2" customFormat="1" ht="16.5" customHeight="1">
      <c r="A111" s="36"/>
      <c r="B111" s="37"/>
      <c r="C111" s="175" t="s">
        <v>353</v>
      </c>
      <c r="D111" s="175" t="s">
        <v>173</v>
      </c>
      <c r="E111" s="176" t="s">
        <v>2452</v>
      </c>
      <c r="F111" s="177" t="s">
        <v>2453</v>
      </c>
      <c r="G111" s="178" t="s">
        <v>1844</v>
      </c>
      <c r="H111" s="179">
        <v>2</v>
      </c>
      <c r="I111" s="180"/>
      <c r="J111" s="181">
        <f t="shared" si="0"/>
        <v>0</v>
      </c>
      <c r="K111" s="177" t="s">
        <v>19</v>
      </c>
      <c r="L111" s="41"/>
      <c r="M111" s="182" t="s">
        <v>19</v>
      </c>
      <c r="N111" s="183" t="s">
        <v>47</v>
      </c>
      <c r="O111" s="66"/>
      <c r="P111" s="184">
        <f t="shared" si="1"/>
        <v>0</v>
      </c>
      <c r="Q111" s="184">
        <v>0</v>
      </c>
      <c r="R111" s="184">
        <f t="shared" si="2"/>
        <v>0</v>
      </c>
      <c r="S111" s="184">
        <v>0</v>
      </c>
      <c r="T111" s="185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178</v>
      </c>
      <c r="AT111" s="186" t="s">
        <v>173</v>
      </c>
      <c r="AU111" s="186" t="s">
        <v>83</v>
      </c>
      <c r="AY111" s="19" t="s">
        <v>171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19" t="s">
        <v>179</v>
      </c>
      <c r="BK111" s="187">
        <f t="shared" si="9"/>
        <v>0</v>
      </c>
      <c r="BL111" s="19" t="s">
        <v>178</v>
      </c>
      <c r="BM111" s="186" t="s">
        <v>2454</v>
      </c>
    </row>
    <row r="112" spans="1:47" s="2" customFormat="1" ht="19.5">
      <c r="A112" s="36"/>
      <c r="B112" s="37"/>
      <c r="C112" s="38"/>
      <c r="D112" s="190" t="s">
        <v>856</v>
      </c>
      <c r="E112" s="38"/>
      <c r="F112" s="242" t="s">
        <v>2455</v>
      </c>
      <c r="G112" s="38"/>
      <c r="H112" s="38"/>
      <c r="I112" s="243"/>
      <c r="J112" s="38"/>
      <c r="K112" s="38"/>
      <c r="L112" s="41"/>
      <c r="M112" s="244"/>
      <c r="N112" s="245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856</v>
      </c>
      <c r="AU112" s="19" t="s">
        <v>83</v>
      </c>
    </row>
    <row r="113" spans="1:65" s="2" customFormat="1" ht="16.5" customHeight="1">
      <c r="A113" s="36"/>
      <c r="B113" s="37"/>
      <c r="C113" s="175" t="s">
        <v>380</v>
      </c>
      <c r="D113" s="175" t="s">
        <v>173</v>
      </c>
      <c r="E113" s="176" t="s">
        <v>2456</v>
      </c>
      <c r="F113" s="177" t="s">
        <v>2457</v>
      </c>
      <c r="G113" s="178" t="s">
        <v>1844</v>
      </c>
      <c r="H113" s="179">
        <v>1</v>
      </c>
      <c r="I113" s="180"/>
      <c r="J113" s="181">
        <f>ROUND(I113*H113,2)</f>
        <v>0</v>
      </c>
      <c r="K113" s="177" t="s">
        <v>19</v>
      </c>
      <c r="L113" s="41"/>
      <c r="M113" s="182" t="s">
        <v>19</v>
      </c>
      <c r="N113" s="183" t="s">
        <v>47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83</v>
      </c>
      <c r="AY113" s="19" t="s">
        <v>171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179</v>
      </c>
      <c r="BK113" s="187">
        <f>ROUND(I113*H113,2)</f>
        <v>0</v>
      </c>
      <c r="BL113" s="19" t="s">
        <v>178</v>
      </c>
      <c r="BM113" s="186" t="s">
        <v>2458</v>
      </c>
    </row>
    <row r="114" spans="1:47" s="2" customFormat="1" ht="19.5">
      <c r="A114" s="36"/>
      <c r="B114" s="37"/>
      <c r="C114" s="38"/>
      <c r="D114" s="190" t="s">
        <v>856</v>
      </c>
      <c r="E114" s="38"/>
      <c r="F114" s="242" t="s">
        <v>2459</v>
      </c>
      <c r="G114" s="38"/>
      <c r="H114" s="38"/>
      <c r="I114" s="243"/>
      <c r="J114" s="38"/>
      <c r="K114" s="38"/>
      <c r="L114" s="41"/>
      <c r="M114" s="244"/>
      <c r="N114" s="245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856</v>
      </c>
      <c r="AU114" s="19" t="s">
        <v>83</v>
      </c>
    </row>
    <row r="115" spans="1:65" s="2" customFormat="1" ht="16.5" customHeight="1">
      <c r="A115" s="36"/>
      <c r="B115" s="37"/>
      <c r="C115" s="175" t="s">
        <v>386</v>
      </c>
      <c r="D115" s="175" t="s">
        <v>173</v>
      </c>
      <c r="E115" s="176" t="s">
        <v>2460</v>
      </c>
      <c r="F115" s="177" t="s">
        <v>2461</v>
      </c>
      <c r="G115" s="178" t="s">
        <v>1616</v>
      </c>
      <c r="H115" s="179">
        <v>1</v>
      </c>
      <c r="I115" s="180"/>
      <c r="J115" s="181">
        <f aca="true" t="shared" si="10" ref="J115:J129">ROUND(I115*H115,2)</f>
        <v>0</v>
      </c>
      <c r="K115" s="177" t="s">
        <v>19</v>
      </c>
      <c r="L115" s="41"/>
      <c r="M115" s="182" t="s">
        <v>19</v>
      </c>
      <c r="N115" s="183" t="s">
        <v>47</v>
      </c>
      <c r="O115" s="66"/>
      <c r="P115" s="184">
        <f aca="true" t="shared" si="11" ref="P115:P129">O115*H115</f>
        <v>0</v>
      </c>
      <c r="Q115" s="184">
        <v>0</v>
      </c>
      <c r="R115" s="184">
        <f aca="true" t="shared" si="12" ref="R115:R129">Q115*H115</f>
        <v>0</v>
      </c>
      <c r="S115" s="184">
        <v>0</v>
      </c>
      <c r="T115" s="185">
        <f aca="true" t="shared" si="13" ref="T115:T129"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178</v>
      </c>
      <c r="AT115" s="186" t="s">
        <v>173</v>
      </c>
      <c r="AU115" s="186" t="s">
        <v>83</v>
      </c>
      <c r="AY115" s="19" t="s">
        <v>171</v>
      </c>
      <c r="BE115" s="187">
        <f aca="true" t="shared" si="14" ref="BE115:BE129">IF(N115="základní",J115,0)</f>
        <v>0</v>
      </c>
      <c r="BF115" s="187">
        <f aca="true" t="shared" si="15" ref="BF115:BF129">IF(N115="snížená",J115,0)</f>
        <v>0</v>
      </c>
      <c r="BG115" s="187">
        <f aca="true" t="shared" si="16" ref="BG115:BG129">IF(N115="zákl. přenesená",J115,0)</f>
        <v>0</v>
      </c>
      <c r="BH115" s="187">
        <f aca="true" t="shared" si="17" ref="BH115:BH129">IF(N115="sníž. přenesená",J115,0)</f>
        <v>0</v>
      </c>
      <c r="BI115" s="187">
        <f aca="true" t="shared" si="18" ref="BI115:BI129">IF(N115="nulová",J115,0)</f>
        <v>0</v>
      </c>
      <c r="BJ115" s="19" t="s">
        <v>179</v>
      </c>
      <c r="BK115" s="187">
        <f aca="true" t="shared" si="19" ref="BK115:BK129">ROUND(I115*H115,2)</f>
        <v>0</v>
      </c>
      <c r="BL115" s="19" t="s">
        <v>178</v>
      </c>
      <c r="BM115" s="186" t="s">
        <v>2462</v>
      </c>
    </row>
    <row r="116" spans="1:65" s="2" customFormat="1" ht="16.5" customHeight="1">
      <c r="A116" s="36"/>
      <c r="B116" s="37"/>
      <c r="C116" s="221" t="s">
        <v>391</v>
      </c>
      <c r="D116" s="221" t="s">
        <v>248</v>
      </c>
      <c r="E116" s="222" t="s">
        <v>2463</v>
      </c>
      <c r="F116" s="223" t="s">
        <v>2464</v>
      </c>
      <c r="G116" s="224" t="s">
        <v>1844</v>
      </c>
      <c r="H116" s="225">
        <v>60</v>
      </c>
      <c r="I116" s="226"/>
      <c r="J116" s="227">
        <f t="shared" si="10"/>
        <v>0</v>
      </c>
      <c r="K116" s="223" t="s">
        <v>19</v>
      </c>
      <c r="L116" s="228"/>
      <c r="M116" s="229" t="s">
        <v>19</v>
      </c>
      <c r="N116" s="230" t="s">
        <v>47</v>
      </c>
      <c r="O116" s="66"/>
      <c r="P116" s="184">
        <f t="shared" si="11"/>
        <v>0</v>
      </c>
      <c r="Q116" s="184">
        <v>0</v>
      </c>
      <c r="R116" s="184">
        <f t="shared" si="12"/>
        <v>0</v>
      </c>
      <c r="S116" s="184">
        <v>0</v>
      </c>
      <c r="T116" s="185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219</v>
      </c>
      <c r="AT116" s="186" t="s">
        <v>248</v>
      </c>
      <c r="AU116" s="186" t="s">
        <v>83</v>
      </c>
      <c r="AY116" s="19" t="s">
        <v>171</v>
      </c>
      <c r="BE116" s="187">
        <f t="shared" si="14"/>
        <v>0</v>
      </c>
      <c r="BF116" s="187">
        <f t="shared" si="15"/>
        <v>0</v>
      </c>
      <c r="BG116" s="187">
        <f t="shared" si="16"/>
        <v>0</v>
      </c>
      <c r="BH116" s="187">
        <f t="shared" si="17"/>
        <v>0</v>
      </c>
      <c r="BI116" s="187">
        <f t="shared" si="18"/>
        <v>0</v>
      </c>
      <c r="BJ116" s="19" t="s">
        <v>179</v>
      </c>
      <c r="BK116" s="187">
        <f t="shared" si="19"/>
        <v>0</v>
      </c>
      <c r="BL116" s="19" t="s">
        <v>178</v>
      </c>
      <c r="BM116" s="186" t="s">
        <v>2465</v>
      </c>
    </row>
    <row r="117" spans="1:65" s="2" customFormat="1" ht="16.5" customHeight="1">
      <c r="A117" s="36"/>
      <c r="B117" s="37"/>
      <c r="C117" s="221" t="s">
        <v>398</v>
      </c>
      <c r="D117" s="221" t="s">
        <v>248</v>
      </c>
      <c r="E117" s="222" t="s">
        <v>2466</v>
      </c>
      <c r="F117" s="223" t="s">
        <v>2467</v>
      </c>
      <c r="G117" s="224" t="s">
        <v>1844</v>
      </c>
      <c r="H117" s="225">
        <v>80</v>
      </c>
      <c r="I117" s="226"/>
      <c r="J117" s="227">
        <f t="shared" si="10"/>
        <v>0</v>
      </c>
      <c r="K117" s="223" t="s">
        <v>19</v>
      </c>
      <c r="L117" s="228"/>
      <c r="M117" s="229" t="s">
        <v>19</v>
      </c>
      <c r="N117" s="230" t="s">
        <v>47</v>
      </c>
      <c r="O117" s="66"/>
      <c r="P117" s="184">
        <f t="shared" si="11"/>
        <v>0</v>
      </c>
      <c r="Q117" s="184">
        <v>0</v>
      </c>
      <c r="R117" s="184">
        <f t="shared" si="12"/>
        <v>0</v>
      </c>
      <c r="S117" s="184">
        <v>0</v>
      </c>
      <c r="T117" s="185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219</v>
      </c>
      <c r="AT117" s="186" t="s">
        <v>248</v>
      </c>
      <c r="AU117" s="186" t="s">
        <v>83</v>
      </c>
      <c r="AY117" s="19" t="s">
        <v>171</v>
      </c>
      <c r="BE117" s="187">
        <f t="shared" si="14"/>
        <v>0</v>
      </c>
      <c r="BF117" s="187">
        <f t="shared" si="15"/>
        <v>0</v>
      </c>
      <c r="BG117" s="187">
        <f t="shared" si="16"/>
        <v>0</v>
      </c>
      <c r="BH117" s="187">
        <f t="shared" si="17"/>
        <v>0</v>
      </c>
      <c r="BI117" s="187">
        <f t="shared" si="18"/>
        <v>0</v>
      </c>
      <c r="BJ117" s="19" t="s">
        <v>179</v>
      </c>
      <c r="BK117" s="187">
        <f t="shared" si="19"/>
        <v>0</v>
      </c>
      <c r="BL117" s="19" t="s">
        <v>178</v>
      </c>
      <c r="BM117" s="186" t="s">
        <v>2468</v>
      </c>
    </row>
    <row r="118" spans="1:65" s="2" customFormat="1" ht="16.5" customHeight="1">
      <c r="A118" s="36"/>
      <c r="B118" s="37"/>
      <c r="C118" s="221" t="s">
        <v>404</v>
      </c>
      <c r="D118" s="221" t="s">
        <v>248</v>
      </c>
      <c r="E118" s="222" t="s">
        <v>2469</v>
      </c>
      <c r="F118" s="223" t="s">
        <v>2470</v>
      </c>
      <c r="G118" s="224" t="s">
        <v>1844</v>
      </c>
      <c r="H118" s="225">
        <v>160</v>
      </c>
      <c r="I118" s="226"/>
      <c r="J118" s="227">
        <f t="shared" si="10"/>
        <v>0</v>
      </c>
      <c r="K118" s="223" t="s">
        <v>19</v>
      </c>
      <c r="L118" s="228"/>
      <c r="M118" s="229" t="s">
        <v>19</v>
      </c>
      <c r="N118" s="230" t="s">
        <v>47</v>
      </c>
      <c r="O118" s="66"/>
      <c r="P118" s="184">
        <f t="shared" si="11"/>
        <v>0</v>
      </c>
      <c r="Q118" s="184">
        <v>0</v>
      </c>
      <c r="R118" s="184">
        <f t="shared" si="12"/>
        <v>0</v>
      </c>
      <c r="S118" s="184">
        <v>0</v>
      </c>
      <c r="T118" s="185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219</v>
      </c>
      <c r="AT118" s="186" t="s">
        <v>248</v>
      </c>
      <c r="AU118" s="186" t="s">
        <v>83</v>
      </c>
      <c r="AY118" s="19" t="s">
        <v>171</v>
      </c>
      <c r="BE118" s="187">
        <f t="shared" si="14"/>
        <v>0</v>
      </c>
      <c r="BF118" s="187">
        <f t="shared" si="15"/>
        <v>0</v>
      </c>
      <c r="BG118" s="187">
        <f t="shared" si="16"/>
        <v>0</v>
      </c>
      <c r="BH118" s="187">
        <f t="shared" si="17"/>
        <v>0</v>
      </c>
      <c r="BI118" s="187">
        <f t="shared" si="18"/>
        <v>0</v>
      </c>
      <c r="BJ118" s="19" t="s">
        <v>179</v>
      </c>
      <c r="BK118" s="187">
        <f t="shared" si="19"/>
        <v>0</v>
      </c>
      <c r="BL118" s="19" t="s">
        <v>178</v>
      </c>
      <c r="BM118" s="186" t="s">
        <v>2471</v>
      </c>
    </row>
    <row r="119" spans="1:65" s="2" customFormat="1" ht="16.5" customHeight="1">
      <c r="A119" s="36"/>
      <c r="B119" s="37"/>
      <c r="C119" s="221" t="s">
        <v>409</v>
      </c>
      <c r="D119" s="221" t="s">
        <v>248</v>
      </c>
      <c r="E119" s="222" t="s">
        <v>2472</v>
      </c>
      <c r="F119" s="223" t="s">
        <v>2473</v>
      </c>
      <c r="G119" s="224" t="s">
        <v>1844</v>
      </c>
      <c r="H119" s="225">
        <v>250</v>
      </c>
      <c r="I119" s="226"/>
      <c r="J119" s="227">
        <f t="shared" si="10"/>
        <v>0</v>
      </c>
      <c r="K119" s="223" t="s">
        <v>19</v>
      </c>
      <c r="L119" s="228"/>
      <c r="M119" s="229" t="s">
        <v>19</v>
      </c>
      <c r="N119" s="230" t="s">
        <v>47</v>
      </c>
      <c r="O119" s="66"/>
      <c r="P119" s="184">
        <f t="shared" si="11"/>
        <v>0</v>
      </c>
      <c r="Q119" s="184">
        <v>0</v>
      </c>
      <c r="R119" s="184">
        <f t="shared" si="12"/>
        <v>0</v>
      </c>
      <c r="S119" s="184">
        <v>0</v>
      </c>
      <c r="T119" s="185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219</v>
      </c>
      <c r="AT119" s="186" t="s">
        <v>248</v>
      </c>
      <c r="AU119" s="186" t="s">
        <v>83</v>
      </c>
      <c r="AY119" s="19" t="s">
        <v>171</v>
      </c>
      <c r="BE119" s="187">
        <f t="shared" si="14"/>
        <v>0</v>
      </c>
      <c r="BF119" s="187">
        <f t="shared" si="15"/>
        <v>0</v>
      </c>
      <c r="BG119" s="187">
        <f t="shared" si="16"/>
        <v>0</v>
      </c>
      <c r="BH119" s="187">
        <f t="shared" si="17"/>
        <v>0</v>
      </c>
      <c r="BI119" s="187">
        <f t="shared" si="18"/>
        <v>0</v>
      </c>
      <c r="BJ119" s="19" t="s">
        <v>179</v>
      </c>
      <c r="BK119" s="187">
        <f t="shared" si="19"/>
        <v>0</v>
      </c>
      <c r="BL119" s="19" t="s">
        <v>178</v>
      </c>
      <c r="BM119" s="186" t="s">
        <v>2474</v>
      </c>
    </row>
    <row r="120" spans="1:65" s="2" customFormat="1" ht="16.5" customHeight="1">
      <c r="A120" s="36"/>
      <c r="B120" s="37"/>
      <c r="C120" s="221" t="s">
        <v>414</v>
      </c>
      <c r="D120" s="221" t="s">
        <v>248</v>
      </c>
      <c r="E120" s="222" t="s">
        <v>2475</v>
      </c>
      <c r="F120" s="223" t="s">
        <v>2476</v>
      </c>
      <c r="G120" s="224" t="s">
        <v>1844</v>
      </c>
      <c r="H120" s="225">
        <v>20</v>
      </c>
      <c r="I120" s="226"/>
      <c r="J120" s="227">
        <f t="shared" si="10"/>
        <v>0</v>
      </c>
      <c r="K120" s="223" t="s">
        <v>19</v>
      </c>
      <c r="L120" s="228"/>
      <c r="M120" s="229" t="s">
        <v>19</v>
      </c>
      <c r="N120" s="230" t="s">
        <v>47</v>
      </c>
      <c r="O120" s="66"/>
      <c r="P120" s="184">
        <f t="shared" si="11"/>
        <v>0</v>
      </c>
      <c r="Q120" s="184">
        <v>0</v>
      </c>
      <c r="R120" s="184">
        <f t="shared" si="12"/>
        <v>0</v>
      </c>
      <c r="S120" s="184">
        <v>0</v>
      </c>
      <c r="T120" s="185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219</v>
      </c>
      <c r="AT120" s="186" t="s">
        <v>248</v>
      </c>
      <c r="AU120" s="186" t="s">
        <v>83</v>
      </c>
      <c r="AY120" s="19" t="s">
        <v>171</v>
      </c>
      <c r="BE120" s="187">
        <f t="shared" si="14"/>
        <v>0</v>
      </c>
      <c r="BF120" s="187">
        <f t="shared" si="15"/>
        <v>0</v>
      </c>
      <c r="BG120" s="187">
        <f t="shared" si="16"/>
        <v>0</v>
      </c>
      <c r="BH120" s="187">
        <f t="shared" si="17"/>
        <v>0</v>
      </c>
      <c r="BI120" s="187">
        <f t="shared" si="18"/>
        <v>0</v>
      </c>
      <c r="BJ120" s="19" t="s">
        <v>179</v>
      </c>
      <c r="BK120" s="187">
        <f t="shared" si="19"/>
        <v>0</v>
      </c>
      <c r="BL120" s="19" t="s">
        <v>178</v>
      </c>
      <c r="BM120" s="186" t="s">
        <v>2477</v>
      </c>
    </row>
    <row r="121" spans="1:65" s="2" customFormat="1" ht="16.5" customHeight="1">
      <c r="A121" s="36"/>
      <c r="B121" s="37"/>
      <c r="C121" s="221" t="s">
        <v>419</v>
      </c>
      <c r="D121" s="221" t="s">
        <v>248</v>
      </c>
      <c r="E121" s="222" t="s">
        <v>2478</v>
      </c>
      <c r="F121" s="223" t="s">
        <v>2479</v>
      </c>
      <c r="G121" s="224" t="s">
        <v>1844</v>
      </c>
      <c r="H121" s="225">
        <v>20</v>
      </c>
      <c r="I121" s="226"/>
      <c r="J121" s="227">
        <f t="shared" si="10"/>
        <v>0</v>
      </c>
      <c r="K121" s="223" t="s">
        <v>19</v>
      </c>
      <c r="L121" s="228"/>
      <c r="M121" s="229" t="s">
        <v>19</v>
      </c>
      <c r="N121" s="230" t="s">
        <v>47</v>
      </c>
      <c r="O121" s="66"/>
      <c r="P121" s="184">
        <f t="shared" si="11"/>
        <v>0</v>
      </c>
      <c r="Q121" s="184">
        <v>0</v>
      </c>
      <c r="R121" s="184">
        <f t="shared" si="12"/>
        <v>0</v>
      </c>
      <c r="S121" s="184">
        <v>0</v>
      </c>
      <c r="T121" s="185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219</v>
      </c>
      <c r="AT121" s="186" t="s">
        <v>248</v>
      </c>
      <c r="AU121" s="186" t="s">
        <v>83</v>
      </c>
      <c r="AY121" s="19" t="s">
        <v>171</v>
      </c>
      <c r="BE121" s="187">
        <f t="shared" si="14"/>
        <v>0</v>
      </c>
      <c r="BF121" s="187">
        <f t="shared" si="15"/>
        <v>0</v>
      </c>
      <c r="BG121" s="187">
        <f t="shared" si="16"/>
        <v>0</v>
      </c>
      <c r="BH121" s="187">
        <f t="shared" si="17"/>
        <v>0</v>
      </c>
      <c r="BI121" s="187">
        <f t="shared" si="18"/>
        <v>0</v>
      </c>
      <c r="BJ121" s="19" t="s">
        <v>179</v>
      </c>
      <c r="BK121" s="187">
        <f t="shared" si="19"/>
        <v>0</v>
      </c>
      <c r="BL121" s="19" t="s">
        <v>178</v>
      </c>
      <c r="BM121" s="186" t="s">
        <v>2480</v>
      </c>
    </row>
    <row r="122" spans="1:65" s="2" customFormat="1" ht="16.5" customHeight="1">
      <c r="A122" s="36"/>
      <c r="B122" s="37"/>
      <c r="C122" s="221" t="s">
        <v>425</v>
      </c>
      <c r="D122" s="221" t="s">
        <v>248</v>
      </c>
      <c r="E122" s="222" t="s">
        <v>2481</v>
      </c>
      <c r="F122" s="223" t="s">
        <v>2482</v>
      </c>
      <c r="G122" s="224" t="s">
        <v>1844</v>
      </c>
      <c r="H122" s="225">
        <v>15</v>
      </c>
      <c r="I122" s="226"/>
      <c r="J122" s="227">
        <f t="shared" si="10"/>
        <v>0</v>
      </c>
      <c r="K122" s="223" t="s">
        <v>19</v>
      </c>
      <c r="L122" s="228"/>
      <c r="M122" s="229" t="s">
        <v>19</v>
      </c>
      <c r="N122" s="230" t="s">
        <v>47</v>
      </c>
      <c r="O122" s="66"/>
      <c r="P122" s="184">
        <f t="shared" si="11"/>
        <v>0</v>
      </c>
      <c r="Q122" s="184">
        <v>0</v>
      </c>
      <c r="R122" s="184">
        <f t="shared" si="12"/>
        <v>0</v>
      </c>
      <c r="S122" s="184">
        <v>0</v>
      </c>
      <c r="T122" s="185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219</v>
      </c>
      <c r="AT122" s="186" t="s">
        <v>248</v>
      </c>
      <c r="AU122" s="186" t="s">
        <v>83</v>
      </c>
      <c r="AY122" s="19" t="s">
        <v>171</v>
      </c>
      <c r="BE122" s="187">
        <f t="shared" si="14"/>
        <v>0</v>
      </c>
      <c r="BF122" s="187">
        <f t="shared" si="15"/>
        <v>0</v>
      </c>
      <c r="BG122" s="187">
        <f t="shared" si="16"/>
        <v>0</v>
      </c>
      <c r="BH122" s="187">
        <f t="shared" si="17"/>
        <v>0</v>
      </c>
      <c r="BI122" s="187">
        <f t="shared" si="18"/>
        <v>0</v>
      </c>
      <c r="BJ122" s="19" t="s">
        <v>179</v>
      </c>
      <c r="BK122" s="187">
        <f t="shared" si="19"/>
        <v>0</v>
      </c>
      <c r="BL122" s="19" t="s">
        <v>178</v>
      </c>
      <c r="BM122" s="186" t="s">
        <v>2483</v>
      </c>
    </row>
    <row r="123" spans="1:65" s="2" customFormat="1" ht="16.5" customHeight="1">
      <c r="A123" s="36"/>
      <c r="B123" s="37"/>
      <c r="C123" s="221" t="s">
        <v>431</v>
      </c>
      <c r="D123" s="221" t="s">
        <v>248</v>
      </c>
      <c r="E123" s="222" t="s">
        <v>2484</v>
      </c>
      <c r="F123" s="223" t="s">
        <v>2485</v>
      </c>
      <c r="G123" s="224" t="s">
        <v>1844</v>
      </c>
      <c r="H123" s="225">
        <v>5</v>
      </c>
      <c r="I123" s="226"/>
      <c r="J123" s="227">
        <f t="shared" si="10"/>
        <v>0</v>
      </c>
      <c r="K123" s="223" t="s">
        <v>19</v>
      </c>
      <c r="L123" s="228"/>
      <c r="M123" s="229" t="s">
        <v>19</v>
      </c>
      <c r="N123" s="230" t="s">
        <v>47</v>
      </c>
      <c r="O123" s="66"/>
      <c r="P123" s="184">
        <f t="shared" si="11"/>
        <v>0</v>
      </c>
      <c r="Q123" s="184">
        <v>0</v>
      </c>
      <c r="R123" s="184">
        <f t="shared" si="12"/>
        <v>0</v>
      </c>
      <c r="S123" s="184">
        <v>0</v>
      </c>
      <c r="T123" s="185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219</v>
      </c>
      <c r="AT123" s="186" t="s">
        <v>248</v>
      </c>
      <c r="AU123" s="186" t="s">
        <v>83</v>
      </c>
      <c r="AY123" s="19" t="s">
        <v>171</v>
      </c>
      <c r="BE123" s="187">
        <f t="shared" si="14"/>
        <v>0</v>
      </c>
      <c r="BF123" s="187">
        <f t="shared" si="15"/>
        <v>0</v>
      </c>
      <c r="BG123" s="187">
        <f t="shared" si="16"/>
        <v>0</v>
      </c>
      <c r="BH123" s="187">
        <f t="shared" si="17"/>
        <v>0</v>
      </c>
      <c r="BI123" s="187">
        <f t="shared" si="18"/>
        <v>0</v>
      </c>
      <c r="BJ123" s="19" t="s">
        <v>179</v>
      </c>
      <c r="BK123" s="187">
        <f t="shared" si="19"/>
        <v>0</v>
      </c>
      <c r="BL123" s="19" t="s">
        <v>178</v>
      </c>
      <c r="BM123" s="186" t="s">
        <v>2486</v>
      </c>
    </row>
    <row r="124" spans="1:65" s="2" customFormat="1" ht="16.5" customHeight="1">
      <c r="A124" s="36"/>
      <c r="B124" s="37"/>
      <c r="C124" s="175" t="s">
        <v>178</v>
      </c>
      <c r="D124" s="175" t="s">
        <v>173</v>
      </c>
      <c r="E124" s="176" t="s">
        <v>2487</v>
      </c>
      <c r="F124" s="177" t="s">
        <v>2488</v>
      </c>
      <c r="G124" s="178" t="s">
        <v>1844</v>
      </c>
      <c r="H124" s="179">
        <v>70</v>
      </c>
      <c r="I124" s="180"/>
      <c r="J124" s="181">
        <f t="shared" si="10"/>
        <v>0</v>
      </c>
      <c r="K124" s="177" t="s">
        <v>19</v>
      </c>
      <c r="L124" s="41"/>
      <c r="M124" s="182" t="s">
        <v>19</v>
      </c>
      <c r="N124" s="183" t="s">
        <v>47</v>
      </c>
      <c r="O124" s="66"/>
      <c r="P124" s="184">
        <f t="shared" si="11"/>
        <v>0</v>
      </c>
      <c r="Q124" s="184">
        <v>0</v>
      </c>
      <c r="R124" s="184">
        <f t="shared" si="12"/>
        <v>0</v>
      </c>
      <c r="S124" s="184">
        <v>0</v>
      </c>
      <c r="T124" s="185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83</v>
      </c>
      <c r="AY124" s="19" t="s">
        <v>171</v>
      </c>
      <c r="BE124" s="187">
        <f t="shared" si="14"/>
        <v>0</v>
      </c>
      <c r="BF124" s="187">
        <f t="shared" si="15"/>
        <v>0</v>
      </c>
      <c r="BG124" s="187">
        <f t="shared" si="16"/>
        <v>0</v>
      </c>
      <c r="BH124" s="187">
        <f t="shared" si="17"/>
        <v>0</v>
      </c>
      <c r="BI124" s="187">
        <f t="shared" si="18"/>
        <v>0</v>
      </c>
      <c r="BJ124" s="19" t="s">
        <v>179</v>
      </c>
      <c r="BK124" s="187">
        <f t="shared" si="19"/>
        <v>0</v>
      </c>
      <c r="BL124" s="19" t="s">
        <v>178</v>
      </c>
      <c r="BM124" s="186" t="s">
        <v>2489</v>
      </c>
    </row>
    <row r="125" spans="1:65" s="2" customFormat="1" ht="16.5" customHeight="1">
      <c r="A125" s="36"/>
      <c r="B125" s="37"/>
      <c r="C125" s="175" t="s">
        <v>206</v>
      </c>
      <c r="D125" s="175" t="s">
        <v>173</v>
      </c>
      <c r="E125" s="176" t="s">
        <v>2490</v>
      </c>
      <c r="F125" s="177" t="s">
        <v>2491</v>
      </c>
      <c r="G125" s="178" t="s">
        <v>1616</v>
      </c>
      <c r="H125" s="179">
        <v>2</v>
      </c>
      <c r="I125" s="180"/>
      <c r="J125" s="181">
        <f t="shared" si="10"/>
        <v>0</v>
      </c>
      <c r="K125" s="177" t="s">
        <v>19</v>
      </c>
      <c r="L125" s="41"/>
      <c r="M125" s="182" t="s">
        <v>19</v>
      </c>
      <c r="N125" s="183" t="s">
        <v>47</v>
      </c>
      <c r="O125" s="66"/>
      <c r="P125" s="184">
        <f t="shared" si="11"/>
        <v>0</v>
      </c>
      <c r="Q125" s="184">
        <v>0</v>
      </c>
      <c r="R125" s="184">
        <f t="shared" si="12"/>
        <v>0</v>
      </c>
      <c r="S125" s="184">
        <v>0</v>
      </c>
      <c r="T125" s="185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178</v>
      </c>
      <c r="AT125" s="186" t="s">
        <v>173</v>
      </c>
      <c r="AU125" s="186" t="s">
        <v>83</v>
      </c>
      <c r="AY125" s="19" t="s">
        <v>171</v>
      </c>
      <c r="BE125" s="187">
        <f t="shared" si="14"/>
        <v>0</v>
      </c>
      <c r="BF125" s="187">
        <f t="shared" si="15"/>
        <v>0</v>
      </c>
      <c r="BG125" s="187">
        <f t="shared" si="16"/>
        <v>0</v>
      </c>
      <c r="BH125" s="187">
        <f t="shared" si="17"/>
        <v>0</v>
      </c>
      <c r="BI125" s="187">
        <f t="shared" si="18"/>
        <v>0</v>
      </c>
      <c r="BJ125" s="19" t="s">
        <v>179</v>
      </c>
      <c r="BK125" s="187">
        <f t="shared" si="19"/>
        <v>0</v>
      </c>
      <c r="BL125" s="19" t="s">
        <v>178</v>
      </c>
      <c r="BM125" s="186" t="s">
        <v>2492</v>
      </c>
    </row>
    <row r="126" spans="1:65" s="2" customFormat="1" ht="16.5" customHeight="1">
      <c r="A126" s="36"/>
      <c r="B126" s="37"/>
      <c r="C126" s="175" t="s">
        <v>210</v>
      </c>
      <c r="D126" s="175" t="s">
        <v>173</v>
      </c>
      <c r="E126" s="176" t="s">
        <v>2493</v>
      </c>
      <c r="F126" s="177" t="s">
        <v>2494</v>
      </c>
      <c r="G126" s="178" t="s">
        <v>1616</v>
      </c>
      <c r="H126" s="179">
        <v>2</v>
      </c>
      <c r="I126" s="180"/>
      <c r="J126" s="181">
        <f t="shared" si="10"/>
        <v>0</v>
      </c>
      <c r="K126" s="177" t="s">
        <v>19</v>
      </c>
      <c r="L126" s="41"/>
      <c r="M126" s="182" t="s">
        <v>19</v>
      </c>
      <c r="N126" s="183" t="s">
        <v>47</v>
      </c>
      <c r="O126" s="66"/>
      <c r="P126" s="184">
        <f t="shared" si="11"/>
        <v>0</v>
      </c>
      <c r="Q126" s="184">
        <v>0</v>
      </c>
      <c r="R126" s="184">
        <f t="shared" si="12"/>
        <v>0</v>
      </c>
      <c r="S126" s="184">
        <v>0</v>
      </c>
      <c r="T126" s="185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83</v>
      </c>
      <c r="AY126" s="19" t="s">
        <v>171</v>
      </c>
      <c r="BE126" s="187">
        <f t="shared" si="14"/>
        <v>0</v>
      </c>
      <c r="BF126" s="187">
        <f t="shared" si="15"/>
        <v>0</v>
      </c>
      <c r="BG126" s="187">
        <f t="shared" si="16"/>
        <v>0</v>
      </c>
      <c r="BH126" s="187">
        <f t="shared" si="17"/>
        <v>0</v>
      </c>
      <c r="BI126" s="187">
        <f t="shared" si="18"/>
        <v>0</v>
      </c>
      <c r="BJ126" s="19" t="s">
        <v>179</v>
      </c>
      <c r="BK126" s="187">
        <f t="shared" si="19"/>
        <v>0</v>
      </c>
      <c r="BL126" s="19" t="s">
        <v>178</v>
      </c>
      <c r="BM126" s="186" t="s">
        <v>2495</v>
      </c>
    </row>
    <row r="127" spans="1:65" s="2" customFormat="1" ht="16.5" customHeight="1">
      <c r="A127" s="36"/>
      <c r="B127" s="37"/>
      <c r="C127" s="175" t="s">
        <v>215</v>
      </c>
      <c r="D127" s="175" t="s">
        <v>173</v>
      </c>
      <c r="E127" s="176" t="s">
        <v>2496</v>
      </c>
      <c r="F127" s="177" t="s">
        <v>2497</v>
      </c>
      <c r="G127" s="178" t="s">
        <v>1844</v>
      </c>
      <c r="H127" s="179">
        <v>2</v>
      </c>
      <c r="I127" s="180"/>
      <c r="J127" s="181">
        <f t="shared" si="10"/>
        <v>0</v>
      </c>
      <c r="K127" s="177" t="s">
        <v>19</v>
      </c>
      <c r="L127" s="41"/>
      <c r="M127" s="182" t="s">
        <v>19</v>
      </c>
      <c r="N127" s="183" t="s">
        <v>47</v>
      </c>
      <c r="O127" s="66"/>
      <c r="P127" s="184">
        <f t="shared" si="11"/>
        <v>0</v>
      </c>
      <c r="Q127" s="184">
        <v>0</v>
      </c>
      <c r="R127" s="184">
        <f t="shared" si="12"/>
        <v>0</v>
      </c>
      <c r="S127" s="184">
        <v>0</v>
      </c>
      <c r="T127" s="185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83</v>
      </c>
      <c r="AY127" s="19" t="s">
        <v>171</v>
      </c>
      <c r="BE127" s="187">
        <f t="shared" si="14"/>
        <v>0</v>
      </c>
      <c r="BF127" s="187">
        <f t="shared" si="15"/>
        <v>0</v>
      </c>
      <c r="BG127" s="187">
        <f t="shared" si="16"/>
        <v>0</v>
      </c>
      <c r="BH127" s="187">
        <f t="shared" si="17"/>
        <v>0</v>
      </c>
      <c r="BI127" s="187">
        <f t="shared" si="18"/>
        <v>0</v>
      </c>
      <c r="BJ127" s="19" t="s">
        <v>179</v>
      </c>
      <c r="BK127" s="187">
        <f t="shared" si="19"/>
        <v>0</v>
      </c>
      <c r="BL127" s="19" t="s">
        <v>178</v>
      </c>
      <c r="BM127" s="186" t="s">
        <v>2498</v>
      </c>
    </row>
    <row r="128" spans="1:65" s="2" customFormat="1" ht="16.5" customHeight="1">
      <c r="A128" s="36"/>
      <c r="B128" s="37"/>
      <c r="C128" s="175" t="s">
        <v>219</v>
      </c>
      <c r="D128" s="175" t="s">
        <v>173</v>
      </c>
      <c r="E128" s="176" t="s">
        <v>2499</v>
      </c>
      <c r="F128" s="177" t="s">
        <v>2500</v>
      </c>
      <c r="G128" s="178" t="s">
        <v>1844</v>
      </c>
      <c r="H128" s="179">
        <v>2</v>
      </c>
      <c r="I128" s="180"/>
      <c r="J128" s="181">
        <f t="shared" si="10"/>
        <v>0</v>
      </c>
      <c r="K128" s="177" t="s">
        <v>19</v>
      </c>
      <c r="L128" s="41"/>
      <c r="M128" s="182" t="s">
        <v>19</v>
      </c>
      <c r="N128" s="183" t="s">
        <v>47</v>
      </c>
      <c r="O128" s="66"/>
      <c r="P128" s="184">
        <f t="shared" si="11"/>
        <v>0</v>
      </c>
      <c r="Q128" s="184">
        <v>0</v>
      </c>
      <c r="R128" s="184">
        <f t="shared" si="12"/>
        <v>0</v>
      </c>
      <c r="S128" s="184">
        <v>0</v>
      </c>
      <c r="T128" s="185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83</v>
      </c>
      <c r="AY128" s="19" t="s">
        <v>171</v>
      </c>
      <c r="BE128" s="187">
        <f t="shared" si="14"/>
        <v>0</v>
      </c>
      <c r="BF128" s="187">
        <f t="shared" si="15"/>
        <v>0</v>
      </c>
      <c r="BG128" s="187">
        <f t="shared" si="16"/>
        <v>0</v>
      </c>
      <c r="BH128" s="187">
        <f t="shared" si="17"/>
        <v>0</v>
      </c>
      <c r="BI128" s="187">
        <f t="shared" si="18"/>
        <v>0</v>
      </c>
      <c r="BJ128" s="19" t="s">
        <v>179</v>
      </c>
      <c r="BK128" s="187">
        <f t="shared" si="19"/>
        <v>0</v>
      </c>
      <c r="BL128" s="19" t="s">
        <v>178</v>
      </c>
      <c r="BM128" s="186" t="s">
        <v>2501</v>
      </c>
    </row>
    <row r="129" spans="1:65" s="2" customFormat="1" ht="16.5" customHeight="1">
      <c r="A129" s="36"/>
      <c r="B129" s="37"/>
      <c r="C129" s="175" t="s">
        <v>226</v>
      </c>
      <c r="D129" s="175" t="s">
        <v>173</v>
      </c>
      <c r="E129" s="176" t="s">
        <v>2502</v>
      </c>
      <c r="F129" s="177" t="s">
        <v>2503</v>
      </c>
      <c r="G129" s="178" t="s">
        <v>1844</v>
      </c>
      <c r="H129" s="179">
        <v>7</v>
      </c>
      <c r="I129" s="180"/>
      <c r="J129" s="181">
        <f t="shared" si="10"/>
        <v>0</v>
      </c>
      <c r="K129" s="177" t="s">
        <v>19</v>
      </c>
      <c r="L129" s="41"/>
      <c r="M129" s="182" t="s">
        <v>19</v>
      </c>
      <c r="N129" s="183" t="s">
        <v>47</v>
      </c>
      <c r="O129" s="66"/>
      <c r="P129" s="184">
        <f t="shared" si="11"/>
        <v>0</v>
      </c>
      <c r="Q129" s="184">
        <v>0</v>
      </c>
      <c r="R129" s="184">
        <f t="shared" si="12"/>
        <v>0</v>
      </c>
      <c r="S129" s="184">
        <v>0</v>
      </c>
      <c r="T129" s="185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178</v>
      </c>
      <c r="AT129" s="186" t="s">
        <v>173</v>
      </c>
      <c r="AU129" s="186" t="s">
        <v>83</v>
      </c>
      <c r="AY129" s="19" t="s">
        <v>171</v>
      </c>
      <c r="BE129" s="187">
        <f t="shared" si="14"/>
        <v>0</v>
      </c>
      <c r="BF129" s="187">
        <f t="shared" si="15"/>
        <v>0</v>
      </c>
      <c r="BG129" s="187">
        <f t="shared" si="16"/>
        <v>0</v>
      </c>
      <c r="BH129" s="187">
        <f t="shared" si="17"/>
        <v>0</v>
      </c>
      <c r="BI129" s="187">
        <f t="shared" si="18"/>
        <v>0</v>
      </c>
      <c r="BJ129" s="19" t="s">
        <v>179</v>
      </c>
      <c r="BK129" s="187">
        <f t="shared" si="19"/>
        <v>0</v>
      </c>
      <c r="BL129" s="19" t="s">
        <v>178</v>
      </c>
      <c r="BM129" s="186" t="s">
        <v>2504</v>
      </c>
    </row>
    <row r="130" spans="2:63" s="12" customFormat="1" ht="25.9" customHeight="1">
      <c r="B130" s="159"/>
      <c r="C130" s="160"/>
      <c r="D130" s="161" t="s">
        <v>74</v>
      </c>
      <c r="E130" s="162" t="s">
        <v>2007</v>
      </c>
      <c r="F130" s="162" t="s">
        <v>2505</v>
      </c>
      <c r="G130" s="160"/>
      <c r="H130" s="160"/>
      <c r="I130" s="163"/>
      <c r="J130" s="164">
        <f>BK130</f>
        <v>0</v>
      </c>
      <c r="K130" s="160"/>
      <c r="L130" s="165"/>
      <c r="M130" s="166"/>
      <c r="N130" s="167"/>
      <c r="O130" s="167"/>
      <c r="P130" s="168">
        <f>SUM(P131:P139)</f>
        <v>0</v>
      </c>
      <c r="Q130" s="167"/>
      <c r="R130" s="168">
        <f>SUM(R131:R139)</f>
        <v>0</v>
      </c>
      <c r="S130" s="167"/>
      <c r="T130" s="169">
        <f>SUM(T131:T139)</f>
        <v>0</v>
      </c>
      <c r="AR130" s="170" t="s">
        <v>83</v>
      </c>
      <c r="AT130" s="171" t="s">
        <v>74</v>
      </c>
      <c r="AU130" s="171" t="s">
        <v>75</v>
      </c>
      <c r="AY130" s="170" t="s">
        <v>171</v>
      </c>
      <c r="BK130" s="172">
        <f>SUM(BK131:BK139)</f>
        <v>0</v>
      </c>
    </row>
    <row r="131" spans="1:65" s="2" customFormat="1" ht="16.5" customHeight="1">
      <c r="A131" s="36"/>
      <c r="B131" s="37"/>
      <c r="C131" s="175" t="s">
        <v>435</v>
      </c>
      <c r="D131" s="175" t="s">
        <v>173</v>
      </c>
      <c r="E131" s="176" t="s">
        <v>2506</v>
      </c>
      <c r="F131" s="177" t="s">
        <v>2507</v>
      </c>
      <c r="G131" s="178" t="s">
        <v>176</v>
      </c>
      <c r="H131" s="179">
        <v>600</v>
      </c>
      <c r="I131" s="180"/>
      <c r="J131" s="181">
        <f aca="true" t="shared" si="20" ref="J131:J139">ROUND(I131*H131,2)</f>
        <v>0</v>
      </c>
      <c r="K131" s="177" t="s">
        <v>19</v>
      </c>
      <c r="L131" s="41"/>
      <c r="M131" s="182" t="s">
        <v>19</v>
      </c>
      <c r="N131" s="183" t="s">
        <v>47</v>
      </c>
      <c r="O131" s="66"/>
      <c r="P131" s="184">
        <f aca="true" t="shared" si="21" ref="P131:P139">O131*H131</f>
        <v>0</v>
      </c>
      <c r="Q131" s="184">
        <v>0</v>
      </c>
      <c r="R131" s="184">
        <f aca="true" t="shared" si="22" ref="R131:R139">Q131*H131</f>
        <v>0</v>
      </c>
      <c r="S131" s="184">
        <v>0</v>
      </c>
      <c r="T131" s="185">
        <f aca="true" t="shared" si="23" ref="T131:T139"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83</v>
      </c>
      <c r="AY131" s="19" t="s">
        <v>171</v>
      </c>
      <c r="BE131" s="187">
        <f aca="true" t="shared" si="24" ref="BE131:BE139">IF(N131="základní",J131,0)</f>
        <v>0</v>
      </c>
      <c r="BF131" s="187">
        <f aca="true" t="shared" si="25" ref="BF131:BF139">IF(N131="snížená",J131,0)</f>
        <v>0</v>
      </c>
      <c r="BG131" s="187">
        <f aca="true" t="shared" si="26" ref="BG131:BG139">IF(N131="zákl. přenesená",J131,0)</f>
        <v>0</v>
      </c>
      <c r="BH131" s="187">
        <f aca="true" t="shared" si="27" ref="BH131:BH139">IF(N131="sníž. přenesená",J131,0)</f>
        <v>0</v>
      </c>
      <c r="BI131" s="187">
        <f aca="true" t="shared" si="28" ref="BI131:BI139">IF(N131="nulová",J131,0)</f>
        <v>0</v>
      </c>
      <c r="BJ131" s="19" t="s">
        <v>179</v>
      </c>
      <c r="BK131" s="187">
        <f aca="true" t="shared" si="29" ref="BK131:BK139">ROUND(I131*H131,2)</f>
        <v>0</v>
      </c>
      <c r="BL131" s="19" t="s">
        <v>178</v>
      </c>
      <c r="BM131" s="186" t="s">
        <v>2508</v>
      </c>
    </row>
    <row r="132" spans="1:65" s="2" customFormat="1" ht="16.5" customHeight="1">
      <c r="A132" s="36"/>
      <c r="B132" s="37"/>
      <c r="C132" s="175" t="s">
        <v>441</v>
      </c>
      <c r="D132" s="175" t="s">
        <v>173</v>
      </c>
      <c r="E132" s="176" t="s">
        <v>2509</v>
      </c>
      <c r="F132" s="177" t="s">
        <v>2510</v>
      </c>
      <c r="G132" s="178" t="s">
        <v>176</v>
      </c>
      <c r="H132" s="179">
        <v>600</v>
      </c>
      <c r="I132" s="180"/>
      <c r="J132" s="181">
        <f t="shared" si="20"/>
        <v>0</v>
      </c>
      <c r="K132" s="177" t="s">
        <v>19</v>
      </c>
      <c r="L132" s="41"/>
      <c r="M132" s="182" t="s">
        <v>19</v>
      </c>
      <c r="N132" s="183" t="s">
        <v>47</v>
      </c>
      <c r="O132" s="66"/>
      <c r="P132" s="184">
        <f t="shared" si="21"/>
        <v>0</v>
      </c>
      <c r="Q132" s="184">
        <v>0</v>
      </c>
      <c r="R132" s="184">
        <f t="shared" si="22"/>
        <v>0</v>
      </c>
      <c r="S132" s="184">
        <v>0</v>
      </c>
      <c r="T132" s="185">
        <f t="shared" si="2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178</v>
      </c>
      <c r="AT132" s="186" t="s">
        <v>173</v>
      </c>
      <c r="AU132" s="186" t="s">
        <v>83</v>
      </c>
      <c r="AY132" s="19" t="s">
        <v>171</v>
      </c>
      <c r="BE132" s="187">
        <f t="shared" si="24"/>
        <v>0</v>
      </c>
      <c r="BF132" s="187">
        <f t="shared" si="25"/>
        <v>0</v>
      </c>
      <c r="BG132" s="187">
        <f t="shared" si="26"/>
        <v>0</v>
      </c>
      <c r="BH132" s="187">
        <f t="shared" si="27"/>
        <v>0</v>
      </c>
      <c r="BI132" s="187">
        <f t="shared" si="28"/>
        <v>0</v>
      </c>
      <c r="BJ132" s="19" t="s">
        <v>179</v>
      </c>
      <c r="BK132" s="187">
        <f t="shared" si="29"/>
        <v>0</v>
      </c>
      <c r="BL132" s="19" t="s">
        <v>178</v>
      </c>
      <c r="BM132" s="186" t="s">
        <v>2511</v>
      </c>
    </row>
    <row r="133" spans="1:65" s="2" customFormat="1" ht="16.5" customHeight="1">
      <c r="A133" s="36"/>
      <c r="B133" s="37"/>
      <c r="C133" s="175" t="s">
        <v>445</v>
      </c>
      <c r="D133" s="175" t="s">
        <v>173</v>
      </c>
      <c r="E133" s="176" t="s">
        <v>2512</v>
      </c>
      <c r="F133" s="177" t="s">
        <v>2513</v>
      </c>
      <c r="G133" s="178" t="s">
        <v>1616</v>
      </c>
      <c r="H133" s="179">
        <v>2</v>
      </c>
      <c r="I133" s="180"/>
      <c r="J133" s="181">
        <f t="shared" si="20"/>
        <v>0</v>
      </c>
      <c r="K133" s="177" t="s">
        <v>19</v>
      </c>
      <c r="L133" s="41"/>
      <c r="M133" s="182" t="s">
        <v>19</v>
      </c>
      <c r="N133" s="183" t="s">
        <v>47</v>
      </c>
      <c r="O133" s="66"/>
      <c r="P133" s="184">
        <f t="shared" si="21"/>
        <v>0</v>
      </c>
      <c r="Q133" s="184">
        <v>0</v>
      </c>
      <c r="R133" s="184">
        <f t="shared" si="22"/>
        <v>0</v>
      </c>
      <c r="S133" s="184">
        <v>0</v>
      </c>
      <c r="T133" s="185">
        <f t="shared" si="2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178</v>
      </c>
      <c r="AT133" s="186" t="s">
        <v>173</v>
      </c>
      <c r="AU133" s="186" t="s">
        <v>83</v>
      </c>
      <c r="AY133" s="19" t="s">
        <v>171</v>
      </c>
      <c r="BE133" s="187">
        <f t="shared" si="24"/>
        <v>0</v>
      </c>
      <c r="BF133" s="187">
        <f t="shared" si="25"/>
        <v>0</v>
      </c>
      <c r="BG133" s="187">
        <f t="shared" si="26"/>
        <v>0</v>
      </c>
      <c r="BH133" s="187">
        <f t="shared" si="27"/>
        <v>0</v>
      </c>
      <c r="BI133" s="187">
        <f t="shared" si="28"/>
        <v>0</v>
      </c>
      <c r="BJ133" s="19" t="s">
        <v>179</v>
      </c>
      <c r="BK133" s="187">
        <f t="shared" si="29"/>
        <v>0</v>
      </c>
      <c r="BL133" s="19" t="s">
        <v>178</v>
      </c>
      <c r="BM133" s="186" t="s">
        <v>2514</v>
      </c>
    </row>
    <row r="134" spans="1:65" s="2" customFormat="1" ht="16.5" customHeight="1">
      <c r="A134" s="36"/>
      <c r="B134" s="37"/>
      <c r="C134" s="175" t="s">
        <v>454</v>
      </c>
      <c r="D134" s="175" t="s">
        <v>173</v>
      </c>
      <c r="E134" s="176" t="s">
        <v>2515</v>
      </c>
      <c r="F134" s="177" t="s">
        <v>2516</v>
      </c>
      <c r="G134" s="178" t="s">
        <v>1616</v>
      </c>
      <c r="H134" s="179">
        <v>1</v>
      </c>
      <c r="I134" s="180"/>
      <c r="J134" s="181">
        <f t="shared" si="20"/>
        <v>0</v>
      </c>
      <c r="K134" s="177" t="s">
        <v>19</v>
      </c>
      <c r="L134" s="41"/>
      <c r="M134" s="182" t="s">
        <v>19</v>
      </c>
      <c r="N134" s="183" t="s">
        <v>47</v>
      </c>
      <c r="O134" s="66"/>
      <c r="P134" s="184">
        <f t="shared" si="21"/>
        <v>0</v>
      </c>
      <c r="Q134" s="184">
        <v>0</v>
      </c>
      <c r="R134" s="184">
        <f t="shared" si="22"/>
        <v>0</v>
      </c>
      <c r="S134" s="184">
        <v>0</v>
      </c>
      <c r="T134" s="185">
        <f t="shared" si="2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83</v>
      </c>
      <c r="AY134" s="19" t="s">
        <v>171</v>
      </c>
      <c r="BE134" s="187">
        <f t="shared" si="24"/>
        <v>0</v>
      </c>
      <c r="BF134" s="187">
        <f t="shared" si="25"/>
        <v>0</v>
      </c>
      <c r="BG134" s="187">
        <f t="shared" si="26"/>
        <v>0</v>
      </c>
      <c r="BH134" s="187">
        <f t="shared" si="27"/>
        <v>0</v>
      </c>
      <c r="BI134" s="187">
        <f t="shared" si="28"/>
        <v>0</v>
      </c>
      <c r="BJ134" s="19" t="s">
        <v>179</v>
      </c>
      <c r="BK134" s="187">
        <f t="shared" si="29"/>
        <v>0</v>
      </c>
      <c r="BL134" s="19" t="s">
        <v>178</v>
      </c>
      <c r="BM134" s="186" t="s">
        <v>2517</v>
      </c>
    </row>
    <row r="135" spans="1:65" s="2" customFormat="1" ht="16.5" customHeight="1">
      <c r="A135" s="36"/>
      <c r="B135" s="37"/>
      <c r="C135" s="175" t="s">
        <v>460</v>
      </c>
      <c r="D135" s="175" t="s">
        <v>173</v>
      </c>
      <c r="E135" s="176" t="s">
        <v>2518</v>
      </c>
      <c r="F135" s="177" t="s">
        <v>2519</v>
      </c>
      <c r="G135" s="178" t="s">
        <v>1616</v>
      </c>
      <c r="H135" s="179">
        <v>1</v>
      </c>
      <c r="I135" s="180"/>
      <c r="J135" s="181">
        <f t="shared" si="20"/>
        <v>0</v>
      </c>
      <c r="K135" s="177" t="s">
        <v>19</v>
      </c>
      <c r="L135" s="41"/>
      <c r="M135" s="182" t="s">
        <v>19</v>
      </c>
      <c r="N135" s="183" t="s">
        <v>47</v>
      </c>
      <c r="O135" s="66"/>
      <c r="P135" s="184">
        <f t="shared" si="21"/>
        <v>0</v>
      </c>
      <c r="Q135" s="184">
        <v>0</v>
      </c>
      <c r="R135" s="184">
        <f t="shared" si="22"/>
        <v>0</v>
      </c>
      <c r="S135" s="184">
        <v>0</v>
      </c>
      <c r="T135" s="185">
        <f t="shared" si="2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178</v>
      </c>
      <c r="AT135" s="186" t="s">
        <v>173</v>
      </c>
      <c r="AU135" s="186" t="s">
        <v>83</v>
      </c>
      <c r="AY135" s="19" t="s">
        <v>171</v>
      </c>
      <c r="BE135" s="187">
        <f t="shared" si="24"/>
        <v>0</v>
      </c>
      <c r="BF135" s="187">
        <f t="shared" si="25"/>
        <v>0</v>
      </c>
      <c r="BG135" s="187">
        <f t="shared" si="26"/>
        <v>0</v>
      </c>
      <c r="BH135" s="187">
        <f t="shared" si="27"/>
        <v>0</v>
      </c>
      <c r="BI135" s="187">
        <f t="shared" si="28"/>
        <v>0</v>
      </c>
      <c r="BJ135" s="19" t="s">
        <v>179</v>
      </c>
      <c r="BK135" s="187">
        <f t="shared" si="29"/>
        <v>0</v>
      </c>
      <c r="BL135" s="19" t="s">
        <v>178</v>
      </c>
      <c r="BM135" s="186" t="s">
        <v>2520</v>
      </c>
    </row>
    <row r="136" spans="1:65" s="2" customFormat="1" ht="16.5" customHeight="1">
      <c r="A136" s="36"/>
      <c r="B136" s="37"/>
      <c r="C136" s="175" t="s">
        <v>465</v>
      </c>
      <c r="D136" s="175" t="s">
        <v>173</v>
      </c>
      <c r="E136" s="176" t="s">
        <v>2521</v>
      </c>
      <c r="F136" s="177" t="s">
        <v>2522</v>
      </c>
      <c r="G136" s="178" t="s">
        <v>1616</v>
      </c>
      <c r="H136" s="179">
        <v>1</v>
      </c>
      <c r="I136" s="180"/>
      <c r="J136" s="181">
        <f t="shared" si="20"/>
        <v>0</v>
      </c>
      <c r="K136" s="177" t="s">
        <v>19</v>
      </c>
      <c r="L136" s="41"/>
      <c r="M136" s="182" t="s">
        <v>19</v>
      </c>
      <c r="N136" s="183" t="s">
        <v>47</v>
      </c>
      <c r="O136" s="66"/>
      <c r="P136" s="184">
        <f t="shared" si="21"/>
        <v>0</v>
      </c>
      <c r="Q136" s="184">
        <v>0</v>
      </c>
      <c r="R136" s="184">
        <f t="shared" si="22"/>
        <v>0</v>
      </c>
      <c r="S136" s="184">
        <v>0</v>
      </c>
      <c r="T136" s="185">
        <f t="shared" si="2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178</v>
      </c>
      <c r="AT136" s="186" t="s">
        <v>173</v>
      </c>
      <c r="AU136" s="186" t="s">
        <v>83</v>
      </c>
      <c r="AY136" s="19" t="s">
        <v>171</v>
      </c>
      <c r="BE136" s="187">
        <f t="shared" si="24"/>
        <v>0</v>
      </c>
      <c r="BF136" s="187">
        <f t="shared" si="25"/>
        <v>0</v>
      </c>
      <c r="BG136" s="187">
        <f t="shared" si="26"/>
        <v>0</v>
      </c>
      <c r="BH136" s="187">
        <f t="shared" si="27"/>
        <v>0</v>
      </c>
      <c r="BI136" s="187">
        <f t="shared" si="28"/>
        <v>0</v>
      </c>
      <c r="BJ136" s="19" t="s">
        <v>179</v>
      </c>
      <c r="BK136" s="187">
        <f t="shared" si="29"/>
        <v>0</v>
      </c>
      <c r="BL136" s="19" t="s">
        <v>178</v>
      </c>
      <c r="BM136" s="186" t="s">
        <v>2523</v>
      </c>
    </row>
    <row r="137" spans="1:65" s="2" customFormat="1" ht="16.5" customHeight="1">
      <c r="A137" s="36"/>
      <c r="B137" s="37"/>
      <c r="C137" s="175" t="s">
        <v>477</v>
      </c>
      <c r="D137" s="175" t="s">
        <v>173</v>
      </c>
      <c r="E137" s="176" t="s">
        <v>2524</v>
      </c>
      <c r="F137" s="177" t="s">
        <v>2525</v>
      </c>
      <c r="G137" s="178" t="s">
        <v>1616</v>
      </c>
      <c r="H137" s="179">
        <v>1</v>
      </c>
      <c r="I137" s="180"/>
      <c r="J137" s="181">
        <f t="shared" si="20"/>
        <v>0</v>
      </c>
      <c r="K137" s="177" t="s">
        <v>19</v>
      </c>
      <c r="L137" s="41"/>
      <c r="M137" s="182" t="s">
        <v>19</v>
      </c>
      <c r="N137" s="183" t="s">
        <v>47</v>
      </c>
      <c r="O137" s="66"/>
      <c r="P137" s="184">
        <f t="shared" si="21"/>
        <v>0</v>
      </c>
      <c r="Q137" s="184">
        <v>0</v>
      </c>
      <c r="R137" s="184">
        <f t="shared" si="22"/>
        <v>0</v>
      </c>
      <c r="S137" s="184">
        <v>0</v>
      </c>
      <c r="T137" s="185">
        <f t="shared" si="2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83</v>
      </c>
      <c r="AY137" s="19" t="s">
        <v>171</v>
      </c>
      <c r="BE137" s="187">
        <f t="shared" si="24"/>
        <v>0</v>
      </c>
      <c r="BF137" s="187">
        <f t="shared" si="25"/>
        <v>0</v>
      </c>
      <c r="BG137" s="187">
        <f t="shared" si="26"/>
        <v>0</v>
      </c>
      <c r="BH137" s="187">
        <f t="shared" si="27"/>
        <v>0</v>
      </c>
      <c r="BI137" s="187">
        <f t="shared" si="28"/>
        <v>0</v>
      </c>
      <c r="BJ137" s="19" t="s">
        <v>179</v>
      </c>
      <c r="BK137" s="187">
        <f t="shared" si="29"/>
        <v>0</v>
      </c>
      <c r="BL137" s="19" t="s">
        <v>178</v>
      </c>
      <c r="BM137" s="186" t="s">
        <v>2526</v>
      </c>
    </row>
    <row r="138" spans="1:65" s="2" customFormat="1" ht="16.5" customHeight="1">
      <c r="A138" s="36"/>
      <c r="B138" s="37"/>
      <c r="C138" s="175" t="s">
        <v>483</v>
      </c>
      <c r="D138" s="175" t="s">
        <v>173</v>
      </c>
      <c r="E138" s="176" t="s">
        <v>2527</v>
      </c>
      <c r="F138" s="177" t="s">
        <v>2528</v>
      </c>
      <c r="G138" s="178" t="s">
        <v>1616</v>
      </c>
      <c r="H138" s="179">
        <v>1</v>
      </c>
      <c r="I138" s="180"/>
      <c r="J138" s="181">
        <f t="shared" si="20"/>
        <v>0</v>
      </c>
      <c r="K138" s="177" t="s">
        <v>19</v>
      </c>
      <c r="L138" s="41"/>
      <c r="M138" s="182" t="s">
        <v>19</v>
      </c>
      <c r="N138" s="183" t="s">
        <v>47</v>
      </c>
      <c r="O138" s="66"/>
      <c r="P138" s="184">
        <f t="shared" si="21"/>
        <v>0</v>
      </c>
      <c r="Q138" s="184">
        <v>0</v>
      </c>
      <c r="R138" s="184">
        <f t="shared" si="22"/>
        <v>0</v>
      </c>
      <c r="S138" s="184">
        <v>0</v>
      </c>
      <c r="T138" s="185">
        <f t="shared" si="2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83</v>
      </c>
      <c r="AY138" s="19" t="s">
        <v>171</v>
      </c>
      <c r="BE138" s="187">
        <f t="shared" si="24"/>
        <v>0</v>
      </c>
      <c r="BF138" s="187">
        <f t="shared" si="25"/>
        <v>0</v>
      </c>
      <c r="BG138" s="187">
        <f t="shared" si="26"/>
        <v>0</v>
      </c>
      <c r="BH138" s="187">
        <f t="shared" si="27"/>
        <v>0</v>
      </c>
      <c r="BI138" s="187">
        <f t="shared" si="28"/>
        <v>0</v>
      </c>
      <c r="BJ138" s="19" t="s">
        <v>179</v>
      </c>
      <c r="BK138" s="187">
        <f t="shared" si="29"/>
        <v>0</v>
      </c>
      <c r="BL138" s="19" t="s">
        <v>178</v>
      </c>
      <c r="BM138" s="186" t="s">
        <v>2529</v>
      </c>
    </row>
    <row r="139" spans="1:65" s="2" customFormat="1" ht="16.5" customHeight="1">
      <c r="A139" s="36"/>
      <c r="B139" s="37"/>
      <c r="C139" s="175" t="s">
        <v>488</v>
      </c>
      <c r="D139" s="175" t="s">
        <v>173</v>
      </c>
      <c r="E139" s="176" t="s">
        <v>2530</v>
      </c>
      <c r="F139" s="177" t="s">
        <v>2531</v>
      </c>
      <c r="G139" s="178" t="s">
        <v>1616</v>
      </c>
      <c r="H139" s="179">
        <v>1</v>
      </c>
      <c r="I139" s="180"/>
      <c r="J139" s="181">
        <f t="shared" si="20"/>
        <v>0</v>
      </c>
      <c r="K139" s="177" t="s">
        <v>19</v>
      </c>
      <c r="L139" s="41"/>
      <c r="M139" s="182" t="s">
        <v>19</v>
      </c>
      <c r="N139" s="183" t="s">
        <v>47</v>
      </c>
      <c r="O139" s="66"/>
      <c r="P139" s="184">
        <f t="shared" si="21"/>
        <v>0</v>
      </c>
      <c r="Q139" s="184">
        <v>0</v>
      </c>
      <c r="R139" s="184">
        <f t="shared" si="22"/>
        <v>0</v>
      </c>
      <c r="S139" s="184">
        <v>0</v>
      </c>
      <c r="T139" s="185">
        <f t="shared" si="2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178</v>
      </c>
      <c r="AT139" s="186" t="s">
        <v>173</v>
      </c>
      <c r="AU139" s="186" t="s">
        <v>83</v>
      </c>
      <c r="AY139" s="19" t="s">
        <v>171</v>
      </c>
      <c r="BE139" s="187">
        <f t="shared" si="24"/>
        <v>0</v>
      </c>
      <c r="BF139" s="187">
        <f t="shared" si="25"/>
        <v>0</v>
      </c>
      <c r="BG139" s="187">
        <f t="shared" si="26"/>
        <v>0</v>
      </c>
      <c r="BH139" s="187">
        <f t="shared" si="27"/>
        <v>0</v>
      </c>
      <c r="BI139" s="187">
        <f t="shared" si="28"/>
        <v>0</v>
      </c>
      <c r="BJ139" s="19" t="s">
        <v>179</v>
      </c>
      <c r="BK139" s="187">
        <f t="shared" si="29"/>
        <v>0</v>
      </c>
      <c r="BL139" s="19" t="s">
        <v>178</v>
      </c>
      <c r="BM139" s="186" t="s">
        <v>2532</v>
      </c>
    </row>
    <row r="140" spans="2:63" s="12" customFormat="1" ht="25.9" customHeight="1">
      <c r="B140" s="159"/>
      <c r="C140" s="160"/>
      <c r="D140" s="161" t="s">
        <v>74</v>
      </c>
      <c r="E140" s="162" t="s">
        <v>2033</v>
      </c>
      <c r="F140" s="162" t="s">
        <v>2533</v>
      </c>
      <c r="G140" s="160"/>
      <c r="H140" s="160"/>
      <c r="I140" s="163"/>
      <c r="J140" s="164">
        <f>BK140</f>
        <v>0</v>
      </c>
      <c r="K140" s="160"/>
      <c r="L140" s="165"/>
      <c r="M140" s="166"/>
      <c r="N140" s="167"/>
      <c r="O140" s="167"/>
      <c r="P140" s="168">
        <f>P141</f>
        <v>0</v>
      </c>
      <c r="Q140" s="167"/>
      <c r="R140" s="168">
        <f>R141</f>
        <v>0</v>
      </c>
      <c r="S140" s="167"/>
      <c r="T140" s="169">
        <f>T141</f>
        <v>0</v>
      </c>
      <c r="AR140" s="170" t="s">
        <v>83</v>
      </c>
      <c r="AT140" s="171" t="s">
        <v>74</v>
      </c>
      <c r="AU140" s="171" t="s">
        <v>75</v>
      </c>
      <c r="AY140" s="170" t="s">
        <v>171</v>
      </c>
      <c r="BK140" s="172">
        <f>BK141</f>
        <v>0</v>
      </c>
    </row>
    <row r="141" spans="1:65" s="2" customFormat="1" ht="16.5" customHeight="1">
      <c r="A141" s="36"/>
      <c r="B141" s="37"/>
      <c r="C141" s="175" t="s">
        <v>492</v>
      </c>
      <c r="D141" s="175" t="s">
        <v>173</v>
      </c>
      <c r="E141" s="176" t="s">
        <v>2534</v>
      </c>
      <c r="F141" s="177" t="s">
        <v>863</v>
      </c>
      <c r="G141" s="178" t="s">
        <v>1616</v>
      </c>
      <c r="H141" s="179">
        <v>1</v>
      </c>
      <c r="I141" s="180"/>
      <c r="J141" s="181">
        <f>ROUND(I141*H141,2)</f>
        <v>0</v>
      </c>
      <c r="K141" s="177" t="s">
        <v>19</v>
      </c>
      <c r="L141" s="41"/>
      <c r="M141" s="182" t="s">
        <v>19</v>
      </c>
      <c r="N141" s="183" t="s">
        <v>47</v>
      </c>
      <c r="O141" s="66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178</v>
      </c>
      <c r="AT141" s="186" t="s">
        <v>173</v>
      </c>
      <c r="AU141" s="186" t="s">
        <v>83</v>
      </c>
      <c r="AY141" s="19" t="s">
        <v>171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179</v>
      </c>
      <c r="BK141" s="187">
        <f>ROUND(I141*H141,2)</f>
        <v>0</v>
      </c>
      <c r="BL141" s="19" t="s">
        <v>178</v>
      </c>
      <c r="BM141" s="186" t="s">
        <v>2535</v>
      </c>
    </row>
    <row r="142" spans="2:63" s="12" customFormat="1" ht="25.9" customHeight="1">
      <c r="B142" s="159"/>
      <c r="C142" s="160"/>
      <c r="D142" s="161" t="s">
        <v>74</v>
      </c>
      <c r="E142" s="162" t="s">
        <v>2054</v>
      </c>
      <c r="F142" s="162" t="s">
        <v>2536</v>
      </c>
      <c r="G142" s="160"/>
      <c r="H142" s="160"/>
      <c r="I142" s="163"/>
      <c r="J142" s="164">
        <f>BK142</f>
        <v>0</v>
      </c>
      <c r="K142" s="160"/>
      <c r="L142" s="165"/>
      <c r="M142" s="166"/>
      <c r="N142" s="167"/>
      <c r="O142" s="167"/>
      <c r="P142" s="168">
        <f>P143</f>
        <v>0</v>
      </c>
      <c r="Q142" s="167"/>
      <c r="R142" s="168">
        <f>R143</f>
        <v>0</v>
      </c>
      <c r="S142" s="167"/>
      <c r="T142" s="169">
        <f>T143</f>
        <v>0</v>
      </c>
      <c r="AR142" s="170" t="s">
        <v>83</v>
      </c>
      <c r="AT142" s="171" t="s">
        <v>74</v>
      </c>
      <c r="AU142" s="171" t="s">
        <v>75</v>
      </c>
      <c r="AY142" s="170" t="s">
        <v>171</v>
      </c>
      <c r="BK142" s="172">
        <f>BK143</f>
        <v>0</v>
      </c>
    </row>
    <row r="143" spans="1:65" s="2" customFormat="1" ht="16.5" customHeight="1">
      <c r="A143" s="36"/>
      <c r="B143" s="37"/>
      <c r="C143" s="175" t="s">
        <v>498</v>
      </c>
      <c r="D143" s="175" t="s">
        <v>173</v>
      </c>
      <c r="E143" s="176" t="s">
        <v>2537</v>
      </c>
      <c r="F143" s="177" t="s">
        <v>2538</v>
      </c>
      <c r="G143" s="178" t="s">
        <v>2539</v>
      </c>
      <c r="H143" s="179">
        <v>2000</v>
      </c>
      <c r="I143" s="180"/>
      <c r="J143" s="181">
        <f>ROUND(I143*H143,2)</f>
        <v>0</v>
      </c>
      <c r="K143" s="177" t="s">
        <v>19</v>
      </c>
      <c r="L143" s="41"/>
      <c r="M143" s="182" t="s">
        <v>19</v>
      </c>
      <c r="N143" s="183" t="s">
        <v>47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178</v>
      </c>
      <c r="AT143" s="186" t="s">
        <v>173</v>
      </c>
      <c r="AU143" s="186" t="s">
        <v>83</v>
      </c>
      <c r="AY143" s="19" t="s">
        <v>171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179</v>
      </c>
      <c r="BK143" s="187">
        <f>ROUND(I143*H143,2)</f>
        <v>0</v>
      </c>
      <c r="BL143" s="19" t="s">
        <v>178</v>
      </c>
      <c r="BM143" s="186" t="s">
        <v>2540</v>
      </c>
    </row>
    <row r="144" spans="2:63" s="12" customFormat="1" ht="25.9" customHeight="1">
      <c r="B144" s="159"/>
      <c r="C144" s="160"/>
      <c r="D144" s="161" t="s">
        <v>74</v>
      </c>
      <c r="E144" s="162" t="s">
        <v>2541</v>
      </c>
      <c r="F144" s="162" t="s">
        <v>2542</v>
      </c>
      <c r="G144" s="160"/>
      <c r="H144" s="160"/>
      <c r="I144" s="163"/>
      <c r="J144" s="164">
        <f>BK144</f>
        <v>0</v>
      </c>
      <c r="K144" s="160"/>
      <c r="L144" s="165"/>
      <c r="M144" s="166"/>
      <c r="N144" s="167"/>
      <c r="O144" s="167"/>
      <c r="P144" s="168">
        <f>P145</f>
        <v>0</v>
      </c>
      <c r="Q144" s="167"/>
      <c r="R144" s="168">
        <f>R145</f>
        <v>0</v>
      </c>
      <c r="S144" s="167"/>
      <c r="T144" s="169">
        <f>T145</f>
        <v>0</v>
      </c>
      <c r="AR144" s="170" t="s">
        <v>83</v>
      </c>
      <c r="AT144" s="171" t="s">
        <v>74</v>
      </c>
      <c r="AU144" s="171" t="s">
        <v>75</v>
      </c>
      <c r="AY144" s="170" t="s">
        <v>171</v>
      </c>
      <c r="BK144" s="172">
        <f>BK145</f>
        <v>0</v>
      </c>
    </row>
    <row r="145" spans="1:65" s="2" customFormat="1" ht="16.5" customHeight="1">
      <c r="A145" s="36"/>
      <c r="B145" s="37"/>
      <c r="C145" s="175" t="s">
        <v>504</v>
      </c>
      <c r="D145" s="175" t="s">
        <v>173</v>
      </c>
      <c r="E145" s="176" t="s">
        <v>2543</v>
      </c>
      <c r="F145" s="177" t="s">
        <v>2544</v>
      </c>
      <c r="G145" s="178" t="s">
        <v>1844</v>
      </c>
      <c r="H145" s="179">
        <v>1</v>
      </c>
      <c r="I145" s="180"/>
      <c r="J145" s="181">
        <f>ROUND(I145*H145,2)</f>
        <v>0</v>
      </c>
      <c r="K145" s="177" t="s">
        <v>19</v>
      </c>
      <c r="L145" s="41"/>
      <c r="M145" s="249" t="s">
        <v>19</v>
      </c>
      <c r="N145" s="250" t="s">
        <v>47</v>
      </c>
      <c r="O145" s="25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83</v>
      </c>
      <c r="AY145" s="19" t="s">
        <v>171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179</v>
      </c>
      <c r="BK145" s="187">
        <f>ROUND(I145*H145,2)</f>
        <v>0</v>
      </c>
      <c r="BL145" s="19" t="s">
        <v>178</v>
      </c>
      <c r="BM145" s="186" t="s">
        <v>2545</v>
      </c>
    </row>
    <row r="146" spans="1:31" s="2" customFormat="1" ht="6.95" customHeight="1">
      <c r="A146" s="36"/>
      <c r="B146" s="49"/>
      <c r="C146" s="50"/>
      <c r="D146" s="50"/>
      <c r="E146" s="50"/>
      <c r="F146" s="50"/>
      <c r="G146" s="50"/>
      <c r="H146" s="50"/>
      <c r="I146" s="50"/>
      <c r="J146" s="50"/>
      <c r="K146" s="50"/>
      <c r="L146" s="41"/>
      <c r="M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</sheetData>
  <sheetProtection algorithmName="SHA-512" hashValue="dHI0roYSxwUIqiUM5IHMvsxj49d2QXsFVWA9qddeyFVim8YNpVfu5uAbtEW15PHt7wL0IehaWs1KJHBfTgeN7Q==" saltValue="Egj6qIaJ909ZzhQiRF6gXgelruAJXj5rlRTHj0Fzrng48wUpWRNJz/aIdpWRE78a9sqrOXoOE81nFPpYRS2wSg==" spinCount="100000" sheet="1" objects="1" scenarios="1" formatColumns="0" formatRows="0" autoFilter="0"/>
  <autoFilter ref="C83:K145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93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2546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44285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ROUND(J80,2)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ROUND((SUM(BE80:BE101)),2)</f>
        <v>0</v>
      </c>
      <c r="G33" s="36"/>
      <c r="H33" s="36"/>
      <c r="I33" s="120">
        <v>0.21</v>
      </c>
      <c r="J33" s="119">
        <f>ROUND(((SUM(BE80:BE101))*I33),2)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ROUND((SUM(BF80:BF101)),2)</f>
        <v>0</v>
      </c>
      <c r="G34" s="36"/>
      <c r="H34" s="36"/>
      <c r="I34" s="120">
        <v>0.15</v>
      </c>
      <c r="J34" s="119">
        <f>ROUND(((SUM(BF80:BF101))*I34),2)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ROUND((SUM(BG80:BG101)),2)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ROUND((SUM(BH80:BH101)),2)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ROUND((SUM(BI80:BI101)),2)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01.3 - Vzduchotechnika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44285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2547</v>
      </c>
      <c r="E60" s="139"/>
      <c r="F60" s="139"/>
      <c r="G60" s="139"/>
      <c r="H60" s="139"/>
      <c r="I60" s="139"/>
      <c r="J60" s="140">
        <f>J96</f>
        <v>0</v>
      </c>
      <c r="K60" s="137"/>
      <c r="L60" s="141"/>
    </row>
    <row r="61" spans="1:31" s="2" customFormat="1" ht="21.7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0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5" t="s">
        <v>156</v>
      </c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1" t="s">
        <v>16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405" t="str">
        <f>E7</f>
        <v>Domov ve Věži - Komunitní bydlení II</v>
      </c>
      <c r="F70" s="406"/>
      <c r="G70" s="406"/>
      <c r="H70" s="406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128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62" t="str">
        <f>E9</f>
        <v>SO 01.3 - Vzduchotechnika</v>
      </c>
      <c r="F72" s="407"/>
      <c r="G72" s="407"/>
      <c r="H72" s="407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21</v>
      </c>
      <c r="D74" s="38"/>
      <c r="E74" s="38"/>
      <c r="F74" s="29" t="str">
        <f>F12</f>
        <v>Obec Věž</v>
      </c>
      <c r="G74" s="38"/>
      <c r="H74" s="38"/>
      <c r="I74" s="31" t="s">
        <v>23</v>
      </c>
      <c r="J74" s="61">
        <f>IF(J12="","",J12)</f>
        <v>44285</v>
      </c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40.15" customHeight="1">
      <c r="A76" s="36"/>
      <c r="B76" s="37"/>
      <c r="C76" s="31" t="s">
        <v>24</v>
      </c>
      <c r="D76" s="38"/>
      <c r="E76" s="38"/>
      <c r="F76" s="29" t="str">
        <f>E15</f>
        <v xml:space="preserve">Kraj Vysočina, Žižkova 1882/57, 587 33 Jihlava </v>
      </c>
      <c r="G76" s="38"/>
      <c r="H76" s="38"/>
      <c r="I76" s="31" t="s">
        <v>32</v>
      </c>
      <c r="J76" s="34" t="str">
        <f>E21</f>
        <v>INVENTE s.r.o., Žerotínova 483/1, 370 04 Č. Buděj.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30</v>
      </c>
      <c r="D77" s="38"/>
      <c r="E77" s="38"/>
      <c r="F77" s="29" t="str">
        <f>IF(E18="","",E18)</f>
        <v>Vyplň údaj</v>
      </c>
      <c r="G77" s="38"/>
      <c r="H77" s="38"/>
      <c r="I77" s="31" t="s">
        <v>37</v>
      </c>
      <c r="J77" s="34" t="str">
        <f>E24</f>
        <v xml:space="preserve"> 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1" customFormat="1" ht="29.25" customHeight="1">
      <c r="A79" s="148"/>
      <c r="B79" s="149"/>
      <c r="C79" s="150" t="s">
        <v>157</v>
      </c>
      <c r="D79" s="151" t="s">
        <v>60</v>
      </c>
      <c r="E79" s="151" t="s">
        <v>56</v>
      </c>
      <c r="F79" s="151" t="s">
        <v>57</v>
      </c>
      <c r="G79" s="151" t="s">
        <v>158</v>
      </c>
      <c r="H79" s="151" t="s">
        <v>159</v>
      </c>
      <c r="I79" s="151" t="s">
        <v>160</v>
      </c>
      <c r="J79" s="151" t="s">
        <v>132</v>
      </c>
      <c r="K79" s="152" t="s">
        <v>161</v>
      </c>
      <c r="L79" s="153"/>
      <c r="M79" s="70" t="s">
        <v>19</v>
      </c>
      <c r="N79" s="71" t="s">
        <v>45</v>
      </c>
      <c r="O79" s="71" t="s">
        <v>162</v>
      </c>
      <c r="P79" s="71" t="s">
        <v>163</v>
      </c>
      <c r="Q79" s="71" t="s">
        <v>164</v>
      </c>
      <c r="R79" s="71" t="s">
        <v>165</v>
      </c>
      <c r="S79" s="71" t="s">
        <v>166</v>
      </c>
      <c r="T79" s="72" t="s">
        <v>167</v>
      </c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</row>
    <row r="80" spans="1:63" s="2" customFormat="1" ht="22.9" customHeight="1">
      <c r="A80" s="36"/>
      <c r="B80" s="37"/>
      <c r="C80" s="77" t="s">
        <v>168</v>
      </c>
      <c r="D80" s="38"/>
      <c r="E80" s="38"/>
      <c r="F80" s="38"/>
      <c r="G80" s="38"/>
      <c r="H80" s="38"/>
      <c r="I80" s="38"/>
      <c r="J80" s="154">
        <f>BK80</f>
        <v>0</v>
      </c>
      <c r="K80" s="38"/>
      <c r="L80" s="41"/>
      <c r="M80" s="73"/>
      <c r="N80" s="155"/>
      <c r="O80" s="74"/>
      <c r="P80" s="156">
        <f>P81+SUM(P82:P96)</f>
        <v>0</v>
      </c>
      <c r="Q80" s="74"/>
      <c r="R80" s="156">
        <f>R81+SUM(R82:R96)</f>
        <v>0</v>
      </c>
      <c r="S80" s="74"/>
      <c r="T80" s="157">
        <f>T81+SUM(T82:T96)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9" t="s">
        <v>74</v>
      </c>
      <c r="AU80" s="19" t="s">
        <v>133</v>
      </c>
      <c r="BK80" s="158">
        <f>BK81+SUM(BK82:BK96)</f>
        <v>0</v>
      </c>
    </row>
    <row r="81" spans="1:65" s="2" customFormat="1" ht="36">
      <c r="A81" s="36"/>
      <c r="B81" s="37"/>
      <c r="C81" s="175" t="s">
        <v>83</v>
      </c>
      <c r="D81" s="175" t="s">
        <v>173</v>
      </c>
      <c r="E81" s="176" t="s">
        <v>2548</v>
      </c>
      <c r="F81" s="177" t="s">
        <v>2549</v>
      </c>
      <c r="G81" s="178" t="s">
        <v>1844</v>
      </c>
      <c r="H81" s="179">
        <v>1</v>
      </c>
      <c r="I81" s="180"/>
      <c r="J81" s="181">
        <f aca="true" t="shared" si="0" ref="J81:J95">ROUND(I81*H81,2)</f>
        <v>0</v>
      </c>
      <c r="K81" s="177" t="s">
        <v>19</v>
      </c>
      <c r="L81" s="41"/>
      <c r="M81" s="182" t="s">
        <v>19</v>
      </c>
      <c r="N81" s="183" t="s">
        <v>47</v>
      </c>
      <c r="O81" s="66"/>
      <c r="P81" s="184">
        <f aca="true" t="shared" si="1" ref="P81:P95">O81*H81</f>
        <v>0</v>
      </c>
      <c r="Q81" s="184">
        <v>0</v>
      </c>
      <c r="R81" s="184">
        <f aca="true" t="shared" si="2" ref="R81:R95">Q81*H81</f>
        <v>0</v>
      </c>
      <c r="S81" s="184">
        <v>0</v>
      </c>
      <c r="T81" s="185">
        <f aca="true" t="shared" si="3" ref="T81:T95">S81*H81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R81" s="186" t="s">
        <v>178</v>
      </c>
      <c r="AT81" s="186" t="s">
        <v>173</v>
      </c>
      <c r="AU81" s="186" t="s">
        <v>75</v>
      </c>
      <c r="AY81" s="19" t="s">
        <v>171</v>
      </c>
      <c r="BE81" s="187">
        <f aca="true" t="shared" si="4" ref="BE81:BE95">IF(N81="základní",J81,0)</f>
        <v>0</v>
      </c>
      <c r="BF81" s="187">
        <f aca="true" t="shared" si="5" ref="BF81:BF95">IF(N81="snížená",J81,0)</f>
        <v>0</v>
      </c>
      <c r="BG81" s="187">
        <f aca="true" t="shared" si="6" ref="BG81:BG95">IF(N81="zákl. přenesená",J81,0)</f>
        <v>0</v>
      </c>
      <c r="BH81" s="187">
        <f aca="true" t="shared" si="7" ref="BH81:BH95">IF(N81="sníž. přenesená",J81,0)</f>
        <v>0</v>
      </c>
      <c r="BI81" s="187">
        <f aca="true" t="shared" si="8" ref="BI81:BI95">IF(N81="nulová",J81,0)</f>
        <v>0</v>
      </c>
      <c r="BJ81" s="19" t="s">
        <v>179</v>
      </c>
      <c r="BK81" s="187">
        <f aca="true" t="shared" si="9" ref="BK81:BK95">ROUND(I81*H81,2)</f>
        <v>0</v>
      </c>
      <c r="BL81" s="19" t="s">
        <v>178</v>
      </c>
      <c r="BM81" s="186" t="s">
        <v>2550</v>
      </c>
    </row>
    <row r="82" spans="1:65" s="2" customFormat="1" ht="16.5" customHeight="1">
      <c r="A82" s="36"/>
      <c r="B82" s="37"/>
      <c r="C82" s="175" t="s">
        <v>179</v>
      </c>
      <c r="D82" s="175" t="s">
        <v>173</v>
      </c>
      <c r="E82" s="176" t="s">
        <v>2551</v>
      </c>
      <c r="F82" s="177" t="s">
        <v>2552</v>
      </c>
      <c r="G82" s="178" t="s">
        <v>176</v>
      </c>
      <c r="H82" s="179">
        <v>4.5</v>
      </c>
      <c r="I82" s="180"/>
      <c r="J82" s="181">
        <f t="shared" si="0"/>
        <v>0</v>
      </c>
      <c r="K82" s="177" t="s">
        <v>19</v>
      </c>
      <c r="L82" s="41"/>
      <c r="M82" s="182" t="s">
        <v>19</v>
      </c>
      <c r="N82" s="183" t="s">
        <v>47</v>
      </c>
      <c r="O82" s="66"/>
      <c r="P82" s="184">
        <f t="shared" si="1"/>
        <v>0</v>
      </c>
      <c r="Q82" s="184">
        <v>0</v>
      </c>
      <c r="R82" s="184">
        <f t="shared" si="2"/>
        <v>0</v>
      </c>
      <c r="S82" s="184">
        <v>0</v>
      </c>
      <c r="T82" s="185">
        <f t="shared" si="3"/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86" t="s">
        <v>178</v>
      </c>
      <c r="AT82" s="186" t="s">
        <v>173</v>
      </c>
      <c r="AU82" s="186" t="s">
        <v>75</v>
      </c>
      <c r="AY82" s="19" t="s">
        <v>171</v>
      </c>
      <c r="BE82" s="187">
        <f t="shared" si="4"/>
        <v>0</v>
      </c>
      <c r="BF82" s="187">
        <f t="shared" si="5"/>
        <v>0</v>
      </c>
      <c r="BG82" s="187">
        <f t="shared" si="6"/>
        <v>0</v>
      </c>
      <c r="BH82" s="187">
        <f t="shared" si="7"/>
        <v>0</v>
      </c>
      <c r="BI82" s="187">
        <f t="shared" si="8"/>
        <v>0</v>
      </c>
      <c r="BJ82" s="19" t="s">
        <v>179</v>
      </c>
      <c r="BK82" s="187">
        <f t="shared" si="9"/>
        <v>0</v>
      </c>
      <c r="BL82" s="19" t="s">
        <v>178</v>
      </c>
      <c r="BM82" s="186" t="s">
        <v>2553</v>
      </c>
    </row>
    <row r="83" spans="1:65" s="2" customFormat="1" ht="16.5" customHeight="1">
      <c r="A83" s="36"/>
      <c r="B83" s="37"/>
      <c r="C83" s="175" t="s">
        <v>193</v>
      </c>
      <c r="D83" s="175" t="s">
        <v>173</v>
      </c>
      <c r="E83" s="176" t="s">
        <v>2554</v>
      </c>
      <c r="F83" s="177" t="s">
        <v>2555</v>
      </c>
      <c r="G83" s="178" t="s">
        <v>176</v>
      </c>
      <c r="H83" s="179">
        <v>1</v>
      </c>
      <c r="I83" s="180"/>
      <c r="J83" s="181">
        <f t="shared" si="0"/>
        <v>0</v>
      </c>
      <c r="K83" s="177" t="s">
        <v>19</v>
      </c>
      <c r="L83" s="41"/>
      <c r="M83" s="182" t="s">
        <v>19</v>
      </c>
      <c r="N83" s="183" t="s">
        <v>47</v>
      </c>
      <c r="O83" s="66"/>
      <c r="P83" s="184">
        <f t="shared" si="1"/>
        <v>0</v>
      </c>
      <c r="Q83" s="184">
        <v>0</v>
      </c>
      <c r="R83" s="184">
        <f t="shared" si="2"/>
        <v>0</v>
      </c>
      <c r="S83" s="184">
        <v>0</v>
      </c>
      <c r="T83" s="185">
        <f t="shared" si="3"/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86" t="s">
        <v>178</v>
      </c>
      <c r="AT83" s="186" t="s">
        <v>173</v>
      </c>
      <c r="AU83" s="186" t="s">
        <v>75</v>
      </c>
      <c r="AY83" s="19" t="s">
        <v>171</v>
      </c>
      <c r="BE83" s="187">
        <f t="shared" si="4"/>
        <v>0</v>
      </c>
      <c r="BF83" s="187">
        <f t="shared" si="5"/>
        <v>0</v>
      </c>
      <c r="BG83" s="187">
        <f t="shared" si="6"/>
        <v>0</v>
      </c>
      <c r="BH83" s="187">
        <f t="shared" si="7"/>
        <v>0</v>
      </c>
      <c r="BI83" s="187">
        <f t="shared" si="8"/>
        <v>0</v>
      </c>
      <c r="BJ83" s="19" t="s">
        <v>179</v>
      </c>
      <c r="BK83" s="187">
        <f t="shared" si="9"/>
        <v>0</v>
      </c>
      <c r="BL83" s="19" t="s">
        <v>178</v>
      </c>
      <c r="BM83" s="186" t="s">
        <v>2556</v>
      </c>
    </row>
    <row r="84" spans="1:65" s="2" customFormat="1" ht="16.5" customHeight="1">
      <c r="A84" s="36"/>
      <c r="B84" s="37"/>
      <c r="C84" s="175" t="s">
        <v>178</v>
      </c>
      <c r="D84" s="175" t="s">
        <v>173</v>
      </c>
      <c r="E84" s="176" t="s">
        <v>2557</v>
      </c>
      <c r="F84" s="177" t="s">
        <v>2558</v>
      </c>
      <c r="G84" s="178" t="s">
        <v>1844</v>
      </c>
      <c r="H84" s="179">
        <v>4</v>
      </c>
      <c r="I84" s="180"/>
      <c r="J84" s="181">
        <f t="shared" si="0"/>
        <v>0</v>
      </c>
      <c r="K84" s="177" t="s">
        <v>19</v>
      </c>
      <c r="L84" s="41"/>
      <c r="M84" s="182" t="s">
        <v>19</v>
      </c>
      <c r="N84" s="183" t="s">
        <v>47</v>
      </c>
      <c r="O84" s="66"/>
      <c r="P84" s="184">
        <f t="shared" si="1"/>
        <v>0</v>
      </c>
      <c r="Q84" s="184">
        <v>0</v>
      </c>
      <c r="R84" s="184">
        <f t="shared" si="2"/>
        <v>0</v>
      </c>
      <c r="S84" s="184">
        <v>0</v>
      </c>
      <c r="T84" s="185">
        <f t="shared" si="3"/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178</v>
      </c>
      <c r="AT84" s="186" t="s">
        <v>173</v>
      </c>
      <c r="AU84" s="186" t="s">
        <v>75</v>
      </c>
      <c r="AY84" s="19" t="s">
        <v>171</v>
      </c>
      <c r="BE84" s="187">
        <f t="shared" si="4"/>
        <v>0</v>
      </c>
      <c r="BF84" s="187">
        <f t="shared" si="5"/>
        <v>0</v>
      </c>
      <c r="BG84" s="187">
        <f t="shared" si="6"/>
        <v>0</v>
      </c>
      <c r="BH84" s="187">
        <f t="shared" si="7"/>
        <v>0</v>
      </c>
      <c r="BI84" s="187">
        <f t="shared" si="8"/>
        <v>0</v>
      </c>
      <c r="BJ84" s="19" t="s">
        <v>179</v>
      </c>
      <c r="BK84" s="187">
        <f t="shared" si="9"/>
        <v>0</v>
      </c>
      <c r="BL84" s="19" t="s">
        <v>178</v>
      </c>
      <c r="BM84" s="186" t="s">
        <v>2559</v>
      </c>
    </row>
    <row r="85" spans="1:65" s="2" customFormat="1" ht="16.5" customHeight="1">
      <c r="A85" s="36"/>
      <c r="B85" s="37"/>
      <c r="C85" s="175" t="s">
        <v>206</v>
      </c>
      <c r="D85" s="175" t="s">
        <v>173</v>
      </c>
      <c r="E85" s="176" t="s">
        <v>2560</v>
      </c>
      <c r="F85" s="177" t="s">
        <v>2561</v>
      </c>
      <c r="G85" s="178" t="s">
        <v>1844</v>
      </c>
      <c r="H85" s="179">
        <v>2</v>
      </c>
      <c r="I85" s="180"/>
      <c r="J85" s="181">
        <f t="shared" si="0"/>
        <v>0</v>
      </c>
      <c r="K85" s="177" t="s">
        <v>19</v>
      </c>
      <c r="L85" s="41"/>
      <c r="M85" s="182" t="s">
        <v>19</v>
      </c>
      <c r="N85" s="183" t="s">
        <v>47</v>
      </c>
      <c r="O85" s="66"/>
      <c r="P85" s="184">
        <f t="shared" si="1"/>
        <v>0</v>
      </c>
      <c r="Q85" s="184">
        <v>0</v>
      </c>
      <c r="R85" s="184">
        <f t="shared" si="2"/>
        <v>0</v>
      </c>
      <c r="S85" s="184">
        <v>0</v>
      </c>
      <c r="T85" s="185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178</v>
      </c>
      <c r="AT85" s="186" t="s">
        <v>173</v>
      </c>
      <c r="AU85" s="186" t="s">
        <v>75</v>
      </c>
      <c r="AY85" s="19" t="s">
        <v>171</v>
      </c>
      <c r="BE85" s="187">
        <f t="shared" si="4"/>
        <v>0</v>
      </c>
      <c r="BF85" s="187">
        <f t="shared" si="5"/>
        <v>0</v>
      </c>
      <c r="BG85" s="187">
        <f t="shared" si="6"/>
        <v>0</v>
      </c>
      <c r="BH85" s="187">
        <f t="shared" si="7"/>
        <v>0</v>
      </c>
      <c r="BI85" s="187">
        <f t="shared" si="8"/>
        <v>0</v>
      </c>
      <c r="BJ85" s="19" t="s">
        <v>179</v>
      </c>
      <c r="BK85" s="187">
        <f t="shared" si="9"/>
        <v>0</v>
      </c>
      <c r="BL85" s="19" t="s">
        <v>178</v>
      </c>
      <c r="BM85" s="186" t="s">
        <v>2562</v>
      </c>
    </row>
    <row r="86" spans="1:65" s="2" customFormat="1" ht="16.5" customHeight="1">
      <c r="A86" s="36"/>
      <c r="B86" s="37"/>
      <c r="C86" s="175" t="s">
        <v>210</v>
      </c>
      <c r="D86" s="175" t="s">
        <v>173</v>
      </c>
      <c r="E86" s="176" t="s">
        <v>2563</v>
      </c>
      <c r="F86" s="177" t="s">
        <v>2564</v>
      </c>
      <c r="G86" s="178" t="s">
        <v>1844</v>
      </c>
      <c r="H86" s="179">
        <v>1</v>
      </c>
      <c r="I86" s="180"/>
      <c r="J86" s="181">
        <f t="shared" si="0"/>
        <v>0</v>
      </c>
      <c r="K86" s="177" t="s">
        <v>19</v>
      </c>
      <c r="L86" s="41"/>
      <c r="M86" s="182" t="s">
        <v>19</v>
      </c>
      <c r="N86" s="183" t="s">
        <v>47</v>
      </c>
      <c r="O86" s="66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75</v>
      </c>
      <c r="AY86" s="19" t="s">
        <v>171</v>
      </c>
      <c r="BE86" s="187">
        <f t="shared" si="4"/>
        <v>0</v>
      </c>
      <c r="BF86" s="187">
        <f t="shared" si="5"/>
        <v>0</v>
      </c>
      <c r="BG86" s="187">
        <f t="shared" si="6"/>
        <v>0</v>
      </c>
      <c r="BH86" s="187">
        <f t="shared" si="7"/>
        <v>0</v>
      </c>
      <c r="BI86" s="187">
        <f t="shared" si="8"/>
        <v>0</v>
      </c>
      <c r="BJ86" s="19" t="s">
        <v>179</v>
      </c>
      <c r="BK86" s="187">
        <f t="shared" si="9"/>
        <v>0</v>
      </c>
      <c r="BL86" s="19" t="s">
        <v>178</v>
      </c>
      <c r="BM86" s="186" t="s">
        <v>2565</v>
      </c>
    </row>
    <row r="87" spans="1:65" s="2" customFormat="1" ht="16.5" customHeight="1">
      <c r="A87" s="36"/>
      <c r="B87" s="37"/>
      <c r="C87" s="175" t="s">
        <v>215</v>
      </c>
      <c r="D87" s="175" t="s">
        <v>173</v>
      </c>
      <c r="E87" s="176" t="s">
        <v>2566</v>
      </c>
      <c r="F87" s="177" t="s">
        <v>2567</v>
      </c>
      <c r="G87" s="178" t="s">
        <v>1844</v>
      </c>
      <c r="H87" s="179">
        <v>1</v>
      </c>
      <c r="I87" s="180"/>
      <c r="J87" s="181">
        <f t="shared" si="0"/>
        <v>0</v>
      </c>
      <c r="K87" s="177" t="s">
        <v>19</v>
      </c>
      <c r="L87" s="41"/>
      <c r="M87" s="182" t="s">
        <v>19</v>
      </c>
      <c r="N87" s="183" t="s">
        <v>47</v>
      </c>
      <c r="O87" s="66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178</v>
      </c>
      <c r="AT87" s="186" t="s">
        <v>173</v>
      </c>
      <c r="AU87" s="186" t="s">
        <v>75</v>
      </c>
      <c r="AY87" s="19" t="s">
        <v>171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9" t="s">
        <v>179</v>
      </c>
      <c r="BK87" s="187">
        <f t="shared" si="9"/>
        <v>0</v>
      </c>
      <c r="BL87" s="19" t="s">
        <v>178</v>
      </c>
      <c r="BM87" s="186" t="s">
        <v>2568</v>
      </c>
    </row>
    <row r="88" spans="1:65" s="2" customFormat="1" ht="16.5" customHeight="1">
      <c r="A88" s="36"/>
      <c r="B88" s="37"/>
      <c r="C88" s="175" t="s">
        <v>219</v>
      </c>
      <c r="D88" s="175" t="s">
        <v>173</v>
      </c>
      <c r="E88" s="176" t="s">
        <v>2569</v>
      </c>
      <c r="F88" s="177" t="s">
        <v>2570</v>
      </c>
      <c r="G88" s="178" t="s">
        <v>1844</v>
      </c>
      <c r="H88" s="179">
        <v>1</v>
      </c>
      <c r="I88" s="180"/>
      <c r="J88" s="181">
        <f t="shared" si="0"/>
        <v>0</v>
      </c>
      <c r="K88" s="177" t="s">
        <v>19</v>
      </c>
      <c r="L88" s="41"/>
      <c r="M88" s="182" t="s">
        <v>19</v>
      </c>
      <c r="N88" s="183" t="s">
        <v>47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75</v>
      </c>
      <c r="AY88" s="19" t="s">
        <v>171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179</v>
      </c>
      <c r="BK88" s="187">
        <f t="shared" si="9"/>
        <v>0</v>
      </c>
      <c r="BL88" s="19" t="s">
        <v>178</v>
      </c>
      <c r="BM88" s="186" t="s">
        <v>2571</v>
      </c>
    </row>
    <row r="89" spans="1:65" s="2" customFormat="1" ht="16.5" customHeight="1">
      <c r="A89" s="36"/>
      <c r="B89" s="37"/>
      <c r="C89" s="175" t="s">
        <v>226</v>
      </c>
      <c r="D89" s="175" t="s">
        <v>173</v>
      </c>
      <c r="E89" s="176" t="s">
        <v>2572</v>
      </c>
      <c r="F89" s="177" t="s">
        <v>2573</v>
      </c>
      <c r="G89" s="178" t="s">
        <v>1844</v>
      </c>
      <c r="H89" s="179">
        <v>30</v>
      </c>
      <c r="I89" s="180"/>
      <c r="J89" s="181">
        <f t="shared" si="0"/>
        <v>0</v>
      </c>
      <c r="K89" s="177" t="s">
        <v>19</v>
      </c>
      <c r="L89" s="41"/>
      <c r="M89" s="182" t="s">
        <v>19</v>
      </c>
      <c r="N89" s="183" t="s">
        <v>47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75</v>
      </c>
      <c r="AY89" s="19" t="s">
        <v>171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179</v>
      </c>
      <c r="BK89" s="187">
        <f t="shared" si="9"/>
        <v>0</v>
      </c>
      <c r="BL89" s="19" t="s">
        <v>178</v>
      </c>
      <c r="BM89" s="186" t="s">
        <v>2574</v>
      </c>
    </row>
    <row r="90" spans="1:65" s="2" customFormat="1" ht="16.5" customHeight="1">
      <c r="A90" s="36"/>
      <c r="B90" s="37"/>
      <c r="C90" s="175" t="s">
        <v>230</v>
      </c>
      <c r="D90" s="175" t="s">
        <v>173</v>
      </c>
      <c r="E90" s="176" t="s">
        <v>2575</v>
      </c>
      <c r="F90" s="177" t="s">
        <v>2576</v>
      </c>
      <c r="G90" s="178" t="s">
        <v>2577</v>
      </c>
      <c r="H90" s="179">
        <v>85</v>
      </c>
      <c r="I90" s="180"/>
      <c r="J90" s="181">
        <f t="shared" si="0"/>
        <v>0</v>
      </c>
      <c r="K90" s="177" t="s">
        <v>19</v>
      </c>
      <c r="L90" s="41"/>
      <c r="M90" s="182" t="s">
        <v>19</v>
      </c>
      <c r="N90" s="183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75</v>
      </c>
      <c r="AY90" s="19" t="s">
        <v>171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179</v>
      </c>
      <c r="BK90" s="187">
        <f t="shared" si="9"/>
        <v>0</v>
      </c>
      <c r="BL90" s="19" t="s">
        <v>178</v>
      </c>
      <c r="BM90" s="186" t="s">
        <v>2578</v>
      </c>
    </row>
    <row r="91" spans="1:65" s="2" customFormat="1" ht="16.5" customHeight="1">
      <c r="A91" s="36"/>
      <c r="B91" s="37"/>
      <c r="C91" s="175" t="s">
        <v>236</v>
      </c>
      <c r="D91" s="175" t="s">
        <v>173</v>
      </c>
      <c r="E91" s="176" t="s">
        <v>2579</v>
      </c>
      <c r="F91" s="177" t="s">
        <v>2580</v>
      </c>
      <c r="G91" s="178" t="s">
        <v>2577</v>
      </c>
      <c r="H91" s="179">
        <v>29</v>
      </c>
      <c r="I91" s="180"/>
      <c r="J91" s="181">
        <f t="shared" si="0"/>
        <v>0</v>
      </c>
      <c r="K91" s="177" t="s">
        <v>19</v>
      </c>
      <c r="L91" s="41"/>
      <c r="M91" s="182" t="s">
        <v>19</v>
      </c>
      <c r="N91" s="183" t="s">
        <v>47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75</v>
      </c>
      <c r="AY91" s="19" t="s">
        <v>171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179</v>
      </c>
      <c r="BK91" s="187">
        <f t="shared" si="9"/>
        <v>0</v>
      </c>
      <c r="BL91" s="19" t="s">
        <v>178</v>
      </c>
      <c r="BM91" s="186" t="s">
        <v>2581</v>
      </c>
    </row>
    <row r="92" spans="1:65" s="2" customFormat="1" ht="16.5" customHeight="1">
      <c r="A92" s="36"/>
      <c r="B92" s="37"/>
      <c r="C92" s="175" t="s">
        <v>242</v>
      </c>
      <c r="D92" s="175" t="s">
        <v>173</v>
      </c>
      <c r="E92" s="176" t="s">
        <v>2582</v>
      </c>
      <c r="F92" s="177" t="s">
        <v>2583</v>
      </c>
      <c r="G92" s="178" t="s">
        <v>2577</v>
      </c>
      <c r="H92" s="179">
        <v>45</v>
      </c>
      <c r="I92" s="180"/>
      <c r="J92" s="181">
        <f t="shared" si="0"/>
        <v>0</v>
      </c>
      <c r="K92" s="177" t="s">
        <v>19</v>
      </c>
      <c r="L92" s="41"/>
      <c r="M92" s="182" t="s">
        <v>19</v>
      </c>
      <c r="N92" s="183" t="s">
        <v>47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75</v>
      </c>
      <c r="AY92" s="19" t="s">
        <v>171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179</v>
      </c>
      <c r="BK92" s="187">
        <f t="shared" si="9"/>
        <v>0</v>
      </c>
      <c r="BL92" s="19" t="s">
        <v>178</v>
      </c>
      <c r="BM92" s="186" t="s">
        <v>2584</v>
      </c>
    </row>
    <row r="93" spans="1:65" s="2" customFormat="1" ht="16.5" customHeight="1">
      <c r="A93" s="36"/>
      <c r="B93" s="37"/>
      <c r="C93" s="175" t="s">
        <v>247</v>
      </c>
      <c r="D93" s="175" t="s">
        <v>173</v>
      </c>
      <c r="E93" s="176" t="s">
        <v>2585</v>
      </c>
      <c r="F93" s="177" t="s">
        <v>2586</v>
      </c>
      <c r="G93" s="178" t="s">
        <v>2577</v>
      </c>
      <c r="H93" s="179">
        <v>5</v>
      </c>
      <c r="I93" s="180"/>
      <c r="J93" s="181">
        <f t="shared" si="0"/>
        <v>0</v>
      </c>
      <c r="K93" s="177" t="s">
        <v>19</v>
      </c>
      <c r="L93" s="41"/>
      <c r="M93" s="182" t="s">
        <v>19</v>
      </c>
      <c r="N93" s="183" t="s">
        <v>47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75</v>
      </c>
      <c r="AY93" s="19" t="s">
        <v>171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179</v>
      </c>
      <c r="BK93" s="187">
        <f t="shared" si="9"/>
        <v>0</v>
      </c>
      <c r="BL93" s="19" t="s">
        <v>178</v>
      </c>
      <c r="BM93" s="186" t="s">
        <v>2587</v>
      </c>
    </row>
    <row r="94" spans="1:65" s="2" customFormat="1" ht="16.5" customHeight="1">
      <c r="A94" s="36"/>
      <c r="B94" s="37"/>
      <c r="C94" s="175" t="s">
        <v>253</v>
      </c>
      <c r="D94" s="175" t="s">
        <v>173</v>
      </c>
      <c r="E94" s="176" t="s">
        <v>2588</v>
      </c>
      <c r="F94" s="177" t="s">
        <v>2589</v>
      </c>
      <c r="G94" s="178" t="s">
        <v>2577</v>
      </c>
      <c r="H94" s="179">
        <v>4</v>
      </c>
      <c r="I94" s="180"/>
      <c r="J94" s="181">
        <f t="shared" si="0"/>
        <v>0</v>
      </c>
      <c r="K94" s="177" t="s">
        <v>19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75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2590</v>
      </c>
    </row>
    <row r="95" spans="1:65" s="2" customFormat="1" ht="16.5" customHeight="1">
      <c r="A95" s="36"/>
      <c r="B95" s="37"/>
      <c r="C95" s="175" t="s">
        <v>8</v>
      </c>
      <c r="D95" s="175" t="s">
        <v>173</v>
      </c>
      <c r="E95" s="176" t="s">
        <v>2591</v>
      </c>
      <c r="F95" s="177" t="s">
        <v>2592</v>
      </c>
      <c r="G95" s="178" t="s">
        <v>176</v>
      </c>
      <c r="H95" s="179">
        <v>8.6</v>
      </c>
      <c r="I95" s="180"/>
      <c r="J95" s="181">
        <f t="shared" si="0"/>
        <v>0</v>
      </c>
      <c r="K95" s="177" t="s">
        <v>19</v>
      </c>
      <c r="L95" s="41"/>
      <c r="M95" s="182" t="s">
        <v>19</v>
      </c>
      <c r="N95" s="183" t="s">
        <v>47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75</v>
      </c>
      <c r="AY95" s="19" t="s">
        <v>171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179</v>
      </c>
      <c r="BK95" s="187">
        <f t="shared" si="9"/>
        <v>0</v>
      </c>
      <c r="BL95" s="19" t="s">
        <v>178</v>
      </c>
      <c r="BM95" s="186" t="s">
        <v>2593</v>
      </c>
    </row>
    <row r="96" spans="2:63" s="12" customFormat="1" ht="25.9" customHeight="1">
      <c r="B96" s="159"/>
      <c r="C96" s="160"/>
      <c r="D96" s="161" t="s">
        <v>74</v>
      </c>
      <c r="E96" s="162" t="s">
        <v>179</v>
      </c>
      <c r="F96" s="162" t="s">
        <v>2594</v>
      </c>
      <c r="G96" s="160"/>
      <c r="H96" s="160"/>
      <c r="I96" s="163"/>
      <c r="J96" s="164">
        <f>BK96</f>
        <v>0</v>
      </c>
      <c r="K96" s="160"/>
      <c r="L96" s="165"/>
      <c r="M96" s="166"/>
      <c r="N96" s="167"/>
      <c r="O96" s="167"/>
      <c r="P96" s="168">
        <f>SUM(P97:P101)</f>
        <v>0</v>
      </c>
      <c r="Q96" s="167"/>
      <c r="R96" s="168">
        <f>SUM(R97:R101)</f>
        <v>0</v>
      </c>
      <c r="S96" s="167"/>
      <c r="T96" s="169">
        <f>SUM(T97:T101)</f>
        <v>0</v>
      </c>
      <c r="AR96" s="170" t="s">
        <v>83</v>
      </c>
      <c r="AT96" s="171" t="s">
        <v>74</v>
      </c>
      <c r="AU96" s="171" t="s">
        <v>75</v>
      </c>
      <c r="AY96" s="170" t="s">
        <v>171</v>
      </c>
      <c r="BK96" s="172">
        <f>SUM(BK97:BK101)</f>
        <v>0</v>
      </c>
    </row>
    <row r="97" spans="1:65" s="2" customFormat="1" ht="16.5" customHeight="1">
      <c r="A97" s="36"/>
      <c r="B97" s="37"/>
      <c r="C97" s="175" t="s">
        <v>261</v>
      </c>
      <c r="D97" s="175" t="s">
        <v>173</v>
      </c>
      <c r="E97" s="176" t="s">
        <v>2595</v>
      </c>
      <c r="F97" s="177" t="s">
        <v>2596</v>
      </c>
      <c r="G97" s="178" t="s">
        <v>1616</v>
      </c>
      <c r="H97" s="179">
        <v>1</v>
      </c>
      <c r="I97" s="180"/>
      <c r="J97" s="181">
        <f>ROUND(I97*H97,2)</f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83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2597</v>
      </c>
    </row>
    <row r="98" spans="1:65" s="2" customFormat="1" ht="16.5" customHeight="1">
      <c r="A98" s="36"/>
      <c r="B98" s="37"/>
      <c r="C98" s="175" t="s">
        <v>265</v>
      </c>
      <c r="D98" s="175" t="s">
        <v>173</v>
      </c>
      <c r="E98" s="176" t="s">
        <v>2598</v>
      </c>
      <c r="F98" s="177" t="s">
        <v>2599</v>
      </c>
      <c r="G98" s="178" t="s">
        <v>1616</v>
      </c>
      <c r="H98" s="179">
        <v>1</v>
      </c>
      <c r="I98" s="180"/>
      <c r="J98" s="181">
        <f>ROUND(I98*H98,2)</f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83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178</v>
      </c>
      <c r="BM98" s="186" t="s">
        <v>2600</v>
      </c>
    </row>
    <row r="99" spans="1:65" s="2" customFormat="1" ht="16.5" customHeight="1">
      <c r="A99" s="36"/>
      <c r="B99" s="37"/>
      <c r="C99" s="175" t="s">
        <v>269</v>
      </c>
      <c r="D99" s="175" t="s">
        <v>173</v>
      </c>
      <c r="E99" s="176" t="s">
        <v>2601</v>
      </c>
      <c r="F99" s="177" t="s">
        <v>2602</v>
      </c>
      <c r="G99" s="178" t="s">
        <v>1616</v>
      </c>
      <c r="H99" s="179">
        <v>1</v>
      </c>
      <c r="I99" s="180"/>
      <c r="J99" s="181">
        <f>ROUND(I99*H99,2)</f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83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2603</v>
      </c>
    </row>
    <row r="100" spans="1:65" s="2" customFormat="1" ht="16.5" customHeight="1">
      <c r="A100" s="36"/>
      <c r="B100" s="37"/>
      <c r="C100" s="175" t="s">
        <v>274</v>
      </c>
      <c r="D100" s="175" t="s">
        <v>173</v>
      </c>
      <c r="E100" s="176" t="s">
        <v>2604</v>
      </c>
      <c r="F100" s="177" t="s">
        <v>2605</v>
      </c>
      <c r="G100" s="178" t="s">
        <v>1616</v>
      </c>
      <c r="H100" s="179">
        <v>1</v>
      </c>
      <c r="I100" s="180"/>
      <c r="J100" s="181">
        <f>ROUND(I100*H100,2)</f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83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2606</v>
      </c>
    </row>
    <row r="101" spans="1:65" s="2" customFormat="1" ht="16.5" customHeight="1">
      <c r="A101" s="36"/>
      <c r="B101" s="37"/>
      <c r="C101" s="175" t="s">
        <v>277</v>
      </c>
      <c r="D101" s="175" t="s">
        <v>173</v>
      </c>
      <c r="E101" s="176" t="s">
        <v>2607</v>
      </c>
      <c r="F101" s="177" t="s">
        <v>2608</v>
      </c>
      <c r="G101" s="178" t="s">
        <v>1616</v>
      </c>
      <c r="H101" s="179">
        <v>1</v>
      </c>
      <c r="I101" s="180"/>
      <c r="J101" s="181">
        <f>ROUND(I101*H101,2)</f>
        <v>0</v>
      </c>
      <c r="K101" s="177" t="s">
        <v>19</v>
      </c>
      <c r="L101" s="41"/>
      <c r="M101" s="249" t="s">
        <v>19</v>
      </c>
      <c r="N101" s="250" t="s">
        <v>47</v>
      </c>
      <c r="O101" s="251"/>
      <c r="P101" s="252">
        <f>O101*H101</f>
        <v>0</v>
      </c>
      <c r="Q101" s="252">
        <v>0</v>
      </c>
      <c r="R101" s="252">
        <f>Q101*H101</f>
        <v>0</v>
      </c>
      <c r="S101" s="252">
        <v>0</v>
      </c>
      <c r="T101" s="253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83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2609</v>
      </c>
    </row>
    <row r="102" spans="1:31" s="2" customFormat="1" ht="6.95" customHeight="1">
      <c r="A102" s="36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41"/>
      <c r="M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</sheetData>
  <sheetProtection algorithmName="SHA-512" hashValue="Jvnnl0jr5fHS1X41iWNv6m70iJjIxy8BnNe8H76cLg+GBaNyD2T8hB2w/yOAGzVxf0uZgx+gd6Zp6PeJZe4Fbw==" saltValue="xMAhz+g1M9fGJhsnWN6V4UwISTCXRAi3vzNh6OGR6lqHhyE1sMGwglsO/I7cM1OxJQc/lxxoPrVGWejnNdeLWw==" spinCount="100000" sheet="1" objects="1" scenarios="1" formatColumns="0" formatRows="0" autoFilter="0"/>
  <autoFilter ref="C79:K10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96</v>
      </c>
      <c r="AZ2" s="254" t="s">
        <v>2610</v>
      </c>
      <c r="BA2" s="254" t="s">
        <v>19</v>
      </c>
      <c r="BB2" s="254" t="s">
        <v>19</v>
      </c>
      <c r="BC2" s="254" t="s">
        <v>2611</v>
      </c>
      <c r="BD2" s="254" t="s">
        <v>179</v>
      </c>
    </row>
    <row r="3" spans="2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  <c r="AZ3" s="254" t="s">
        <v>2612</v>
      </c>
      <c r="BA3" s="254" t="s">
        <v>19</v>
      </c>
      <c r="BB3" s="254" t="s">
        <v>19</v>
      </c>
      <c r="BC3" s="254" t="s">
        <v>2613</v>
      </c>
      <c r="BD3" s="254" t="s">
        <v>179</v>
      </c>
    </row>
    <row r="4" spans="2:5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  <c r="AZ4" s="254" t="s">
        <v>2614</v>
      </c>
      <c r="BA4" s="254" t="s">
        <v>19</v>
      </c>
      <c r="BB4" s="254" t="s">
        <v>19</v>
      </c>
      <c r="BC4" s="254" t="s">
        <v>2615</v>
      </c>
      <c r="BD4" s="254" t="s">
        <v>179</v>
      </c>
    </row>
    <row r="5" spans="2:56" s="1" customFormat="1" ht="6.95" customHeight="1">
      <c r="B5" s="22"/>
      <c r="L5" s="22"/>
      <c r="AZ5" s="254" t="s">
        <v>2616</v>
      </c>
      <c r="BA5" s="254" t="s">
        <v>19</v>
      </c>
      <c r="BB5" s="254" t="s">
        <v>19</v>
      </c>
      <c r="BC5" s="254" t="s">
        <v>2617</v>
      </c>
      <c r="BD5" s="254" t="s">
        <v>179</v>
      </c>
    </row>
    <row r="6" spans="2:56" s="1" customFormat="1" ht="12" customHeight="1">
      <c r="B6" s="22"/>
      <c r="D6" s="107" t="s">
        <v>16</v>
      </c>
      <c r="L6" s="22"/>
      <c r="AZ6" s="254" t="s">
        <v>2618</v>
      </c>
      <c r="BA6" s="254" t="s">
        <v>19</v>
      </c>
      <c r="BB6" s="254" t="s">
        <v>19</v>
      </c>
      <c r="BC6" s="254" t="s">
        <v>2619</v>
      </c>
      <c r="BD6" s="254" t="s">
        <v>179</v>
      </c>
    </row>
    <row r="7" spans="2:56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  <c r="AZ7" s="254" t="s">
        <v>2620</v>
      </c>
      <c r="BA7" s="254" t="s">
        <v>19</v>
      </c>
      <c r="BB7" s="254" t="s">
        <v>19</v>
      </c>
      <c r="BC7" s="254" t="s">
        <v>2621</v>
      </c>
      <c r="BD7" s="254" t="s">
        <v>179</v>
      </c>
    </row>
    <row r="8" spans="1:56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254" t="s">
        <v>2622</v>
      </c>
      <c r="BA8" s="254" t="s">
        <v>19</v>
      </c>
      <c r="BB8" s="254" t="s">
        <v>19</v>
      </c>
      <c r="BC8" s="254" t="s">
        <v>2623</v>
      </c>
      <c r="BD8" s="254" t="s">
        <v>179</v>
      </c>
    </row>
    <row r="9" spans="1:31" s="2" customFormat="1" ht="16.5" customHeight="1">
      <c r="A9" s="36"/>
      <c r="B9" s="41"/>
      <c r="C9" s="36"/>
      <c r="D9" s="36"/>
      <c r="E9" s="400" t="s">
        <v>2624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44285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ROUND(J97,2)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ROUND((SUM(BE97:BE276)),2)</f>
        <v>0</v>
      </c>
      <c r="G33" s="36"/>
      <c r="H33" s="36"/>
      <c r="I33" s="120">
        <v>0.21</v>
      </c>
      <c r="J33" s="119">
        <f>ROUND(((SUM(BE97:BE276))*I33),2)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ROUND((SUM(BF97:BF276)),2)</f>
        <v>0</v>
      </c>
      <c r="G34" s="36"/>
      <c r="H34" s="36"/>
      <c r="I34" s="120">
        <v>0.15</v>
      </c>
      <c r="J34" s="119">
        <f>ROUND(((SUM(BF97:BF276))*I34),2)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ROUND((SUM(BG97:BG276)),2)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ROUND((SUM(BH97:BH276)),2)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ROUND((SUM(BI97:BI276)),2)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01.4 - Zdravotně technické instalace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44285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J97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J98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J99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J136</f>
        <v>0</v>
      </c>
      <c r="K62" s="143"/>
      <c r="L62" s="147"/>
    </row>
    <row r="63" spans="2:12" s="10" customFormat="1" ht="19.9" customHeight="1">
      <c r="B63" s="142"/>
      <c r="C63" s="143"/>
      <c r="D63" s="144" t="s">
        <v>138</v>
      </c>
      <c r="E63" s="145"/>
      <c r="F63" s="145"/>
      <c r="G63" s="145"/>
      <c r="H63" s="145"/>
      <c r="I63" s="145"/>
      <c r="J63" s="146">
        <f>J138</f>
        <v>0</v>
      </c>
      <c r="K63" s="143"/>
      <c r="L63" s="147"/>
    </row>
    <row r="64" spans="2:12" s="10" customFormat="1" ht="19.9" customHeight="1">
      <c r="B64" s="142"/>
      <c r="C64" s="143"/>
      <c r="D64" s="144" t="s">
        <v>2625</v>
      </c>
      <c r="E64" s="145"/>
      <c r="F64" s="145"/>
      <c r="G64" s="145"/>
      <c r="H64" s="145"/>
      <c r="I64" s="145"/>
      <c r="J64" s="146">
        <f>J141</f>
        <v>0</v>
      </c>
      <c r="K64" s="143"/>
      <c r="L64" s="147"/>
    </row>
    <row r="65" spans="2:12" s="10" customFormat="1" ht="19.9" customHeight="1">
      <c r="B65" s="142"/>
      <c r="C65" s="143"/>
      <c r="D65" s="144" t="s">
        <v>140</v>
      </c>
      <c r="E65" s="145"/>
      <c r="F65" s="145"/>
      <c r="G65" s="145"/>
      <c r="H65" s="145"/>
      <c r="I65" s="145"/>
      <c r="J65" s="146">
        <f>J163</f>
        <v>0</v>
      </c>
      <c r="K65" s="143"/>
      <c r="L65" s="147"/>
    </row>
    <row r="66" spans="2:12" s="10" customFormat="1" ht="19.9" customHeight="1">
      <c r="B66" s="142"/>
      <c r="C66" s="143"/>
      <c r="D66" s="144" t="s">
        <v>141</v>
      </c>
      <c r="E66" s="145"/>
      <c r="F66" s="145"/>
      <c r="G66" s="145"/>
      <c r="H66" s="145"/>
      <c r="I66" s="145"/>
      <c r="J66" s="146">
        <f>J165</f>
        <v>0</v>
      </c>
      <c r="K66" s="143"/>
      <c r="L66" s="147"/>
    </row>
    <row r="67" spans="2:12" s="9" customFormat="1" ht="24.95" customHeight="1">
      <c r="B67" s="136"/>
      <c r="C67" s="137"/>
      <c r="D67" s="138" t="s">
        <v>142</v>
      </c>
      <c r="E67" s="139"/>
      <c r="F67" s="139"/>
      <c r="G67" s="139"/>
      <c r="H67" s="139"/>
      <c r="I67" s="139"/>
      <c r="J67" s="140">
        <f>J168</f>
        <v>0</v>
      </c>
      <c r="K67" s="137"/>
      <c r="L67" s="141"/>
    </row>
    <row r="68" spans="2:12" s="10" customFormat="1" ht="19.9" customHeight="1">
      <c r="B68" s="142"/>
      <c r="C68" s="143"/>
      <c r="D68" s="144" t="s">
        <v>145</v>
      </c>
      <c r="E68" s="145"/>
      <c r="F68" s="145"/>
      <c r="G68" s="145"/>
      <c r="H68" s="145"/>
      <c r="I68" s="145"/>
      <c r="J68" s="146">
        <f>J169</f>
        <v>0</v>
      </c>
      <c r="K68" s="143"/>
      <c r="L68" s="147"/>
    </row>
    <row r="69" spans="2:12" s="10" customFormat="1" ht="19.9" customHeight="1">
      <c r="B69" s="142"/>
      <c r="C69" s="143"/>
      <c r="D69" s="144" t="s">
        <v>2626</v>
      </c>
      <c r="E69" s="145"/>
      <c r="F69" s="145"/>
      <c r="G69" s="145"/>
      <c r="H69" s="145"/>
      <c r="I69" s="145"/>
      <c r="J69" s="146">
        <f>J181</f>
        <v>0</v>
      </c>
      <c r="K69" s="143"/>
      <c r="L69" s="147"/>
    </row>
    <row r="70" spans="2:12" s="10" customFormat="1" ht="19.9" customHeight="1">
      <c r="B70" s="142"/>
      <c r="C70" s="143"/>
      <c r="D70" s="144" t="s">
        <v>2627</v>
      </c>
      <c r="E70" s="145"/>
      <c r="F70" s="145"/>
      <c r="G70" s="145"/>
      <c r="H70" s="145"/>
      <c r="I70" s="145"/>
      <c r="J70" s="146">
        <f>J203</f>
        <v>0</v>
      </c>
      <c r="K70" s="143"/>
      <c r="L70" s="147"/>
    </row>
    <row r="71" spans="2:12" s="10" customFormat="1" ht="19.9" customHeight="1">
      <c r="B71" s="142"/>
      <c r="C71" s="143"/>
      <c r="D71" s="144" t="s">
        <v>2628</v>
      </c>
      <c r="E71" s="145"/>
      <c r="F71" s="145"/>
      <c r="G71" s="145"/>
      <c r="H71" s="145"/>
      <c r="I71" s="145"/>
      <c r="J71" s="146">
        <f>J229</f>
        <v>0</v>
      </c>
      <c r="K71" s="143"/>
      <c r="L71" s="147"/>
    </row>
    <row r="72" spans="2:12" s="10" customFormat="1" ht="19.9" customHeight="1">
      <c r="B72" s="142"/>
      <c r="C72" s="143"/>
      <c r="D72" s="144" t="s">
        <v>2629</v>
      </c>
      <c r="E72" s="145"/>
      <c r="F72" s="145"/>
      <c r="G72" s="145"/>
      <c r="H72" s="145"/>
      <c r="I72" s="145"/>
      <c r="J72" s="146">
        <f>J236</f>
        <v>0</v>
      </c>
      <c r="K72" s="143"/>
      <c r="L72" s="147"/>
    </row>
    <row r="73" spans="2:12" s="10" customFormat="1" ht="19.9" customHeight="1">
      <c r="B73" s="142"/>
      <c r="C73" s="143"/>
      <c r="D73" s="144" t="s">
        <v>2630</v>
      </c>
      <c r="E73" s="145"/>
      <c r="F73" s="145"/>
      <c r="G73" s="145"/>
      <c r="H73" s="145"/>
      <c r="I73" s="145"/>
      <c r="J73" s="146">
        <f>J266</f>
        <v>0</v>
      </c>
      <c r="K73" s="143"/>
      <c r="L73" s="147"/>
    </row>
    <row r="74" spans="2:12" s="9" customFormat="1" ht="24.95" customHeight="1">
      <c r="B74" s="136"/>
      <c r="C74" s="137"/>
      <c r="D74" s="138" t="s">
        <v>2631</v>
      </c>
      <c r="E74" s="139"/>
      <c r="F74" s="139"/>
      <c r="G74" s="139"/>
      <c r="H74" s="139"/>
      <c r="I74" s="139"/>
      <c r="J74" s="140">
        <f>J269</f>
        <v>0</v>
      </c>
      <c r="K74" s="137"/>
      <c r="L74" s="141"/>
    </row>
    <row r="75" spans="2:12" s="9" customFormat="1" ht="24.95" customHeight="1">
      <c r="B75" s="136"/>
      <c r="C75" s="137"/>
      <c r="D75" s="138" t="s">
        <v>1835</v>
      </c>
      <c r="E75" s="139"/>
      <c r="F75" s="139"/>
      <c r="G75" s="139"/>
      <c r="H75" s="139"/>
      <c r="I75" s="139"/>
      <c r="J75" s="140">
        <f>J271</f>
        <v>0</v>
      </c>
      <c r="K75" s="137"/>
      <c r="L75" s="141"/>
    </row>
    <row r="76" spans="2:12" s="10" customFormat="1" ht="19.9" customHeight="1">
      <c r="B76" s="142"/>
      <c r="C76" s="143"/>
      <c r="D76" s="144" t="s">
        <v>2632</v>
      </c>
      <c r="E76" s="145"/>
      <c r="F76" s="145"/>
      <c r="G76" s="145"/>
      <c r="H76" s="145"/>
      <c r="I76" s="145"/>
      <c r="J76" s="146">
        <f>J272</f>
        <v>0</v>
      </c>
      <c r="K76" s="143"/>
      <c r="L76" s="147"/>
    </row>
    <row r="77" spans="2:12" s="10" customFormat="1" ht="19.9" customHeight="1">
      <c r="B77" s="142"/>
      <c r="C77" s="143"/>
      <c r="D77" s="144" t="s">
        <v>2633</v>
      </c>
      <c r="E77" s="145"/>
      <c r="F77" s="145"/>
      <c r="G77" s="145"/>
      <c r="H77" s="145"/>
      <c r="I77" s="145"/>
      <c r="J77" s="146">
        <f>J275</f>
        <v>0</v>
      </c>
      <c r="K77" s="143"/>
      <c r="L77" s="147"/>
    </row>
    <row r="78" spans="1:31" s="2" customFormat="1" ht="21.7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3" spans="1:31" s="2" customFormat="1" ht="6.95" customHeight="1">
      <c r="A83" s="36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4.95" customHeight="1">
      <c r="A84" s="36"/>
      <c r="B84" s="37"/>
      <c r="C84" s="25" t="s">
        <v>156</v>
      </c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16</v>
      </c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405" t="str">
        <f>E7</f>
        <v>Domov ve Věži - Komunitní bydlení II</v>
      </c>
      <c r="F87" s="406"/>
      <c r="G87" s="406"/>
      <c r="H87" s="406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128</v>
      </c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62" t="str">
        <f>E9</f>
        <v>SO 01.4 - Zdravotně technické instalace</v>
      </c>
      <c r="F89" s="407"/>
      <c r="G89" s="407"/>
      <c r="H89" s="407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F12</f>
        <v>Obec Věž</v>
      </c>
      <c r="G91" s="38"/>
      <c r="H91" s="38"/>
      <c r="I91" s="31" t="s">
        <v>23</v>
      </c>
      <c r="J91" s="61">
        <f>IF(J12="","",J12)</f>
        <v>44285</v>
      </c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40.15" customHeight="1">
      <c r="A93" s="36"/>
      <c r="B93" s="37"/>
      <c r="C93" s="31" t="s">
        <v>24</v>
      </c>
      <c r="D93" s="38"/>
      <c r="E93" s="38"/>
      <c r="F93" s="29" t="str">
        <f>E15</f>
        <v xml:space="preserve">Kraj Vysočina, Žižkova 1882/57, 587 33 Jihlava </v>
      </c>
      <c r="G93" s="38"/>
      <c r="H93" s="38"/>
      <c r="I93" s="31" t="s">
        <v>32</v>
      </c>
      <c r="J93" s="34" t="str">
        <f>E21</f>
        <v>INVENTE s.r.o., Žerotínova 483/1, 370 04 Č. Buděj.</v>
      </c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30</v>
      </c>
      <c r="D94" s="38"/>
      <c r="E94" s="38"/>
      <c r="F94" s="29" t="str">
        <f>IF(E18="","",E18)</f>
        <v>Vyplň údaj</v>
      </c>
      <c r="G94" s="38"/>
      <c r="H94" s="38"/>
      <c r="I94" s="31" t="s">
        <v>37</v>
      </c>
      <c r="J94" s="34" t="str">
        <f>E24</f>
        <v xml:space="preserve"> </v>
      </c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48"/>
      <c r="B96" s="149"/>
      <c r="C96" s="150" t="s">
        <v>157</v>
      </c>
      <c r="D96" s="151" t="s">
        <v>60</v>
      </c>
      <c r="E96" s="151" t="s">
        <v>56</v>
      </c>
      <c r="F96" s="151" t="s">
        <v>57</v>
      </c>
      <c r="G96" s="151" t="s">
        <v>158</v>
      </c>
      <c r="H96" s="151" t="s">
        <v>159</v>
      </c>
      <c r="I96" s="151" t="s">
        <v>160</v>
      </c>
      <c r="J96" s="151" t="s">
        <v>132</v>
      </c>
      <c r="K96" s="152" t="s">
        <v>161</v>
      </c>
      <c r="L96" s="153"/>
      <c r="M96" s="70" t="s">
        <v>19</v>
      </c>
      <c r="N96" s="71" t="s">
        <v>45</v>
      </c>
      <c r="O96" s="71" t="s">
        <v>162</v>
      </c>
      <c r="P96" s="71" t="s">
        <v>163</v>
      </c>
      <c r="Q96" s="71" t="s">
        <v>164</v>
      </c>
      <c r="R96" s="71" t="s">
        <v>165</v>
      </c>
      <c r="S96" s="71" t="s">
        <v>166</v>
      </c>
      <c r="T96" s="72" t="s">
        <v>167</v>
      </c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</row>
    <row r="97" spans="1:63" s="2" customFormat="1" ht="22.9" customHeight="1">
      <c r="A97" s="36"/>
      <c r="B97" s="37"/>
      <c r="C97" s="77" t="s">
        <v>168</v>
      </c>
      <c r="D97" s="38"/>
      <c r="E97" s="38"/>
      <c r="F97" s="38"/>
      <c r="G97" s="38"/>
      <c r="H97" s="38"/>
      <c r="I97" s="38"/>
      <c r="J97" s="154">
        <f>BK97</f>
        <v>0</v>
      </c>
      <c r="K97" s="38"/>
      <c r="L97" s="41"/>
      <c r="M97" s="73"/>
      <c r="N97" s="155"/>
      <c r="O97" s="74"/>
      <c r="P97" s="156">
        <f>P98+P168+P269+P271</f>
        <v>0</v>
      </c>
      <c r="Q97" s="74"/>
      <c r="R97" s="156">
        <f>R98+R168+R269+R271</f>
        <v>20.12876</v>
      </c>
      <c r="S97" s="74"/>
      <c r="T97" s="157">
        <f>T98+T168+T269+T271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74</v>
      </c>
      <c r="AU97" s="19" t="s">
        <v>133</v>
      </c>
      <c r="BK97" s="158">
        <f>BK98+BK168+BK269+BK271</f>
        <v>0</v>
      </c>
    </row>
    <row r="98" spans="2:63" s="12" customFormat="1" ht="25.9" customHeight="1">
      <c r="B98" s="159"/>
      <c r="C98" s="160"/>
      <c r="D98" s="161" t="s">
        <v>74</v>
      </c>
      <c r="E98" s="162" t="s">
        <v>169</v>
      </c>
      <c r="F98" s="162" t="s">
        <v>170</v>
      </c>
      <c r="G98" s="160"/>
      <c r="H98" s="160"/>
      <c r="I98" s="163"/>
      <c r="J98" s="164">
        <f>BK98</f>
        <v>0</v>
      </c>
      <c r="K98" s="160"/>
      <c r="L98" s="165"/>
      <c r="M98" s="166"/>
      <c r="N98" s="167"/>
      <c r="O98" s="167"/>
      <c r="P98" s="168">
        <f>P99+P136+P138+P141+P163+P165</f>
        <v>0</v>
      </c>
      <c r="Q98" s="167"/>
      <c r="R98" s="168">
        <f>R99+R136+R138+R141+R163+R165</f>
        <v>18.16069</v>
      </c>
      <c r="S98" s="167"/>
      <c r="T98" s="169">
        <f>T99+T136+T138+T141+T163+T165</f>
        <v>0</v>
      </c>
      <c r="AR98" s="170" t="s">
        <v>83</v>
      </c>
      <c r="AT98" s="171" t="s">
        <v>74</v>
      </c>
      <c r="AU98" s="171" t="s">
        <v>75</v>
      </c>
      <c r="AY98" s="170" t="s">
        <v>171</v>
      </c>
      <c r="BK98" s="172">
        <f>BK99+BK136+BK138+BK141+BK163+BK165</f>
        <v>0</v>
      </c>
    </row>
    <row r="99" spans="2:63" s="12" customFormat="1" ht="22.9" customHeight="1">
      <c r="B99" s="159"/>
      <c r="C99" s="160"/>
      <c r="D99" s="161" t="s">
        <v>74</v>
      </c>
      <c r="E99" s="173" t="s">
        <v>83</v>
      </c>
      <c r="F99" s="173" t="s">
        <v>172</v>
      </c>
      <c r="G99" s="160"/>
      <c r="H99" s="160"/>
      <c r="I99" s="163"/>
      <c r="J99" s="174">
        <f>BK99</f>
        <v>0</v>
      </c>
      <c r="K99" s="160"/>
      <c r="L99" s="165"/>
      <c r="M99" s="166"/>
      <c r="N99" s="167"/>
      <c r="O99" s="167"/>
      <c r="P99" s="168">
        <f>SUM(P100:P135)</f>
        <v>0</v>
      </c>
      <c r="Q99" s="167"/>
      <c r="R99" s="168">
        <f>SUM(R100:R135)</f>
        <v>0</v>
      </c>
      <c r="S99" s="167"/>
      <c r="T99" s="169">
        <f>SUM(T100:T135)</f>
        <v>0</v>
      </c>
      <c r="AR99" s="170" t="s">
        <v>83</v>
      </c>
      <c r="AT99" s="171" t="s">
        <v>74</v>
      </c>
      <c r="AU99" s="171" t="s">
        <v>83</v>
      </c>
      <c r="AY99" s="170" t="s">
        <v>171</v>
      </c>
      <c r="BK99" s="172">
        <f>SUM(BK100:BK135)</f>
        <v>0</v>
      </c>
    </row>
    <row r="100" spans="1:65" s="2" customFormat="1" ht="24">
      <c r="A100" s="36"/>
      <c r="B100" s="37"/>
      <c r="C100" s="175" t="s">
        <v>83</v>
      </c>
      <c r="D100" s="175" t="s">
        <v>173</v>
      </c>
      <c r="E100" s="176" t="s">
        <v>2634</v>
      </c>
      <c r="F100" s="177" t="s">
        <v>2635</v>
      </c>
      <c r="G100" s="178" t="s">
        <v>187</v>
      </c>
      <c r="H100" s="179">
        <v>223.5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2636</v>
      </c>
    </row>
    <row r="101" spans="2:51" s="14" customFormat="1" ht="11.25">
      <c r="B101" s="199"/>
      <c r="C101" s="200"/>
      <c r="D101" s="190" t="s">
        <v>181</v>
      </c>
      <c r="E101" s="201" t="s">
        <v>2620</v>
      </c>
      <c r="F101" s="202" t="s">
        <v>2637</v>
      </c>
      <c r="G101" s="200"/>
      <c r="H101" s="203">
        <v>223.5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83</v>
      </c>
      <c r="AY101" s="209" t="s">
        <v>171</v>
      </c>
    </row>
    <row r="102" spans="1:65" s="2" customFormat="1" ht="24">
      <c r="A102" s="36"/>
      <c r="B102" s="37"/>
      <c r="C102" s="175" t="s">
        <v>179</v>
      </c>
      <c r="D102" s="175" t="s">
        <v>173</v>
      </c>
      <c r="E102" s="176" t="s">
        <v>194</v>
      </c>
      <c r="F102" s="177" t="s">
        <v>195</v>
      </c>
      <c r="G102" s="178" t="s">
        <v>187</v>
      </c>
      <c r="H102" s="179">
        <v>355.92</v>
      </c>
      <c r="I102" s="180"/>
      <c r="J102" s="181">
        <f>ROUND(I102*H102,2)</f>
        <v>0</v>
      </c>
      <c r="K102" s="177" t="s">
        <v>177</v>
      </c>
      <c r="L102" s="41"/>
      <c r="M102" s="182" t="s">
        <v>19</v>
      </c>
      <c r="N102" s="183" t="s">
        <v>47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178</v>
      </c>
      <c r="AT102" s="186" t="s">
        <v>173</v>
      </c>
      <c r="AU102" s="186" t="s">
        <v>179</v>
      </c>
      <c r="AY102" s="19" t="s">
        <v>171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179</v>
      </c>
      <c r="BK102" s="187">
        <f>ROUND(I102*H102,2)</f>
        <v>0</v>
      </c>
      <c r="BL102" s="19" t="s">
        <v>178</v>
      </c>
      <c r="BM102" s="186" t="s">
        <v>2638</v>
      </c>
    </row>
    <row r="103" spans="2:51" s="14" customFormat="1" ht="11.25">
      <c r="B103" s="199"/>
      <c r="C103" s="200"/>
      <c r="D103" s="190" t="s">
        <v>181</v>
      </c>
      <c r="E103" s="201" t="s">
        <v>2612</v>
      </c>
      <c r="F103" s="202" t="s">
        <v>2639</v>
      </c>
      <c r="G103" s="200"/>
      <c r="H103" s="203">
        <v>355.92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181</v>
      </c>
      <c r="AU103" s="209" t="s">
        <v>179</v>
      </c>
      <c r="AV103" s="14" t="s">
        <v>179</v>
      </c>
      <c r="AW103" s="14" t="s">
        <v>36</v>
      </c>
      <c r="AX103" s="14" t="s">
        <v>83</v>
      </c>
      <c r="AY103" s="209" t="s">
        <v>171</v>
      </c>
    </row>
    <row r="104" spans="1:65" s="2" customFormat="1" ht="36">
      <c r="A104" s="36"/>
      <c r="B104" s="37"/>
      <c r="C104" s="175" t="s">
        <v>193</v>
      </c>
      <c r="D104" s="175" t="s">
        <v>173</v>
      </c>
      <c r="E104" s="176" t="s">
        <v>2640</v>
      </c>
      <c r="F104" s="177" t="s">
        <v>2641</v>
      </c>
      <c r="G104" s="178" t="s">
        <v>187</v>
      </c>
      <c r="H104" s="179">
        <v>775.748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2642</v>
      </c>
    </row>
    <row r="105" spans="2:51" s="13" customFormat="1" ht="11.25">
      <c r="B105" s="188"/>
      <c r="C105" s="189"/>
      <c r="D105" s="190" t="s">
        <v>181</v>
      </c>
      <c r="E105" s="191" t="s">
        <v>19</v>
      </c>
      <c r="F105" s="192" t="s">
        <v>2643</v>
      </c>
      <c r="G105" s="189"/>
      <c r="H105" s="191" t="s">
        <v>19</v>
      </c>
      <c r="I105" s="193"/>
      <c r="J105" s="189"/>
      <c r="K105" s="189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181</v>
      </c>
      <c r="AU105" s="198" t="s">
        <v>179</v>
      </c>
      <c r="AV105" s="13" t="s">
        <v>83</v>
      </c>
      <c r="AW105" s="13" t="s">
        <v>36</v>
      </c>
      <c r="AX105" s="13" t="s">
        <v>75</v>
      </c>
      <c r="AY105" s="198" t="s">
        <v>171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2618</v>
      </c>
      <c r="G106" s="200"/>
      <c r="H106" s="203">
        <v>387.874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75</v>
      </c>
      <c r="AY106" s="209" t="s">
        <v>171</v>
      </c>
    </row>
    <row r="107" spans="2:51" s="13" customFormat="1" ht="11.25">
      <c r="B107" s="188"/>
      <c r="C107" s="189"/>
      <c r="D107" s="190" t="s">
        <v>181</v>
      </c>
      <c r="E107" s="191" t="s">
        <v>19</v>
      </c>
      <c r="F107" s="192" t="s">
        <v>2644</v>
      </c>
      <c r="G107" s="189"/>
      <c r="H107" s="191" t="s">
        <v>19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181</v>
      </c>
      <c r="AU107" s="198" t="s">
        <v>179</v>
      </c>
      <c r="AV107" s="13" t="s">
        <v>83</v>
      </c>
      <c r="AW107" s="13" t="s">
        <v>36</v>
      </c>
      <c r="AX107" s="13" t="s">
        <v>75</v>
      </c>
      <c r="AY107" s="198" t="s">
        <v>171</v>
      </c>
    </row>
    <row r="108" spans="2:51" s="14" customFormat="1" ht="11.25">
      <c r="B108" s="199"/>
      <c r="C108" s="200"/>
      <c r="D108" s="190" t="s">
        <v>181</v>
      </c>
      <c r="E108" s="201" t="s">
        <v>19</v>
      </c>
      <c r="F108" s="202" t="s">
        <v>2618</v>
      </c>
      <c r="G108" s="200"/>
      <c r="H108" s="203">
        <v>387.874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181</v>
      </c>
      <c r="AU108" s="209" t="s">
        <v>179</v>
      </c>
      <c r="AV108" s="14" t="s">
        <v>179</v>
      </c>
      <c r="AW108" s="14" t="s">
        <v>36</v>
      </c>
      <c r="AX108" s="14" t="s">
        <v>75</v>
      </c>
      <c r="AY108" s="209" t="s">
        <v>171</v>
      </c>
    </row>
    <row r="109" spans="2:51" s="15" customFormat="1" ht="11.25">
      <c r="B109" s="210"/>
      <c r="C109" s="211"/>
      <c r="D109" s="190" t="s">
        <v>181</v>
      </c>
      <c r="E109" s="212" t="s">
        <v>19</v>
      </c>
      <c r="F109" s="213" t="s">
        <v>184</v>
      </c>
      <c r="G109" s="211"/>
      <c r="H109" s="214">
        <v>775.748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181</v>
      </c>
      <c r="AU109" s="220" t="s">
        <v>179</v>
      </c>
      <c r="AV109" s="15" t="s">
        <v>178</v>
      </c>
      <c r="AW109" s="15" t="s">
        <v>36</v>
      </c>
      <c r="AX109" s="15" t="s">
        <v>83</v>
      </c>
      <c r="AY109" s="220" t="s">
        <v>171</v>
      </c>
    </row>
    <row r="110" spans="1:65" s="2" customFormat="1" ht="36">
      <c r="A110" s="36"/>
      <c r="B110" s="37"/>
      <c r="C110" s="175" t="s">
        <v>178</v>
      </c>
      <c r="D110" s="175" t="s">
        <v>173</v>
      </c>
      <c r="E110" s="176" t="s">
        <v>207</v>
      </c>
      <c r="F110" s="177" t="s">
        <v>208</v>
      </c>
      <c r="G110" s="178" t="s">
        <v>187</v>
      </c>
      <c r="H110" s="179">
        <v>191.546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2645</v>
      </c>
    </row>
    <row r="111" spans="2:51" s="13" customFormat="1" ht="11.25">
      <c r="B111" s="188"/>
      <c r="C111" s="189"/>
      <c r="D111" s="190" t="s">
        <v>181</v>
      </c>
      <c r="E111" s="191" t="s">
        <v>19</v>
      </c>
      <c r="F111" s="192" t="s">
        <v>2646</v>
      </c>
      <c r="G111" s="189"/>
      <c r="H111" s="191" t="s">
        <v>19</v>
      </c>
      <c r="I111" s="193"/>
      <c r="J111" s="189"/>
      <c r="K111" s="189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181</v>
      </c>
      <c r="AU111" s="198" t="s">
        <v>179</v>
      </c>
      <c r="AV111" s="13" t="s">
        <v>83</v>
      </c>
      <c r="AW111" s="13" t="s">
        <v>36</v>
      </c>
      <c r="AX111" s="13" t="s">
        <v>75</v>
      </c>
      <c r="AY111" s="198" t="s">
        <v>171</v>
      </c>
    </row>
    <row r="112" spans="2:51" s="14" customFormat="1" ht="11.25">
      <c r="B112" s="199"/>
      <c r="C112" s="200"/>
      <c r="D112" s="190" t="s">
        <v>181</v>
      </c>
      <c r="E112" s="201" t="s">
        <v>2622</v>
      </c>
      <c r="F112" s="202" t="s">
        <v>2647</v>
      </c>
      <c r="G112" s="200"/>
      <c r="H112" s="203">
        <v>191.546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181</v>
      </c>
      <c r="AU112" s="209" t="s">
        <v>179</v>
      </c>
      <c r="AV112" s="14" t="s">
        <v>179</v>
      </c>
      <c r="AW112" s="14" t="s">
        <v>36</v>
      </c>
      <c r="AX112" s="14" t="s">
        <v>83</v>
      </c>
      <c r="AY112" s="209" t="s">
        <v>171</v>
      </c>
    </row>
    <row r="113" spans="1:65" s="2" customFormat="1" ht="24">
      <c r="A113" s="36"/>
      <c r="B113" s="37"/>
      <c r="C113" s="175" t="s">
        <v>206</v>
      </c>
      <c r="D113" s="175" t="s">
        <v>173</v>
      </c>
      <c r="E113" s="176" t="s">
        <v>216</v>
      </c>
      <c r="F113" s="177" t="s">
        <v>217</v>
      </c>
      <c r="G113" s="178" t="s">
        <v>187</v>
      </c>
      <c r="H113" s="179">
        <v>579.42</v>
      </c>
      <c r="I113" s="180"/>
      <c r="J113" s="181">
        <f>ROUND(I113*H113,2)</f>
        <v>0</v>
      </c>
      <c r="K113" s="177" t="s">
        <v>177</v>
      </c>
      <c r="L113" s="41"/>
      <c r="M113" s="182" t="s">
        <v>19</v>
      </c>
      <c r="N113" s="183" t="s">
        <v>47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179</v>
      </c>
      <c r="AY113" s="19" t="s">
        <v>171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179</v>
      </c>
      <c r="BK113" s="187">
        <f>ROUND(I113*H113,2)</f>
        <v>0</v>
      </c>
      <c r="BL113" s="19" t="s">
        <v>178</v>
      </c>
      <c r="BM113" s="186" t="s">
        <v>2648</v>
      </c>
    </row>
    <row r="114" spans="2:51" s="13" customFormat="1" ht="11.25">
      <c r="B114" s="188"/>
      <c r="C114" s="189"/>
      <c r="D114" s="190" t="s">
        <v>181</v>
      </c>
      <c r="E114" s="191" t="s">
        <v>19</v>
      </c>
      <c r="F114" s="192" t="s">
        <v>2646</v>
      </c>
      <c r="G114" s="189"/>
      <c r="H114" s="191" t="s">
        <v>19</v>
      </c>
      <c r="I114" s="193"/>
      <c r="J114" s="189"/>
      <c r="K114" s="189"/>
      <c r="L114" s="194"/>
      <c r="M114" s="195"/>
      <c r="N114" s="196"/>
      <c r="O114" s="196"/>
      <c r="P114" s="196"/>
      <c r="Q114" s="196"/>
      <c r="R114" s="196"/>
      <c r="S114" s="196"/>
      <c r="T114" s="197"/>
      <c r="AT114" s="198" t="s">
        <v>181</v>
      </c>
      <c r="AU114" s="198" t="s">
        <v>179</v>
      </c>
      <c r="AV114" s="13" t="s">
        <v>83</v>
      </c>
      <c r="AW114" s="13" t="s">
        <v>36</v>
      </c>
      <c r="AX114" s="13" t="s">
        <v>75</v>
      </c>
      <c r="AY114" s="198" t="s">
        <v>171</v>
      </c>
    </row>
    <row r="115" spans="2:51" s="14" customFormat="1" ht="11.25">
      <c r="B115" s="199"/>
      <c r="C115" s="200"/>
      <c r="D115" s="190" t="s">
        <v>181</v>
      </c>
      <c r="E115" s="201" t="s">
        <v>19</v>
      </c>
      <c r="F115" s="202" t="s">
        <v>2622</v>
      </c>
      <c r="G115" s="200"/>
      <c r="H115" s="203">
        <v>191.546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181</v>
      </c>
      <c r="AU115" s="209" t="s">
        <v>179</v>
      </c>
      <c r="AV115" s="14" t="s">
        <v>179</v>
      </c>
      <c r="AW115" s="14" t="s">
        <v>36</v>
      </c>
      <c r="AX115" s="14" t="s">
        <v>75</v>
      </c>
      <c r="AY115" s="209" t="s">
        <v>171</v>
      </c>
    </row>
    <row r="116" spans="2:51" s="13" customFormat="1" ht="11.25">
      <c r="B116" s="188"/>
      <c r="C116" s="189"/>
      <c r="D116" s="190" t="s">
        <v>181</v>
      </c>
      <c r="E116" s="191" t="s">
        <v>19</v>
      </c>
      <c r="F116" s="192" t="s">
        <v>2649</v>
      </c>
      <c r="G116" s="189"/>
      <c r="H116" s="191" t="s">
        <v>19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181</v>
      </c>
      <c r="AU116" s="198" t="s">
        <v>179</v>
      </c>
      <c r="AV116" s="13" t="s">
        <v>83</v>
      </c>
      <c r="AW116" s="13" t="s">
        <v>36</v>
      </c>
      <c r="AX116" s="13" t="s">
        <v>75</v>
      </c>
      <c r="AY116" s="198" t="s">
        <v>171</v>
      </c>
    </row>
    <row r="117" spans="2:51" s="14" customFormat="1" ht="11.25">
      <c r="B117" s="199"/>
      <c r="C117" s="200"/>
      <c r="D117" s="190" t="s">
        <v>181</v>
      </c>
      <c r="E117" s="201" t="s">
        <v>19</v>
      </c>
      <c r="F117" s="202" t="s">
        <v>2618</v>
      </c>
      <c r="G117" s="200"/>
      <c r="H117" s="203">
        <v>387.874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181</v>
      </c>
      <c r="AU117" s="209" t="s">
        <v>179</v>
      </c>
      <c r="AV117" s="14" t="s">
        <v>179</v>
      </c>
      <c r="AW117" s="14" t="s">
        <v>36</v>
      </c>
      <c r="AX117" s="14" t="s">
        <v>75</v>
      </c>
      <c r="AY117" s="209" t="s">
        <v>171</v>
      </c>
    </row>
    <row r="118" spans="2:51" s="15" customFormat="1" ht="11.25">
      <c r="B118" s="210"/>
      <c r="C118" s="211"/>
      <c r="D118" s="190" t="s">
        <v>181</v>
      </c>
      <c r="E118" s="212" t="s">
        <v>19</v>
      </c>
      <c r="F118" s="213" t="s">
        <v>184</v>
      </c>
      <c r="G118" s="211"/>
      <c r="H118" s="214">
        <v>579.42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181</v>
      </c>
      <c r="AU118" s="220" t="s">
        <v>179</v>
      </c>
      <c r="AV118" s="15" t="s">
        <v>178</v>
      </c>
      <c r="AW118" s="15" t="s">
        <v>36</v>
      </c>
      <c r="AX118" s="15" t="s">
        <v>83</v>
      </c>
      <c r="AY118" s="220" t="s">
        <v>171</v>
      </c>
    </row>
    <row r="119" spans="1:65" s="2" customFormat="1" ht="24">
      <c r="A119" s="36"/>
      <c r="B119" s="37"/>
      <c r="C119" s="175" t="s">
        <v>210</v>
      </c>
      <c r="D119" s="175" t="s">
        <v>173</v>
      </c>
      <c r="E119" s="176" t="s">
        <v>220</v>
      </c>
      <c r="F119" s="177" t="s">
        <v>221</v>
      </c>
      <c r="G119" s="178" t="s">
        <v>222</v>
      </c>
      <c r="H119" s="179">
        <v>383.092</v>
      </c>
      <c r="I119" s="180"/>
      <c r="J119" s="181">
        <f>ROUND(I119*H119,2)</f>
        <v>0</v>
      </c>
      <c r="K119" s="177" t="s">
        <v>177</v>
      </c>
      <c r="L119" s="41"/>
      <c r="M119" s="182" t="s">
        <v>19</v>
      </c>
      <c r="N119" s="183" t="s">
        <v>47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178</v>
      </c>
      <c r="AT119" s="186" t="s">
        <v>173</v>
      </c>
      <c r="AU119" s="186" t="s">
        <v>179</v>
      </c>
      <c r="AY119" s="19" t="s">
        <v>171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179</v>
      </c>
      <c r="BK119" s="187">
        <f>ROUND(I119*H119,2)</f>
        <v>0</v>
      </c>
      <c r="BL119" s="19" t="s">
        <v>178</v>
      </c>
      <c r="BM119" s="186" t="s">
        <v>2650</v>
      </c>
    </row>
    <row r="120" spans="2:51" s="14" customFormat="1" ht="11.25">
      <c r="B120" s="199"/>
      <c r="C120" s="200"/>
      <c r="D120" s="190" t="s">
        <v>181</v>
      </c>
      <c r="E120" s="201" t="s">
        <v>19</v>
      </c>
      <c r="F120" s="202" t="s">
        <v>2622</v>
      </c>
      <c r="G120" s="200"/>
      <c r="H120" s="203">
        <v>191.546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181</v>
      </c>
      <c r="AU120" s="209" t="s">
        <v>179</v>
      </c>
      <c r="AV120" s="14" t="s">
        <v>179</v>
      </c>
      <c r="AW120" s="14" t="s">
        <v>36</v>
      </c>
      <c r="AX120" s="14" t="s">
        <v>83</v>
      </c>
      <c r="AY120" s="209" t="s">
        <v>171</v>
      </c>
    </row>
    <row r="121" spans="2:51" s="14" customFormat="1" ht="11.25">
      <c r="B121" s="199"/>
      <c r="C121" s="200"/>
      <c r="D121" s="190" t="s">
        <v>181</v>
      </c>
      <c r="E121" s="200"/>
      <c r="F121" s="202" t="s">
        <v>2651</v>
      </c>
      <c r="G121" s="200"/>
      <c r="H121" s="203">
        <v>383.092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181</v>
      </c>
      <c r="AU121" s="209" t="s">
        <v>179</v>
      </c>
      <c r="AV121" s="14" t="s">
        <v>179</v>
      </c>
      <c r="AW121" s="14" t="s">
        <v>4</v>
      </c>
      <c r="AX121" s="14" t="s">
        <v>83</v>
      </c>
      <c r="AY121" s="209" t="s">
        <v>171</v>
      </c>
    </row>
    <row r="122" spans="1:65" s="2" customFormat="1" ht="24">
      <c r="A122" s="36"/>
      <c r="B122" s="37"/>
      <c r="C122" s="175" t="s">
        <v>215</v>
      </c>
      <c r="D122" s="175" t="s">
        <v>173</v>
      </c>
      <c r="E122" s="176" t="s">
        <v>227</v>
      </c>
      <c r="F122" s="177" t="s">
        <v>228</v>
      </c>
      <c r="G122" s="178" t="s">
        <v>187</v>
      </c>
      <c r="H122" s="179">
        <v>191.546</v>
      </c>
      <c r="I122" s="180"/>
      <c r="J122" s="181">
        <f>ROUND(I122*H122,2)</f>
        <v>0</v>
      </c>
      <c r="K122" s="177" t="s">
        <v>177</v>
      </c>
      <c r="L122" s="41"/>
      <c r="M122" s="182" t="s">
        <v>19</v>
      </c>
      <c r="N122" s="183" t="s">
        <v>47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178</v>
      </c>
      <c r="AT122" s="186" t="s">
        <v>173</v>
      </c>
      <c r="AU122" s="186" t="s">
        <v>179</v>
      </c>
      <c r="AY122" s="19" t="s">
        <v>171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179</v>
      </c>
      <c r="BK122" s="187">
        <f>ROUND(I122*H122,2)</f>
        <v>0</v>
      </c>
      <c r="BL122" s="19" t="s">
        <v>178</v>
      </c>
      <c r="BM122" s="186" t="s">
        <v>2652</v>
      </c>
    </row>
    <row r="123" spans="2:51" s="14" customFormat="1" ht="11.25">
      <c r="B123" s="199"/>
      <c r="C123" s="200"/>
      <c r="D123" s="190" t="s">
        <v>181</v>
      </c>
      <c r="E123" s="201" t="s">
        <v>19</v>
      </c>
      <c r="F123" s="202" t="s">
        <v>2622</v>
      </c>
      <c r="G123" s="200"/>
      <c r="H123" s="203">
        <v>191.546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181</v>
      </c>
      <c r="AU123" s="209" t="s">
        <v>179</v>
      </c>
      <c r="AV123" s="14" t="s">
        <v>179</v>
      </c>
      <c r="AW123" s="14" t="s">
        <v>36</v>
      </c>
      <c r="AX123" s="14" t="s">
        <v>83</v>
      </c>
      <c r="AY123" s="209" t="s">
        <v>171</v>
      </c>
    </row>
    <row r="124" spans="1:65" s="2" customFormat="1" ht="24">
      <c r="A124" s="36"/>
      <c r="B124" s="37"/>
      <c r="C124" s="175" t="s">
        <v>219</v>
      </c>
      <c r="D124" s="175" t="s">
        <v>173</v>
      </c>
      <c r="E124" s="176" t="s">
        <v>2653</v>
      </c>
      <c r="F124" s="177" t="s">
        <v>2654</v>
      </c>
      <c r="G124" s="178" t="s">
        <v>187</v>
      </c>
      <c r="H124" s="179">
        <v>387.874</v>
      </c>
      <c r="I124" s="180"/>
      <c r="J124" s="181">
        <f>ROUND(I124*H124,2)</f>
        <v>0</v>
      </c>
      <c r="K124" s="177" t="s">
        <v>177</v>
      </c>
      <c r="L124" s="41"/>
      <c r="M124" s="182" t="s">
        <v>19</v>
      </c>
      <c r="N124" s="183" t="s">
        <v>47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179</v>
      </c>
      <c r="AY124" s="19" t="s">
        <v>171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179</v>
      </c>
      <c r="BK124" s="187">
        <f>ROUND(I124*H124,2)</f>
        <v>0</v>
      </c>
      <c r="BL124" s="19" t="s">
        <v>178</v>
      </c>
      <c r="BM124" s="186" t="s">
        <v>2655</v>
      </c>
    </row>
    <row r="125" spans="2:51" s="14" customFormat="1" ht="11.25">
      <c r="B125" s="199"/>
      <c r="C125" s="200"/>
      <c r="D125" s="190" t="s">
        <v>181</v>
      </c>
      <c r="E125" s="201" t="s">
        <v>2618</v>
      </c>
      <c r="F125" s="202" t="s">
        <v>2656</v>
      </c>
      <c r="G125" s="200"/>
      <c r="H125" s="203">
        <v>387.874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181</v>
      </c>
      <c r="AU125" s="209" t="s">
        <v>179</v>
      </c>
      <c r="AV125" s="14" t="s">
        <v>179</v>
      </c>
      <c r="AW125" s="14" t="s">
        <v>36</v>
      </c>
      <c r="AX125" s="14" t="s">
        <v>83</v>
      </c>
      <c r="AY125" s="209" t="s">
        <v>171</v>
      </c>
    </row>
    <row r="126" spans="1:65" s="2" customFormat="1" ht="36">
      <c r="A126" s="36"/>
      <c r="B126" s="37"/>
      <c r="C126" s="175" t="s">
        <v>226</v>
      </c>
      <c r="D126" s="175" t="s">
        <v>173</v>
      </c>
      <c r="E126" s="176" t="s">
        <v>2657</v>
      </c>
      <c r="F126" s="177" t="s">
        <v>2658</v>
      </c>
      <c r="G126" s="178" t="s">
        <v>187</v>
      </c>
      <c r="H126" s="179">
        <v>132.63</v>
      </c>
      <c r="I126" s="180"/>
      <c r="J126" s="181">
        <f>ROUND(I126*H126,2)</f>
        <v>0</v>
      </c>
      <c r="K126" s="177" t="s">
        <v>177</v>
      </c>
      <c r="L126" s="41"/>
      <c r="M126" s="182" t="s">
        <v>19</v>
      </c>
      <c r="N126" s="183" t="s">
        <v>47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179</v>
      </c>
      <c r="AY126" s="19" t="s">
        <v>171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179</v>
      </c>
      <c r="BK126" s="187">
        <f>ROUND(I126*H126,2)</f>
        <v>0</v>
      </c>
      <c r="BL126" s="19" t="s">
        <v>178</v>
      </c>
      <c r="BM126" s="186" t="s">
        <v>2659</v>
      </c>
    </row>
    <row r="127" spans="2:51" s="14" customFormat="1" ht="11.25">
      <c r="B127" s="199"/>
      <c r="C127" s="200"/>
      <c r="D127" s="190" t="s">
        <v>181</v>
      </c>
      <c r="E127" s="201" t="s">
        <v>2614</v>
      </c>
      <c r="F127" s="202" t="s">
        <v>2660</v>
      </c>
      <c r="G127" s="200"/>
      <c r="H127" s="203">
        <v>124.23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181</v>
      </c>
      <c r="AU127" s="209" t="s">
        <v>179</v>
      </c>
      <c r="AV127" s="14" t="s">
        <v>179</v>
      </c>
      <c r="AW127" s="14" t="s">
        <v>36</v>
      </c>
      <c r="AX127" s="14" t="s">
        <v>75</v>
      </c>
      <c r="AY127" s="209" t="s">
        <v>171</v>
      </c>
    </row>
    <row r="128" spans="2:51" s="14" customFormat="1" ht="11.25">
      <c r="B128" s="199"/>
      <c r="C128" s="200"/>
      <c r="D128" s="190" t="s">
        <v>181</v>
      </c>
      <c r="E128" s="201" t="s">
        <v>2616</v>
      </c>
      <c r="F128" s="202" t="s">
        <v>2661</v>
      </c>
      <c r="G128" s="200"/>
      <c r="H128" s="203">
        <v>8.4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181</v>
      </c>
      <c r="AU128" s="209" t="s">
        <v>179</v>
      </c>
      <c r="AV128" s="14" t="s">
        <v>179</v>
      </c>
      <c r="AW128" s="14" t="s">
        <v>36</v>
      </c>
      <c r="AX128" s="14" t="s">
        <v>75</v>
      </c>
      <c r="AY128" s="209" t="s">
        <v>171</v>
      </c>
    </row>
    <row r="129" spans="2:51" s="15" customFormat="1" ht="11.25">
      <c r="B129" s="210"/>
      <c r="C129" s="211"/>
      <c r="D129" s="190" t="s">
        <v>181</v>
      </c>
      <c r="E129" s="212" t="s">
        <v>19</v>
      </c>
      <c r="F129" s="213" t="s">
        <v>184</v>
      </c>
      <c r="G129" s="211"/>
      <c r="H129" s="214">
        <v>132.63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181</v>
      </c>
      <c r="AU129" s="220" t="s">
        <v>179</v>
      </c>
      <c r="AV129" s="15" t="s">
        <v>178</v>
      </c>
      <c r="AW129" s="15" t="s">
        <v>36</v>
      </c>
      <c r="AX129" s="15" t="s">
        <v>83</v>
      </c>
      <c r="AY129" s="220" t="s">
        <v>171</v>
      </c>
    </row>
    <row r="130" spans="1:65" s="2" customFormat="1" ht="16.5" customHeight="1">
      <c r="A130" s="36"/>
      <c r="B130" s="37"/>
      <c r="C130" s="221" t="s">
        <v>230</v>
      </c>
      <c r="D130" s="221" t="s">
        <v>248</v>
      </c>
      <c r="E130" s="222" t="s">
        <v>2662</v>
      </c>
      <c r="F130" s="223" t="s">
        <v>2663</v>
      </c>
      <c r="G130" s="224" t="s">
        <v>222</v>
      </c>
      <c r="H130" s="225">
        <v>248.46</v>
      </c>
      <c r="I130" s="226"/>
      <c r="J130" s="227">
        <f>ROUND(I130*H130,2)</f>
        <v>0</v>
      </c>
      <c r="K130" s="223" t="s">
        <v>177</v>
      </c>
      <c r="L130" s="228"/>
      <c r="M130" s="229" t="s">
        <v>19</v>
      </c>
      <c r="N130" s="230" t="s">
        <v>47</v>
      </c>
      <c r="O130" s="66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219</v>
      </c>
      <c r="AT130" s="186" t="s">
        <v>248</v>
      </c>
      <c r="AU130" s="186" t="s">
        <v>179</v>
      </c>
      <c r="AY130" s="19" t="s">
        <v>171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179</v>
      </c>
      <c r="BK130" s="187">
        <f>ROUND(I130*H130,2)</f>
        <v>0</v>
      </c>
      <c r="BL130" s="19" t="s">
        <v>178</v>
      </c>
      <c r="BM130" s="186" t="s">
        <v>2664</v>
      </c>
    </row>
    <row r="131" spans="2:51" s="14" customFormat="1" ht="11.25">
      <c r="B131" s="199"/>
      <c r="C131" s="200"/>
      <c r="D131" s="190" t="s">
        <v>181</v>
      </c>
      <c r="E131" s="201" t="s">
        <v>19</v>
      </c>
      <c r="F131" s="202" t="s">
        <v>2614</v>
      </c>
      <c r="G131" s="200"/>
      <c r="H131" s="203">
        <v>124.23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181</v>
      </c>
      <c r="AU131" s="209" t="s">
        <v>179</v>
      </c>
      <c r="AV131" s="14" t="s">
        <v>179</v>
      </c>
      <c r="AW131" s="14" t="s">
        <v>36</v>
      </c>
      <c r="AX131" s="14" t="s">
        <v>83</v>
      </c>
      <c r="AY131" s="209" t="s">
        <v>171</v>
      </c>
    </row>
    <row r="132" spans="2:51" s="14" customFormat="1" ht="11.25">
      <c r="B132" s="199"/>
      <c r="C132" s="200"/>
      <c r="D132" s="190" t="s">
        <v>181</v>
      </c>
      <c r="E132" s="200"/>
      <c r="F132" s="202" t="s">
        <v>2665</v>
      </c>
      <c r="G132" s="200"/>
      <c r="H132" s="203">
        <v>248.46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181</v>
      </c>
      <c r="AU132" s="209" t="s">
        <v>179</v>
      </c>
      <c r="AV132" s="14" t="s">
        <v>179</v>
      </c>
      <c r="AW132" s="14" t="s">
        <v>4</v>
      </c>
      <c r="AX132" s="14" t="s">
        <v>83</v>
      </c>
      <c r="AY132" s="209" t="s">
        <v>171</v>
      </c>
    </row>
    <row r="133" spans="1:65" s="2" customFormat="1" ht="16.5" customHeight="1">
      <c r="A133" s="36"/>
      <c r="B133" s="37"/>
      <c r="C133" s="221" t="s">
        <v>236</v>
      </c>
      <c r="D133" s="221" t="s">
        <v>248</v>
      </c>
      <c r="E133" s="222" t="s">
        <v>2666</v>
      </c>
      <c r="F133" s="223" t="s">
        <v>2667</v>
      </c>
      <c r="G133" s="224" t="s">
        <v>222</v>
      </c>
      <c r="H133" s="225">
        <v>16.8</v>
      </c>
      <c r="I133" s="226"/>
      <c r="J133" s="227">
        <f>ROUND(I133*H133,2)</f>
        <v>0</v>
      </c>
      <c r="K133" s="223" t="s">
        <v>177</v>
      </c>
      <c r="L133" s="228"/>
      <c r="M133" s="229" t="s">
        <v>19</v>
      </c>
      <c r="N133" s="230" t="s">
        <v>47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219</v>
      </c>
      <c r="AT133" s="186" t="s">
        <v>248</v>
      </c>
      <c r="AU133" s="186" t="s">
        <v>179</v>
      </c>
      <c r="AY133" s="19" t="s">
        <v>171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179</v>
      </c>
      <c r="BK133" s="187">
        <f>ROUND(I133*H133,2)</f>
        <v>0</v>
      </c>
      <c r="BL133" s="19" t="s">
        <v>178</v>
      </c>
      <c r="BM133" s="186" t="s">
        <v>2668</v>
      </c>
    </row>
    <row r="134" spans="2:51" s="14" customFormat="1" ht="11.25">
      <c r="B134" s="199"/>
      <c r="C134" s="200"/>
      <c r="D134" s="190" t="s">
        <v>181</v>
      </c>
      <c r="E134" s="201" t="s">
        <v>19</v>
      </c>
      <c r="F134" s="202" t="s">
        <v>2616</v>
      </c>
      <c r="G134" s="200"/>
      <c r="H134" s="203">
        <v>8.4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181</v>
      </c>
      <c r="AU134" s="209" t="s">
        <v>179</v>
      </c>
      <c r="AV134" s="14" t="s">
        <v>179</v>
      </c>
      <c r="AW134" s="14" t="s">
        <v>36</v>
      </c>
      <c r="AX134" s="14" t="s">
        <v>83</v>
      </c>
      <c r="AY134" s="209" t="s">
        <v>171</v>
      </c>
    </row>
    <row r="135" spans="2:51" s="14" customFormat="1" ht="11.25">
      <c r="B135" s="199"/>
      <c r="C135" s="200"/>
      <c r="D135" s="190" t="s">
        <v>181</v>
      </c>
      <c r="E135" s="200"/>
      <c r="F135" s="202" t="s">
        <v>2669</v>
      </c>
      <c r="G135" s="200"/>
      <c r="H135" s="203">
        <v>16.8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181</v>
      </c>
      <c r="AU135" s="209" t="s">
        <v>179</v>
      </c>
      <c r="AV135" s="14" t="s">
        <v>179</v>
      </c>
      <c r="AW135" s="14" t="s">
        <v>4</v>
      </c>
      <c r="AX135" s="14" t="s">
        <v>83</v>
      </c>
      <c r="AY135" s="209" t="s">
        <v>171</v>
      </c>
    </row>
    <row r="136" spans="2:63" s="12" customFormat="1" ht="22.9" customHeight="1">
      <c r="B136" s="159"/>
      <c r="C136" s="160"/>
      <c r="D136" s="161" t="s">
        <v>74</v>
      </c>
      <c r="E136" s="173" t="s">
        <v>193</v>
      </c>
      <c r="F136" s="173" t="s">
        <v>345</v>
      </c>
      <c r="G136" s="160"/>
      <c r="H136" s="160"/>
      <c r="I136" s="163"/>
      <c r="J136" s="174">
        <f>BK136</f>
        <v>0</v>
      </c>
      <c r="K136" s="160"/>
      <c r="L136" s="165"/>
      <c r="M136" s="166"/>
      <c r="N136" s="167"/>
      <c r="O136" s="167"/>
      <c r="P136" s="168">
        <f>P137</f>
        <v>0</v>
      </c>
      <c r="Q136" s="167"/>
      <c r="R136" s="168">
        <f>R137</f>
        <v>2.92596</v>
      </c>
      <c r="S136" s="167"/>
      <c r="T136" s="169">
        <f>T137</f>
        <v>0</v>
      </c>
      <c r="AR136" s="170" t="s">
        <v>83</v>
      </c>
      <c r="AT136" s="171" t="s">
        <v>74</v>
      </c>
      <c r="AU136" s="171" t="s">
        <v>83</v>
      </c>
      <c r="AY136" s="170" t="s">
        <v>171</v>
      </c>
      <c r="BK136" s="172">
        <f>BK137</f>
        <v>0</v>
      </c>
    </row>
    <row r="137" spans="1:65" s="2" customFormat="1" ht="24">
      <c r="A137" s="36"/>
      <c r="B137" s="37"/>
      <c r="C137" s="175" t="s">
        <v>242</v>
      </c>
      <c r="D137" s="175" t="s">
        <v>173</v>
      </c>
      <c r="E137" s="176" t="s">
        <v>2670</v>
      </c>
      <c r="F137" s="177" t="s">
        <v>2671</v>
      </c>
      <c r="G137" s="178" t="s">
        <v>284</v>
      </c>
      <c r="H137" s="179">
        <v>1</v>
      </c>
      <c r="I137" s="180"/>
      <c r="J137" s="181">
        <f>ROUND(I137*H137,2)</f>
        <v>0</v>
      </c>
      <c r="K137" s="177" t="s">
        <v>177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2.92596</v>
      </c>
      <c r="R137" s="184">
        <f>Q137*H137</f>
        <v>2.92596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179</v>
      </c>
      <c r="AY137" s="19" t="s">
        <v>171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179</v>
      </c>
      <c r="BK137" s="187">
        <f>ROUND(I137*H137,2)</f>
        <v>0</v>
      </c>
      <c r="BL137" s="19" t="s">
        <v>178</v>
      </c>
      <c r="BM137" s="186" t="s">
        <v>2672</v>
      </c>
    </row>
    <row r="138" spans="2:63" s="12" customFormat="1" ht="22.9" customHeight="1">
      <c r="B138" s="159"/>
      <c r="C138" s="160"/>
      <c r="D138" s="161" t="s">
        <v>74</v>
      </c>
      <c r="E138" s="173" t="s">
        <v>178</v>
      </c>
      <c r="F138" s="173" t="s">
        <v>522</v>
      </c>
      <c r="G138" s="160"/>
      <c r="H138" s="160"/>
      <c r="I138" s="163"/>
      <c r="J138" s="174">
        <f>BK138</f>
        <v>0</v>
      </c>
      <c r="K138" s="160"/>
      <c r="L138" s="165"/>
      <c r="M138" s="166"/>
      <c r="N138" s="167"/>
      <c r="O138" s="167"/>
      <c r="P138" s="168">
        <f>SUM(P139:P140)</f>
        <v>0</v>
      </c>
      <c r="Q138" s="167"/>
      <c r="R138" s="168">
        <f>SUM(R139:R140)</f>
        <v>0</v>
      </c>
      <c r="S138" s="167"/>
      <c r="T138" s="169">
        <f>SUM(T139:T140)</f>
        <v>0</v>
      </c>
      <c r="AR138" s="170" t="s">
        <v>83</v>
      </c>
      <c r="AT138" s="171" t="s">
        <v>74</v>
      </c>
      <c r="AU138" s="171" t="s">
        <v>83</v>
      </c>
      <c r="AY138" s="170" t="s">
        <v>171</v>
      </c>
      <c r="BK138" s="172">
        <f>SUM(BK139:BK140)</f>
        <v>0</v>
      </c>
    </row>
    <row r="139" spans="1:65" s="2" customFormat="1" ht="16.5" customHeight="1">
      <c r="A139" s="36"/>
      <c r="B139" s="37"/>
      <c r="C139" s="175" t="s">
        <v>247</v>
      </c>
      <c r="D139" s="175" t="s">
        <v>173</v>
      </c>
      <c r="E139" s="176" t="s">
        <v>2673</v>
      </c>
      <c r="F139" s="177" t="s">
        <v>2674</v>
      </c>
      <c r="G139" s="178" t="s">
        <v>187</v>
      </c>
      <c r="H139" s="179">
        <v>31.916</v>
      </c>
      <c r="I139" s="180"/>
      <c r="J139" s="181">
        <f>ROUND(I139*H139,2)</f>
        <v>0</v>
      </c>
      <c r="K139" s="177" t="s">
        <v>177</v>
      </c>
      <c r="L139" s="41"/>
      <c r="M139" s="182" t="s">
        <v>19</v>
      </c>
      <c r="N139" s="183" t="s">
        <v>47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178</v>
      </c>
      <c r="AT139" s="186" t="s">
        <v>173</v>
      </c>
      <c r="AU139" s="186" t="s">
        <v>179</v>
      </c>
      <c r="AY139" s="19" t="s">
        <v>171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179</v>
      </c>
      <c r="BK139" s="187">
        <f>ROUND(I139*H139,2)</f>
        <v>0</v>
      </c>
      <c r="BL139" s="19" t="s">
        <v>178</v>
      </c>
      <c r="BM139" s="186" t="s">
        <v>2675</v>
      </c>
    </row>
    <row r="140" spans="2:51" s="14" customFormat="1" ht="11.25">
      <c r="B140" s="199"/>
      <c r="C140" s="200"/>
      <c r="D140" s="190" t="s">
        <v>181</v>
      </c>
      <c r="E140" s="201" t="s">
        <v>2610</v>
      </c>
      <c r="F140" s="202" t="s">
        <v>2676</v>
      </c>
      <c r="G140" s="200"/>
      <c r="H140" s="203">
        <v>31.916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181</v>
      </c>
      <c r="AU140" s="209" t="s">
        <v>179</v>
      </c>
      <c r="AV140" s="14" t="s">
        <v>179</v>
      </c>
      <c r="AW140" s="14" t="s">
        <v>36</v>
      </c>
      <c r="AX140" s="14" t="s">
        <v>83</v>
      </c>
      <c r="AY140" s="209" t="s">
        <v>171</v>
      </c>
    </row>
    <row r="141" spans="2:63" s="12" customFormat="1" ht="22.9" customHeight="1">
      <c r="B141" s="159"/>
      <c r="C141" s="160"/>
      <c r="D141" s="161" t="s">
        <v>74</v>
      </c>
      <c r="E141" s="173" t="s">
        <v>219</v>
      </c>
      <c r="F141" s="173" t="s">
        <v>2677</v>
      </c>
      <c r="G141" s="160"/>
      <c r="H141" s="160"/>
      <c r="I141" s="163"/>
      <c r="J141" s="174">
        <f>BK141</f>
        <v>0</v>
      </c>
      <c r="K141" s="160"/>
      <c r="L141" s="165"/>
      <c r="M141" s="166"/>
      <c r="N141" s="167"/>
      <c r="O141" s="167"/>
      <c r="P141" s="168">
        <f>SUM(P142:P162)</f>
        <v>0</v>
      </c>
      <c r="Q141" s="167"/>
      <c r="R141" s="168">
        <f>SUM(R142:R162)</f>
        <v>15.175510000000001</v>
      </c>
      <c r="S141" s="167"/>
      <c r="T141" s="169">
        <f>SUM(T142:T162)</f>
        <v>0</v>
      </c>
      <c r="AR141" s="170" t="s">
        <v>83</v>
      </c>
      <c r="AT141" s="171" t="s">
        <v>74</v>
      </c>
      <c r="AU141" s="171" t="s">
        <v>83</v>
      </c>
      <c r="AY141" s="170" t="s">
        <v>171</v>
      </c>
      <c r="BK141" s="172">
        <f>SUM(BK142:BK162)</f>
        <v>0</v>
      </c>
    </row>
    <row r="142" spans="1:65" s="2" customFormat="1" ht="24">
      <c r="A142" s="36"/>
      <c r="B142" s="37"/>
      <c r="C142" s="175" t="s">
        <v>253</v>
      </c>
      <c r="D142" s="175" t="s">
        <v>173</v>
      </c>
      <c r="E142" s="176" t="s">
        <v>2678</v>
      </c>
      <c r="F142" s="177" t="s">
        <v>2679</v>
      </c>
      <c r="G142" s="178" t="s">
        <v>256</v>
      </c>
      <c r="H142" s="179">
        <v>91</v>
      </c>
      <c r="I142" s="180"/>
      <c r="J142" s="181">
        <f aca="true" t="shared" si="0" ref="J142:J159">ROUND(I142*H142,2)</f>
        <v>0</v>
      </c>
      <c r="K142" s="177" t="s">
        <v>177</v>
      </c>
      <c r="L142" s="41"/>
      <c r="M142" s="182" t="s">
        <v>19</v>
      </c>
      <c r="N142" s="183" t="s">
        <v>47</v>
      </c>
      <c r="O142" s="66"/>
      <c r="P142" s="184">
        <f aca="true" t="shared" si="1" ref="P142:P159">O142*H142</f>
        <v>0</v>
      </c>
      <c r="Q142" s="184">
        <v>0</v>
      </c>
      <c r="R142" s="184">
        <f aca="true" t="shared" si="2" ref="R142:R159">Q142*H142</f>
        <v>0</v>
      </c>
      <c r="S142" s="184">
        <v>0</v>
      </c>
      <c r="T142" s="185">
        <f aca="true" t="shared" si="3" ref="T142:T159"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178</v>
      </c>
      <c r="AT142" s="186" t="s">
        <v>173</v>
      </c>
      <c r="AU142" s="186" t="s">
        <v>179</v>
      </c>
      <c r="AY142" s="19" t="s">
        <v>171</v>
      </c>
      <c r="BE142" s="187">
        <f aca="true" t="shared" si="4" ref="BE142:BE159">IF(N142="základní",J142,0)</f>
        <v>0</v>
      </c>
      <c r="BF142" s="187">
        <f aca="true" t="shared" si="5" ref="BF142:BF159">IF(N142="snížená",J142,0)</f>
        <v>0</v>
      </c>
      <c r="BG142" s="187">
        <f aca="true" t="shared" si="6" ref="BG142:BG159">IF(N142="zákl. přenesená",J142,0)</f>
        <v>0</v>
      </c>
      <c r="BH142" s="187">
        <f aca="true" t="shared" si="7" ref="BH142:BH159">IF(N142="sníž. přenesená",J142,0)</f>
        <v>0</v>
      </c>
      <c r="BI142" s="187">
        <f aca="true" t="shared" si="8" ref="BI142:BI159">IF(N142="nulová",J142,0)</f>
        <v>0</v>
      </c>
      <c r="BJ142" s="19" t="s">
        <v>179</v>
      </c>
      <c r="BK142" s="187">
        <f aca="true" t="shared" si="9" ref="BK142:BK159">ROUND(I142*H142,2)</f>
        <v>0</v>
      </c>
      <c r="BL142" s="19" t="s">
        <v>178</v>
      </c>
      <c r="BM142" s="186" t="s">
        <v>2680</v>
      </c>
    </row>
    <row r="143" spans="1:65" s="2" customFormat="1" ht="16.5" customHeight="1">
      <c r="A143" s="36"/>
      <c r="B143" s="37"/>
      <c r="C143" s="221" t="s">
        <v>8</v>
      </c>
      <c r="D143" s="221" t="s">
        <v>248</v>
      </c>
      <c r="E143" s="222" t="s">
        <v>2681</v>
      </c>
      <c r="F143" s="223" t="s">
        <v>2682</v>
      </c>
      <c r="G143" s="224" t="s">
        <v>256</v>
      </c>
      <c r="H143" s="225">
        <v>48</v>
      </c>
      <c r="I143" s="226"/>
      <c r="J143" s="227">
        <f t="shared" si="0"/>
        <v>0</v>
      </c>
      <c r="K143" s="223" t="s">
        <v>177</v>
      </c>
      <c r="L143" s="228"/>
      <c r="M143" s="229" t="s">
        <v>19</v>
      </c>
      <c r="N143" s="230" t="s">
        <v>47</v>
      </c>
      <c r="O143" s="66"/>
      <c r="P143" s="184">
        <f t="shared" si="1"/>
        <v>0</v>
      </c>
      <c r="Q143" s="184">
        <v>0.00042</v>
      </c>
      <c r="R143" s="184">
        <f t="shared" si="2"/>
        <v>0.02016</v>
      </c>
      <c r="S143" s="184">
        <v>0</v>
      </c>
      <c r="T143" s="185">
        <f t="shared" si="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219</v>
      </c>
      <c r="AT143" s="186" t="s">
        <v>248</v>
      </c>
      <c r="AU143" s="186" t="s">
        <v>179</v>
      </c>
      <c r="AY143" s="19" t="s">
        <v>171</v>
      </c>
      <c r="BE143" s="187">
        <f t="shared" si="4"/>
        <v>0</v>
      </c>
      <c r="BF143" s="187">
        <f t="shared" si="5"/>
        <v>0</v>
      </c>
      <c r="BG143" s="187">
        <f t="shared" si="6"/>
        <v>0</v>
      </c>
      <c r="BH143" s="187">
        <f t="shared" si="7"/>
        <v>0</v>
      </c>
      <c r="BI143" s="187">
        <f t="shared" si="8"/>
        <v>0</v>
      </c>
      <c r="BJ143" s="19" t="s">
        <v>179</v>
      </c>
      <c r="BK143" s="187">
        <f t="shared" si="9"/>
        <v>0</v>
      </c>
      <c r="BL143" s="19" t="s">
        <v>178</v>
      </c>
      <c r="BM143" s="186" t="s">
        <v>2683</v>
      </c>
    </row>
    <row r="144" spans="1:65" s="2" customFormat="1" ht="16.5" customHeight="1">
      <c r="A144" s="36"/>
      <c r="B144" s="37"/>
      <c r="C144" s="221" t="s">
        <v>261</v>
      </c>
      <c r="D144" s="221" t="s">
        <v>248</v>
      </c>
      <c r="E144" s="222" t="s">
        <v>2684</v>
      </c>
      <c r="F144" s="223" t="s">
        <v>2685</v>
      </c>
      <c r="G144" s="224" t="s">
        <v>256</v>
      </c>
      <c r="H144" s="225">
        <v>43</v>
      </c>
      <c r="I144" s="226"/>
      <c r="J144" s="227">
        <f t="shared" si="0"/>
        <v>0</v>
      </c>
      <c r="K144" s="223" t="s">
        <v>177</v>
      </c>
      <c r="L144" s="228"/>
      <c r="M144" s="229" t="s">
        <v>19</v>
      </c>
      <c r="N144" s="230" t="s">
        <v>47</v>
      </c>
      <c r="O144" s="66"/>
      <c r="P144" s="184">
        <f t="shared" si="1"/>
        <v>0</v>
      </c>
      <c r="Q144" s="184">
        <v>0.00043</v>
      </c>
      <c r="R144" s="184">
        <f t="shared" si="2"/>
        <v>0.01849</v>
      </c>
      <c r="S144" s="184">
        <v>0</v>
      </c>
      <c r="T144" s="185">
        <f t="shared" si="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219</v>
      </c>
      <c r="AT144" s="186" t="s">
        <v>248</v>
      </c>
      <c r="AU144" s="186" t="s">
        <v>179</v>
      </c>
      <c r="AY144" s="19" t="s">
        <v>171</v>
      </c>
      <c r="BE144" s="187">
        <f t="shared" si="4"/>
        <v>0</v>
      </c>
      <c r="BF144" s="187">
        <f t="shared" si="5"/>
        <v>0</v>
      </c>
      <c r="BG144" s="187">
        <f t="shared" si="6"/>
        <v>0</v>
      </c>
      <c r="BH144" s="187">
        <f t="shared" si="7"/>
        <v>0</v>
      </c>
      <c r="BI144" s="187">
        <f t="shared" si="8"/>
        <v>0</v>
      </c>
      <c r="BJ144" s="19" t="s">
        <v>179</v>
      </c>
      <c r="BK144" s="187">
        <f t="shared" si="9"/>
        <v>0</v>
      </c>
      <c r="BL144" s="19" t="s">
        <v>178</v>
      </c>
      <c r="BM144" s="186" t="s">
        <v>2686</v>
      </c>
    </row>
    <row r="145" spans="1:65" s="2" customFormat="1" ht="21.75" customHeight="1">
      <c r="A145" s="36"/>
      <c r="B145" s="37"/>
      <c r="C145" s="175" t="s">
        <v>265</v>
      </c>
      <c r="D145" s="175" t="s">
        <v>173</v>
      </c>
      <c r="E145" s="176" t="s">
        <v>2687</v>
      </c>
      <c r="F145" s="177" t="s">
        <v>2688</v>
      </c>
      <c r="G145" s="178" t="s">
        <v>284</v>
      </c>
      <c r="H145" s="179">
        <v>4</v>
      </c>
      <c r="I145" s="180"/>
      <c r="J145" s="181">
        <f t="shared" si="0"/>
        <v>0</v>
      </c>
      <c r="K145" s="177" t="s">
        <v>177</v>
      </c>
      <c r="L145" s="41"/>
      <c r="M145" s="182" t="s">
        <v>19</v>
      </c>
      <c r="N145" s="183" t="s">
        <v>47</v>
      </c>
      <c r="O145" s="66"/>
      <c r="P145" s="184">
        <f t="shared" si="1"/>
        <v>0</v>
      </c>
      <c r="Q145" s="184">
        <v>0</v>
      </c>
      <c r="R145" s="184">
        <f t="shared" si="2"/>
        <v>0</v>
      </c>
      <c r="S145" s="184">
        <v>0</v>
      </c>
      <c r="T145" s="185">
        <f t="shared" si="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179</v>
      </c>
      <c r="AY145" s="19" t="s">
        <v>171</v>
      </c>
      <c r="BE145" s="187">
        <f t="shared" si="4"/>
        <v>0</v>
      </c>
      <c r="BF145" s="187">
        <f t="shared" si="5"/>
        <v>0</v>
      </c>
      <c r="BG145" s="187">
        <f t="shared" si="6"/>
        <v>0</v>
      </c>
      <c r="BH145" s="187">
        <f t="shared" si="7"/>
        <v>0</v>
      </c>
      <c r="BI145" s="187">
        <f t="shared" si="8"/>
        <v>0</v>
      </c>
      <c r="BJ145" s="19" t="s">
        <v>179</v>
      </c>
      <c r="BK145" s="187">
        <f t="shared" si="9"/>
        <v>0</v>
      </c>
      <c r="BL145" s="19" t="s">
        <v>178</v>
      </c>
      <c r="BM145" s="186" t="s">
        <v>2689</v>
      </c>
    </row>
    <row r="146" spans="1:65" s="2" customFormat="1" ht="16.5" customHeight="1">
      <c r="A146" s="36"/>
      <c r="B146" s="37"/>
      <c r="C146" s="221" t="s">
        <v>269</v>
      </c>
      <c r="D146" s="221" t="s">
        <v>248</v>
      </c>
      <c r="E146" s="222" t="s">
        <v>2690</v>
      </c>
      <c r="F146" s="223" t="s">
        <v>2691</v>
      </c>
      <c r="G146" s="224" t="s">
        <v>284</v>
      </c>
      <c r="H146" s="225">
        <v>4</v>
      </c>
      <c r="I146" s="226"/>
      <c r="J146" s="227">
        <f t="shared" si="0"/>
        <v>0</v>
      </c>
      <c r="K146" s="223" t="s">
        <v>177</v>
      </c>
      <c r="L146" s="228"/>
      <c r="M146" s="229" t="s">
        <v>19</v>
      </c>
      <c r="N146" s="230" t="s">
        <v>47</v>
      </c>
      <c r="O146" s="66"/>
      <c r="P146" s="184">
        <f t="shared" si="1"/>
        <v>0</v>
      </c>
      <c r="Q146" s="184">
        <v>0.00011</v>
      </c>
      <c r="R146" s="184">
        <f t="shared" si="2"/>
        <v>0.00044</v>
      </c>
      <c r="S146" s="184">
        <v>0</v>
      </c>
      <c r="T146" s="185">
        <f t="shared" si="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219</v>
      </c>
      <c r="AT146" s="186" t="s">
        <v>248</v>
      </c>
      <c r="AU146" s="186" t="s">
        <v>179</v>
      </c>
      <c r="AY146" s="19" t="s">
        <v>171</v>
      </c>
      <c r="BE146" s="187">
        <f t="shared" si="4"/>
        <v>0</v>
      </c>
      <c r="BF146" s="187">
        <f t="shared" si="5"/>
        <v>0</v>
      </c>
      <c r="BG146" s="187">
        <f t="shared" si="6"/>
        <v>0</v>
      </c>
      <c r="BH146" s="187">
        <f t="shared" si="7"/>
        <v>0</v>
      </c>
      <c r="BI146" s="187">
        <f t="shared" si="8"/>
        <v>0</v>
      </c>
      <c r="BJ146" s="19" t="s">
        <v>179</v>
      </c>
      <c r="BK146" s="187">
        <f t="shared" si="9"/>
        <v>0</v>
      </c>
      <c r="BL146" s="19" t="s">
        <v>178</v>
      </c>
      <c r="BM146" s="186" t="s">
        <v>2692</v>
      </c>
    </row>
    <row r="147" spans="1:65" s="2" customFormat="1" ht="21.75" customHeight="1">
      <c r="A147" s="36"/>
      <c r="B147" s="37"/>
      <c r="C147" s="175" t="s">
        <v>274</v>
      </c>
      <c r="D147" s="175" t="s">
        <v>173</v>
      </c>
      <c r="E147" s="176" t="s">
        <v>2693</v>
      </c>
      <c r="F147" s="177" t="s">
        <v>2694</v>
      </c>
      <c r="G147" s="178" t="s">
        <v>284</v>
      </c>
      <c r="H147" s="179">
        <v>8</v>
      </c>
      <c r="I147" s="180"/>
      <c r="J147" s="181">
        <f t="shared" si="0"/>
        <v>0</v>
      </c>
      <c r="K147" s="177" t="s">
        <v>177</v>
      </c>
      <c r="L147" s="41"/>
      <c r="M147" s="182" t="s">
        <v>19</v>
      </c>
      <c r="N147" s="183" t="s">
        <v>47</v>
      </c>
      <c r="O147" s="66"/>
      <c r="P147" s="184">
        <f t="shared" si="1"/>
        <v>0</v>
      </c>
      <c r="Q147" s="184">
        <v>0</v>
      </c>
      <c r="R147" s="184">
        <f t="shared" si="2"/>
        <v>0</v>
      </c>
      <c r="S147" s="184">
        <v>0</v>
      </c>
      <c r="T147" s="185">
        <f t="shared" si="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178</v>
      </c>
      <c r="AT147" s="186" t="s">
        <v>173</v>
      </c>
      <c r="AU147" s="186" t="s">
        <v>179</v>
      </c>
      <c r="AY147" s="19" t="s">
        <v>171</v>
      </c>
      <c r="BE147" s="187">
        <f t="shared" si="4"/>
        <v>0</v>
      </c>
      <c r="BF147" s="187">
        <f t="shared" si="5"/>
        <v>0</v>
      </c>
      <c r="BG147" s="187">
        <f t="shared" si="6"/>
        <v>0</v>
      </c>
      <c r="BH147" s="187">
        <f t="shared" si="7"/>
        <v>0</v>
      </c>
      <c r="BI147" s="187">
        <f t="shared" si="8"/>
        <v>0</v>
      </c>
      <c r="BJ147" s="19" t="s">
        <v>179</v>
      </c>
      <c r="BK147" s="187">
        <f t="shared" si="9"/>
        <v>0</v>
      </c>
      <c r="BL147" s="19" t="s">
        <v>178</v>
      </c>
      <c r="BM147" s="186" t="s">
        <v>2695</v>
      </c>
    </row>
    <row r="148" spans="1:65" s="2" customFormat="1" ht="16.5" customHeight="1">
      <c r="A148" s="36"/>
      <c r="B148" s="37"/>
      <c r="C148" s="221" t="s">
        <v>277</v>
      </c>
      <c r="D148" s="221" t="s">
        <v>248</v>
      </c>
      <c r="E148" s="222" t="s">
        <v>2696</v>
      </c>
      <c r="F148" s="223" t="s">
        <v>2697</v>
      </c>
      <c r="G148" s="224" t="s">
        <v>284</v>
      </c>
      <c r="H148" s="225">
        <v>8</v>
      </c>
      <c r="I148" s="226"/>
      <c r="J148" s="227">
        <f t="shared" si="0"/>
        <v>0</v>
      </c>
      <c r="K148" s="223" t="s">
        <v>177</v>
      </c>
      <c r="L148" s="228"/>
      <c r="M148" s="229" t="s">
        <v>19</v>
      </c>
      <c r="N148" s="230" t="s">
        <v>47</v>
      </c>
      <c r="O148" s="66"/>
      <c r="P148" s="184">
        <f t="shared" si="1"/>
        <v>0</v>
      </c>
      <c r="Q148" s="184">
        <v>0.00013</v>
      </c>
      <c r="R148" s="184">
        <f t="shared" si="2"/>
        <v>0.00104</v>
      </c>
      <c r="S148" s="184">
        <v>0</v>
      </c>
      <c r="T148" s="185">
        <f t="shared" si="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219</v>
      </c>
      <c r="AT148" s="186" t="s">
        <v>248</v>
      </c>
      <c r="AU148" s="186" t="s">
        <v>179</v>
      </c>
      <c r="AY148" s="19" t="s">
        <v>171</v>
      </c>
      <c r="BE148" s="187">
        <f t="shared" si="4"/>
        <v>0</v>
      </c>
      <c r="BF148" s="187">
        <f t="shared" si="5"/>
        <v>0</v>
      </c>
      <c r="BG148" s="187">
        <f t="shared" si="6"/>
        <v>0</v>
      </c>
      <c r="BH148" s="187">
        <f t="shared" si="7"/>
        <v>0</v>
      </c>
      <c r="BI148" s="187">
        <f t="shared" si="8"/>
        <v>0</v>
      </c>
      <c r="BJ148" s="19" t="s">
        <v>179</v>
      </c>
      <c r="BK148" s="187">
        <f t="shared" si="9"/>
        <v>0</v>
      </c>
      <c r="BL148" s="19" t="s">
        <v>178</v>
      </c>
      <c r="BM148" s="186" t="s">
        <v>2698</v>
      </c>
    </row>
    <row r="149" spans="1:65" s="2" customFormat="1" ht="24">
      <c r="A149" s="36"/>
      <c r="B149" s="37"/>
      <c r="C149" s="175" t="s">
        <v>7</v>
      </c>
      <c r="D149" s="175" t="s">
        <v>173</v>
      </c>
      <c r="E149" s="176" t="s">
        <v>2699</v>
      </c>
      <c r="F149" s="177" t="s">
        <v>2700</v>
      </c>
      <c r="G149" s="178" t="s">
        <v>284</v>
      </c>
      <c r="H149" s="179">
        <v>1</v>
      </c>
      <c r="I149" s="180"/>
      <c r="J149" s="181">
        <f t="shared" si="0"/>
        <v>0</v>
      </c>
      <c r="K149" s="177" t="s">
        <v>177</v>
      </c>
      <c r="L149" s="41"/>
      <c r="M149" s="182" t="s">
        <v>19</v>
      </c>
      <c r="N149" s="183" t="s">
        <v>47</v>
      </c>
      <c r="O149" s="66"/>
      <c r="P149" s="184">
        <f t="shared" si="1"/>
        <v>0</v>
      </c>
      <c r="Q149" s="184">
        <v>1.90802</v>
      </c>
      <c r="R149" s="184">
        <f t="shared" si="2"/>
        <v>1.90802</v>
      </c>
      <c r="S149" s="184">
        <v>0</v>
      </c>
      <c r="T149" s="185">
        <f t="shared" si="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178</v>
      </c>
      <c r="AT149" s="186" t="s">
        <v>173</v>
      </c>
      <c r="AU149" s="186" t="s">
        <v>179</v>
      </c>
      <c r="AY149" s="19" t="s">
        <v>171</v>
      </c>
      <c r="BE149" s="187">
        <f t="shared" si="4"/>
        <v>0</v>
      </c>
      <c r="BF149" s="187">
        <f t="shared" si="5"/>
        <v>0</v>
      </c>
      <c r="BG149" s="187">
        <f t="shared" si="6"/>
        <v>0</v>
      </c>
      <c r="BH149" s="187">
        <f t="shared" si="7"/>
        <v>0</v>
      </c>
      <c r="BI149" s="187">
        <f t="shared" si="8"/>
        <v>0</v>
      </c>
      <c r="BJ149" s="19" t="s">
        <v>179</v>
      </c>
      <c r="BK149" s="187">
        <f t="shared" si="9"/>
        <v>0</v>
      </c>
      <c r="BL149" s="19" t="s">
        <v>178</v>
      </c>
      <c r="BM149" s="186" t="s">
        <v>2701</v>
      </c>
    </row>
    <row r="150" spans="1:65" s="2" customFormat="1" ht="16.5" customHeight="1">
      <c r="A150" s="36"/>
      <c r="B150" s="37"/>
      <c r="C150" s="221" t="s">
        <v>286</v>
      </c>
      <c r="D150" s="221" t="s">
        <v>248</v>
      </c>
      <c r="E150" s="222" t="s">
        <v>2702</v>
      </c>
      <c r="F150" s="223" t="s">
        <v>2703</v>
      </c>
      <c r="G150" s="224" t="s">
        <v>284</v>
      </c>
      <c r="H150" s="225">
        <v>1</v>
      </c>
      <c r="I150" s="226"/>
      <c r="J150" s="227">
        <f t="shared" si="0"/>
        <v>0</v>
      </c>
      <c r="K150" s="223" t="s">
        <v>177</v>
      </c>
      <c r="L150" s="228"/>
      <c r="M150" s="229" t="s">
        <v>19</v>
      </c>
      <c r="N150" s="230" t="s">
        <v>47</v>
      </c>
      <c r="O150" s="66"/>
      <c r="P150" s="184">
        <f t="shared" si="1"/>
        <v>0</v>
      </c>
      <c r="Q150" s="184">
        <v>0.084</v>
      </c>
      <c r="R150" s="184">
        <f t="shared" si="2"/>
        <v>0.084</v>
      </c>
      <c r="S150" s="184">
        <v>0</v>
      </c>
      <c r="T150" s="185">
        <f t="shared" si="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219</v>
      </c>
      <c r="AT150" s="186" t="s">
        <v>248</v>
      </c>
      <c r="AU150" s="186" t="s">
        <v>179</v>
      </c>
      <c r="AY150" s="19" t="s">
        <v>171</v>
      </c>
      <c r="BE150" s="187">
        <f t="shared" si="4"/>
        <v>0</v>
      </c>
      <c r="BF150" s="187">
        <f t="shared" si="5"/>
        <v>0</v>
      </c>
      <c r="BG150" s="187">
        <f t="shared" si="6"/>
        <v>0</v>
      </c>
      <c r="BH150" s="187">
        <f t="shared" si="7"/>
        <v>0</v>
      </c>
      <c r="BI150" s="187">
        <f t="shared" si="8"/>
        <v>0</v>
      </c>
      <c r="BJ150" s="19" t="s">
        <v>179</v>
      </c>
      <c r="BK150" s="187">
        <f t="shared" si="9"/>
        <v>0</v>
      </c>
      <c r="BL150" s="19" t="s">
        <v>178</v>
      </c>
      <c r="BM150" s="186" t="s">
        <v>2704</v>
      </c>
    </row>
    <row r="151" spans="1:65" s="2" customFormat="1" ht="16.5" customHeight="1">
      <c r="A151" s="36"/>
      <c r="B151" s="37"/>
      <c r="C151" s="221" t="s">
        <v>291</v>
      </c>
      <c r="D151" s="221" t="s">
        <v>248</v>
      </c>
      <c r="E151" s="222" t="s">
        <v>2705</v>
      </c>
      <c r="F151" s="223" t="s">
        <v>2706</v>
      </c>
      <c r="G151" s="224" t="s">
        <v>284</v>
      </c>
      <c r="H151" s="225">
        <v>1</v>
      </c>
      <c r="I151" s="226"/>
      <c r="J151" s="227">
        <f t="shared" si="0"/>
        <v>0</v>
      </c>
      <c r="K151" s="223" t="s">
        <v>177</v>
      </c>
      <c r="L151" s="228"/>
      <c r="M151" s="229" t="s">
        <v>19</v>
      </c>
      <c r="N151" s="230" t="s">
        <v>47</v>
      </c>
      <c r="O151" s="66"/>
      <c r="P151" s="184">
        <f t="shared" si="1"/>
        <v>0</v>
      </c>
      <c r="Q151" s="184">
        <v>0.0007</v>
      </c>
      <c r="R151" s="184">
        <f t="shared" si="2"/>
        <v>0.0007</v>
      </c>
      <c r="S151" s="184">
        <v>0</v>
      </c>
      <c r="T151" s="185">
        <f t="shared" si="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219</v>
      </c>
      <c r="AT151" s="186" t="s">
        <v>248</v>
      </c>
      <c r="AU151" s="186" t="s">
        <v>179</v>
      </c>
      <c r="AY151" s="19" t="s">
        <v>171</v>
      </c>
      <c r="BE151" s="187">
        <f t="shared" si="4"/>
        <v>0</v>
      </c>
      <c r="BF151" s="187">
        <f t="shared" si="5"/>
        <v>0</v>
      </c>
      <c r="BG151" s="187">
        <f t="shared" si="6"/>
        <v>0</v>
      </c>
      <c r="BH151" s="187">
        <f t="shared" si="7"/>
        <v>0</v>
      </c>
      <c r="BI151" s="187">
        <f t="shared" si="8"/>
        <v>0</v>
      </c>
      <c r="BJ151" s="19" t="s">
        <v>179</v>
      </c>
      <c r="BK151" s="187">
        <f t="shared" si="9"/>
        <v>0</v>
      </c>
      <c r="BL151" s="19" t="s">
        <v>178</v>
      </c>
      <c r="BM151" s="186" t="s">
        <v>2707</v>
      </c>
    </row>
    <row r="152" spans="1:65" s="2" customFormat="1" ht="16.5" customHeight="1">
      <c r="A152" s="36"/>
      <c r="B152" s="37"/>
      <c r="C152" s="221" t="s">
        <v>296</v>
      </c>
      <c r="D152" s="221" t="s">
        <v>248</v>
      </c>
      <c r="E152" s="222" t="s">
        <v>2708</v>
      </c>
      <c r="F152" s="223" t="s">
        <v>2709</v>
      </c>
      <c r="G152" s="224" t="s">
        <v>284</v>
      </c>
      <c r="H152" s="225">
        <v>1</v>
      </c>
      <c r="I152" s="226"/>
      <c r="J152" s="227">
        <f t="shared" si="0"/>
        <v>0</v>
      </c>
      <c r="K152" s="223" t="s">
        <v>177</v>
      </c>
      <c r="L152" s="228"/>
      <c r="M152" s="229" t="s">
        <v>19</v>
      </c>
      <c r="N152" s="230" t="s">
        <v>47</v>
      </c>
      <c r="O152" s="66"/>
      <c r="P152" s="184">
        <f t="shared" si="1"/>
        <v>0</v>
      </c>
      <c r="Q152" s="184">
        <v>0.011</v>
      </c>
      <c r="R152" s="184">
        <f t="shared" si="2"/>
        <v>0.011</v>
      </c>
      <c r="S152" s="184">
        <v>0</v>
      </c>
      <c r="T152" s="185">
        <f t="shared" si="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219</v>
      </c>
      <c r="AT152" s="186" t="s">
        <v>248</v>
      </c>
      <c r="AU152" s="186" t="s">
        <v>179</v>
      </c>
      <c r="AY152" s="19" t="s">
        <v>171</v>
      </c>
      <c r="BE152" s="187">
        <f t="shared" si="4"/>
        <v>0</v>
      </c>
      <c r="BF152" s="187">
        <f t="shared" si="5"/>
        <v>0</v>
      </c>
      <c r="BG152" s="187">
        <f t="shared" si="6"/>
        <v>0</v>
      </c>
      <c r="BH152" s="187">
        <f t="shared" si="7"/>
        <v>0</v>
      </c>
      <c r="BI152" s="187">
        <f t="shared" si="8"/>
        <v>0</v>
      </c>
      <c r="BJ152" s="19" t="s">
        <v>179</v>
      </c>
      <c r="BK152" s="187">
        <f t="shared" si="9"/>
        <v>0</v>
      </c>
      <c r="BL152" s="19" t="s">
        <v>178</v>
      </c>
      <c r="BM152" s="186" t="s">
        <v>2710</v>
      </c>
    </row>
    <row r="153" spans="1:65" s="2" customFormat="1" ht="24">
      <c r="A153" s="36"/>
      <c r="B153" s="37"/>
      <c r="C153" s="175" t="s">
        <v>300</v>
      </c>
      <c r="D153" s="175" t="s">
        <v>173</v>
      </c>
      <c r="E153" s="176" t="s">
        <v>2711</v>
      </c>
      <c r="F153" s="177" t="s">
        <v>2712</v>
      </c>
      <c r="G153" s="178" t="s">
        <v>284</v>
      </c>
      <c r="H153" s="179">
        <v>3</v>
      </c>
      <c r="I153" s="180"/>
      <c r="J153" s="181">
        <f t="shared" si="0"/>
        <v>0</v>
      </c>
      <c r="K153" s="177" t="s">
        <v>177</v>
      </c>
      <c r="L153" s="41"/>
      <c r="M153" s="182" t="s">
        <v>19</v>
      </c>
      <c r="N153" s="183" t="s">
        <v>47</v>
      </c>
      <c r="O153" s="66"/>
      <c r="P153" s="184">
        <f t="shared" si="1"/>
        <v>0</v>
      </c>
      <c r="Q153" s="184">
        <v>0.1056</v>
      </c>
      <c r="R153" s="184">
        <f t="shared" si="2"/>
        <v>0.31679999999999997</v>
      </c>
      <c r="S153" s="184">
        <v>0</v>
      </c>
      <c r="T153" s="185">
        <f t="shared" si="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178</v>
      </c>
      <c r="AT153" s="186" t="s">
        <v>173</v>
      </c>
      <c r="AU153" s="186" t="s">
        <v>179</v>
      </c>
      <c r="AY153" s="19" t="s">
        <v>171</v>
      </c>
      <c r="BE153" s="187">
        <f t="shared" si="4"/>
        <v>0</v>
      </c>
      <c r="BF153" s="187">
        <f t="shared" si="5"/>
        <v>0</v>
      </c>
      <c r="BG153" s="187">
        <f t="shared" si="6"/>
        <v>0</v>
      </c>
      <c r="BH153" s="187">
        <f t="shared" si="7"/>
        <v>0</v>
      </c>
      <c r="BI153" s="187">
        <f t="shared" si="8"/>
        <v>0</v>
      </c>
      <c r="BJ153" s="19" t="s">
        <v>179</v>
      </c>
      <c r="BK153" s="187">
        <f t="shared" si="9"/>
        <v>0</v>
      </c>
      <c r="BL153" s="19" t="s">
        <v>178</v>
      </c>
      <c r="BM153" s="186" t="s">
        <v>2713</v>
      </c>
    </row>
    <row r="154" spans="1:65" s="2" customFormat="1" ht="21.75" customHeight="1">
      <c r="A154" s="36"/>
      <c r="B154" s="37"/>
      <c r="C154" s="175" t="s">
        <v>305</v>
      </c>
      <c r="D154" s="175" t="s">
        <v>173</v>
      </c>
      <c r="E154" s="176" t="s">
        <v>2714</v>
      </c>
      <c r="F154" s="177" t="s">
        <v>2715</v>
      </c>
      <c r="G154" s="178" t="s">
        <v>284</v>
      </c>
      <c r="H154" s="179">
        <v>9</v>
      </c>
      <c r="I154" s="180"/>
      <c r="J154" s="181">
        <f t="shared" si="0"/>
        <v>0</v>
      </c>
      <c r="K154" s="177" t="s">
        <v>177</v>
      </c>
      <c r="L154" s="41"/>
      <c r="M154" s="182" t="s">
        <v>19</v>
      </c>
      <c r="N154" s="183" t="s">
        <v>47</v>
      </c>
      <c r="O154" s="66"/>
      <c r="P154" s="184">
        <f t="shared" si="1"/>
        <v>0</v>
      </c>
      <c r="Q154" s="184">
        <v>0.1056</v>
      </c>
      <c r="R154" s="184">
        <f t="shared" si="2"/>
        <v>0.9504</v>
      </c>
      <c r="S154" s="184">
        <v>0</v>
      </c>
      <c r="T154" s="185">
        <f t="shared" si="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178</v>
      </c>
      <c r="AT154" s="186" t="s">
        <v>173</v>
      </c>
      <c r="AU154" s="186" t="s">
        <v>179</v>
      </c>
      <c r="AY154" s="19" t="s">
        <v>171</v>
      </c>
      <c r="BE154" s="187">
        <f t="shared" si="4"/>
        <v>0</v>
      </c>
      <c r="BF154" s="187">
        <f t="shared" si="5"/>
        <v>0</v>
      </c>
      <c r="BG154" s="187">
        <f t="shared" si="6"/>
        <v>0</v>
      </c>
      <c r="BH154" s="187">
        <f t="shared" si="7"/>
        <v>0</v>
      </c>
      <c r="BI154" s="187">
        <f t="shared" si="8"/>
        <v>0</v>
      </c>
      <c r="BJ154" s="19" t="s">
        <v>179</v>
      </c>
      <c r="BK154" s="187">
        <f t="shared" si="9"/>
        <v>0</v>
      </c>
      <c r="BL154" s="19" t="s">
        <v>178</v>
      </c>
      <c r="BM154" s="186" t="s">
        <v>2716</v>
      </c>
    </row>
    <row r="155" spans="1:65" s="2" customFormat="1" ht="24">
      <c r="A155" s="36"/>
      <c r="B155" s="37"/>
      <c r="C155" s="175" t="s">
        <v>314</v>
      </c>
      <c r="D155" s="175" t="s">
        <v>173</v>
      </c>
      <c r="E155" s="176" t="s">
        <v>2717</v>
      </c>
      <c r="F155" s="177" t="s">
        <v>2718</v>
      </c>
      <c r="G155" s="178" t="s">
        <v>284</v>
      </c>
      <c r="H155" s="179">
        <v>12</v>
      </c>
      <c r="I155" s="180"/>
      <c r="J155" s="181">
        <f t="shared" si="0"/>
        <v>0</v>
      </c>
      <c r="K155" s="177" t="s">
        <v>177</v>
      </c>
      <c r="L155" s="41"/>
      <c r="M155" s="182" t="s">
        <v>19</v>
      </c>
      <c r="N155" s="183" t="s">
        <v>47</v>
      </c>
      <c r="O155" s="66"/>
      <c r="P155" s="184">
        <f t="shared" si="1"/>
        <v>0</v>
      </c>
      <c r="Q155" s="184">
        <v>0.02424</v>
      </c>
      <c r="R155" s="184">
        <f t="shared" si="2"/>
        <v>0.29088</v>
      </c>
      <c r="S155" s="184">
        <v>0</v>
      </c>
      <c r="T155" s="185">
        <f t="shared" si="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178</v>
      </c>
      <c r="AT155" s="186" t="s">
        <v>173</v>
      </c>
      <c r="AU155" s="186" t="s">
        <v>179</v>
      </c>
      <c r="AY155" s="19" t="s">
        <v>171</v>
      </c>
      <c r="BE155" s="187">
        <f t="shared" si="4"/>
        <v>0</v>
      </c>
      <c r="BF155" s="187">
        <f t="shared" si="5"/>
        <v>0</v>
      </c>
      <c r="BG155" s="187">
        <f t="shared" si="6"/>
        <v>0</v>
      </c>
      <c r="BH155" s="187">
        <f t="shared" si="7"/>
        <v>0</v>
      </c>
      <c r="BI155" s="187">
        <f t="shared" si="8"/>
        <v>0</v>
      </c>
      <c r="BJ155" s="19" t="s">
        <v>179</v>
      </c>
      <c r="BK155" s="187">
        <f t="shared" si="9"/>
        <v>0</v>
      </c>
      <c r="BL155" s="19" t="s">
        <v>178</v>
      </c>
      <c r="BM155" s="186" t="s">
        <v>2719</v>
      </c>
    </row>
    <row r="156" spans="1:65" s="2" customFormat="1" ht="24">
      <c r="A156" s="36"/>
      <c r="B156" s="37"/>
      <c r="C156" s="175" t="s">
        <v>323</v>
      </c>
      <c r="D156" s="175" t="s">
        <v>173</v>
      </c>
      <c r="E156" s="176" t="s">
        <v>2720</v>
      </c>
      <c r="F156" s="177" t="s">
        <v>2721</v>
      </c>
      <c r="G156" s="178" t="s">
        <v>284</v>
      </c>
      <c r="H156" s="179">
        <v>12</v>
      </c>
      <c r="I156" s="180"/>
      <c r="J156" s="181">
        <f t="shared" si="0"/>
        <v>0</v>
      </c>
      <c r="K156" s="177" t="s">
        <v>177</v>
      </c>
      <c r="L156" s="41"/>
      <c r="M156" s="182" t="s">
        <v>19</v>
      </c>
      <c r="N156" s="183" t="s">
        <v>47</v>
      </c>
      <c r="O156" s="66"/>
      <c r="P156" s="184">
        <f t="shared" si="1"/>
        <v>0</v>
      </c>
      <c r="Q156" s="184">
        <v>0</v>
      </c>
      <c r="R156" s="184">
        <f t="shared" si="2"/>
        <v>0</v>
      </c>
      <c r="S156" s="184">
        <v>0</v>
      </c>
      <c r="T156" s="185">
        <f t="shared" si="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178</v>
      </c>
      <c r="AT156" s="186" t="s">
        <v>173</v>
      </c>
      <c r="AU156" s="186" t="s">
        <v>179</v>
      </c>
      <c r="AY156" s="19" t="s">
        <v>171</v>
      </c>
      <c r="BE156" s="187">
        <f t="shared" si="4"/>
        <v>0</v>
      </c>
      <c r="BF156" s="187">
        <f t="shared" si="5"/>
        <v>0</v>
      </c>
      <c r="BG156" s="187">
        <f t="shared" si="6"/>
        <v>0</v>
      </c>
      <c r="BH156" s="187">
        <f t="shared" si="7"/>
        <v>0</v>
      </c>
      <c r="BI156" s="187">
        <f t="shared" si="8"/>
        <v>0</v>
      </c>
      <c r="BJ156" s="19" t="s">
        <v>179</v>
      </c>
      <c r="BK156" s="187">
        <f t="shared" si="9"/>
        <v>0</v>
      </c>
      <c r="BL156" s="19" t="s">
        <v>178</v>
      </c>
      <c r="BM156" s="186" t="s">
        <v>2722</v>
      </c>
    </row>
    <row r="157" spans="1:65" s="2" customFormat="1" ht="24">
      <c r="A157" s="36"/>
      <c r="B157" s="37"/>
      <c r="C157" s="175" t="s">
        <v>327</v>
      </c>
      <c r="D157" s="175" t="s">
        <v>173</v>
      </c>
      <c r="E157" s="176" t="s">
        <v>2723</v>
      </c>
      <c r="F157" s="177" t="s">
        <v>2724</v>
      </c>
      <c r="G157" s="178" t="s">
        <v>284</v>
      </c>
      <c r="H157" s="179">
        <v>12</v>
      </c>
      <c r="I157" s="180"/>
      <c r="J157" s="181">
        <f t="shared" si="0"/>
        <v>0</v>
      </c>
      <c r="K157" s="177" t="s">
        <v>177</v>
      </c>
      <c r="L157" s="41"/>
      <c r="M157" s="182" t="s">
        <v>19</v>
      </c>
      <c r="N157" s="183" t="s">
        <v>47</v>
      </c>
      <c r="O157" s="66"/>
      <c r="P157" s="184">
        <f t="shared" si="1"/>
        <v>0</v>
      </c>
      <c r="Q157" s="184">
        <v>0.304</v>
      </c>
      <c r="R157" s="184">
        <f t="shared" si="2"/>
        <v>3.6479999999999997</v>
      </c>
      <c r="S157" s="184">
        <v>0</v>
      </c>
      <c r="T157" s="185">
        <f t="shared" si="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178</v>
      </c>
      <c r="AT157" s="186" t="s">
        <v>173</v>
      </c>
      <c r="AU157" s="186" t="s">
        <v>179</v>
      </c>
      <c r="AY157" s="19" t="s">
        <v>171</v>
      </c>
      <c r="BE157" s="187">
        <f t="shared" si="4"/>
        <v>0</v>
      </c>
      <c r="BF157" s="187">
        <f t="shared" si="5"/>
        <v>0</v>
      </c>
      <c r="BG157" s="187">
        <f t="shared" si="6"/>
        <v>0</v>
      </c>
      <c r="BH157" s="187">
        <f t="shared" si="7"/>
        <v>0</v>
      </c>
      <c r="BI157" s="187">
        <f t="shared" si="8"/>
        <v>0</v>
      </c>
      <c r="BJ157" s="19" t="s">
        <v>179</v>
      </c>
      <c r="BK157" s="187">
        <f t="shared" si="9"/>
        <v>0</v>
      </c>
      <c r="BL157" s="19" t="s">
        <v>178</v>
      </c>
      <c r="BM157" s="186" t="s">
        <v>2725</v>
      </c>
    </row>
    <row r="158" spans="1:65" s="2" customFormat="1" ht="16.5" customHeight="1">
      <c r="A158" s="36"/>
      <c r="B158" s="37"/>
      <c r="C158" s="221" t="s">
        <v>338</v>
      </c>
      <c r="D158" s="221" t="s">
        <v>248</v>
      </c>
      <c r="E158" s="222" t="s">
        <v>2726</v>
      </c>
      <c r="F158" s="223" t="s">
        <v>2727</v>
      </c>
      <c r="G158" s="224" t="s">
        <v>284</v>
      </c>
      <c r="H158" s="225">
        <v>1</v>
      </c>
      <c r="I158" s="226"/>
      <c r="J158" s="227">
        <f t="shared" si="0"/>
        <v>0</v>
      </c>
      <c r="K158" s="223" t="s">
        <v>177</v>
      </c>
      <c r="L158" s="228"/>
      <c r="M158" s="229" t="s">
        <v>19</v>
      </c>
      <c r="N158" s="230" t="s">
        <v>47</v>
      </c>
      <c r="O158" s="66"/>
      <c r="P158" s="184">
        <f t="shared" si="1"/>
        <v>0</v>
      </c>
      <c r="Q158" s="184">
        <v>0.012</v>
      </c>
      <c r="R158" s="184">
        <f t="shared" si="2"/>
        <v>0.012</v>
      </c>
      <c r="S158" s="184">
        <v>0</v>
      </c>
      <c r="T158" s="185">
        <f t="shared" si="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219</v>
      </c>
      <c r="AT158" s="186" t="s">
        <v>248</v>
      </c>
      <c r="AU158" s="186" t="s">
        <v>179</v>
      </c>
      <c r="AY158" s="19" t="s">
        <v>171</v>
      </c>
      <c r="BE158" s="187">
        <f t="shared" si="4"/>
        <v>0</v>
      </c>
      <c r="BF158" s="187">
        <f t="shared" si="5"/>
        <v>0</v>
      </c>
      <c r="BG158" s="187">
        <f t="shared" si="6"/>
        <v>0</v>
      </c>
      <c r="BH158" s="187">
        <f t="shared" si="7"/>
        <v>0</v>
      </c>
      <c r="BI158" s="187">
        <f t="shared" si="8"/>
        <v>0</v>
      </c>
      <c r="BJ158" s="19" t="s">
        <v>179</v>
      </c>
      <c r="BK158" s="187">
        <f t="shared" si="9"/>
        <v>0</v>
      </c>
      <c r="BL158" s="19" t="s">
        <v>178</v>
      </c>
      <c r="BM158" s="186" t="s">
        <v>2728</v>
      </c>
    </row>
    <row r="159" spans="1:65" s="2" customFormat="1" ht="24">
      <c r="A159" s="36"/>
      <c r="B159" s="37"/>
      <c r="C159" s="175" t="s">
        <v>346</v>
      </c>
      <c r="D159" s="175" t="s">
        <v>173</v>
      </c>
      <c r="E159" s="176" t="s">
        <v>2729</v>
      </c>
      <c r="F159" s="177" t="s">
        <v>2730</v>
      </c>
      <c r="G159" s="178" t="s">
        <v>512</v>
      </c>
      <c r="H159" s="179">
        <v>1</v>
      </c>
      <c r="I159" s="180"/>
      <c r="J159" s="181">
        <f t="shared" si="0"/>
        <v>0</v>
      </c>
      <c r="K159" s="177" t="s">
        <v>19</v>
      </c>
      <c r="L159" s="41"/>
      <c r="M159" s="182" t="s">
        <v>19</v>
      </c>
      <c r="N159" s="183" t="s">
        <v>47</v>
      </c>
      <c r="O159" s="66"/>
      <c r="P159" s="184">
        <f t="shared" si="1"/>
        <v>0</v>
      </c>
      <c r="Q159" s="184">
        <v>7.8881</v>
      </c>
      <c r="R159" s="184">
        <f t="shared" si="2"/>
        <v>7.8881</v>
      </c>
      <c r="S159" s="184">
        <v>0</v>
      </c>
      <c r="T159" s="185">
        <f t="shared" si="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178</v>
      </c>
      <c r="AT159" s="186" t="s">
        <v>173</v>
      </c>
      <c r="AU159" s="186" t="s">
        <v>179</v>
      </c>
      <c r="AY159" s="19" t="s">
        <v>171</v>
      </c>
      <c r="BE159" s="187">
        <f t="shared" si="4"/>
        <v>0</v>
      </c>
      <c r="BF159" s="187">
        <f t="shared" si="5"/>
        <v>0</v>
      </c>
      <c r="BG159" s="187">
        <f t="shared" si="6"/>
        <v>0</v>
      </c>
      <c r="BH159" s="187">
        <f t="shared" si="7"/>
        <v>0</v>
      </c>
      <c r="BI159" s="187">
        <f t="shared" si="8"/>
        <v>0</v>
      </c>
      <c r="BJ159" s="19" t="s">
        <v>179</v>
      </c>
      <c r="BK159" s="187">
        <f t="shared" si="9"/>
        <v>0</v>
      </c>
      <c r="BL159" s="19" t="s">
        <v>178</v>
      </c>
      <c r="BM159" s="186" t="s">
        <v>2731</v>
      </c>
    </row>
    <row r="160" spans="1:47" s="2" customFormat="1" ht="19.5">
      <c r="A160" s="36"/>
      <c r="B160" s="37"/>
      <c r="C160" s="38"/>
      <c r="D160" s="190" t="s">
        <v>856</v>
      </c>
      <c r="E160" s="38"/>
      <c r="F160" s="242" t="s">
        <v>2732</v>
      </c>
      <c r="G160" s="38"/>
      <c r="H160" s="38"/>
      <c r="I160" s="243"/>
      <c r="J160" s="38"/>
      <c r="K160" s="38"/>
      <c r="L160" s="41"/>
      <c r="M160" s="244"/>
      <c r="N160" s="245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856</v>
      </c>
      <c r="AU160" s="19" t="s">
        <v>179</v>
      </c>
    </row>
    <row r="161" spans="1:65" s="2" customFormat="1" ht="16.5" customHeight="1">
      <c r="A161" s="36"/>
      <c r="B161" s="37"/>
      <c r="C161" s="175" t="s">
        <v>353</v>
      </c>
      <c r="D161" s="175" t="s">
        <v>173</v>
      </c>
      <c r="E161" s="176" t="s">
        <v>2733</v>
      </c>
      <c r="F161" s="177" t="s">
        <v>2734</v>
      </c>
      <c r="G161" s="178" t="s">
        <v>256</v>
      </c>
      <c r="H161" s="179">
        <v>91</v>
      </c>
      <c r="I161" s="180"/>
      <c r="J161" s="181">
        <f>ROUND(I161*H161,2)</f>
        <v>0</v>
      </c>
      <c r="K161" s="177" t="s">
        <v>177</v>
      </c>
      <c r="L161" s="41"/>
      <c r="M161" s="182" t="s">
        <v>19</v>
      </c>
      <c r="N161" s="183" t="s">
        <v>47</v>
      </c>
      <c r="O161" s="66"/>
      <c r="P161" s="184">
        <f>O161*H161</f>
        <v>0</v>
      </c>
      <c r="Q161" s="184">
        <v>0.00019</v>
      </c>
      <c r="R161" s="184">
        <f>Q161*H161</f>
        <v>0.01729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178</v>
      </c>
      <c r="AT161" s="186" t="s">
        <v>173</v>
      </c>
      <c r="AU161" s="186" t="s">
        <v>179</v>
      </c>
      <c r="AY161" s="19" t="s">
        <v>171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179</v>
      </c>
      <c r="BK161" s="187">
        <f>ROUND(I161*H161,2)</f>
        <v>0</v>
      </c>
      <c r="BL161" s="19" t="s">
        <v>178</v>
      </c>
      <c r="BM161" s="186" t="s">
        <v>2735</v>
      </c>
    </row>
    <row r="162" spans="1:65" s="2" customFormat="1" ht="16.5" customHeight="1">
      <c r="A162" s="36"/>
      <c r="B162" s="37"/>
      <c r="C162" s="175" t="s">
        <v>380</v>
      </c>
      <c r="D162" s="175" t="s">
        <v>173</v>
      </c>
      <c r="E162" s="176" t="s">
        <v>2736</v>
      </c>
      <c r="F162" s="177" t="s">
        <v>2737</v>
      </c>
      <c r="G162" s="178" t="s">
        <v>256</v>
      </c>
      <c r="H162" s="179">
        <v>91</v>
      </c>
      <c r="I162" s="180"/>
      <c r="J162" s="181">
        <f>ROUND(I162*H162,2)</f>
        <v>0</v>
      </c>
      <c r="K162" s="177" t="s">
        <v>177</v>
      </c>
      <c r="L162" s="41"/>
      <c r="M162" s="182" t="s">
        <v>19</v>
      </c>
      <c r="N162" s="183" t="s">
        <v>47</v>
      </c>
      <c r="O162" s="66"/>
      <c r="P162" s="184">
        <f>O162*H162</f>
        <v>0</v>
      </c>
      <c r="Q162" s="184">
        <v>9E-05</v>
      </c>
      <c r="R162" s="184">
        <f>Q162*H162</f>
        <v>0.008190000000000001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178</v>
      </c>
      <c r="AT162" s="186" t="s">
        <v>173</v>
      </c>
      <c r="AU162" s="186" t="s">
        <v>179</v>
      </c>
      <c r="AY162" s="19" t="s">
        <v>171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179</v>
      </c>
      <c r="BK162" s="187">
        <f>ROUND(I162*H162,2)</f>
        <v>0</v>
      </c>
      <c r="BL162" s="19" t="s">
        <v>178</v>
      </c>
      <c r="BM162" s="186" t="s">
        <v>2738</v>
      </c>
    </row>
    <row r="163" spans="2:63" s="12" customFormat="1" ht="22.9" customHeight="1">
      <c r="B163" s="159"/>
      <c r="C163" s="160"/>
      <c r="D163" s="161" t="s">
        <v>74</v>
      </c>
      <c r="E163" s="173" t="s">
        <v>226</v>
      </c>
      <c r="F163" s="173" t="s">
        <v>798</v>
      </c>
      <c r="G163" s="160"/>
      <c r="H163" s="160"/>
      <c r="I163" s="163"/>
      <c r="J163" s="174">
        <f>BK163</f>
        <v>0</v>
      </c>
      <c r="K163" s="160"/>
      <c r="L163" s="165"/>
      <c r="M163" s="166"/>
      <c r="N163" s="167"/>
      <c r="O163" s="167"/>
      <c r="P163" s="168">
        <f>P164</f>
        <v>0</v>
      </c>
      <c r="Q163" s="167"/>
      <c r="R163" s="168">
        <f>R164</f>
        <v>0.059219999999999995</v>
      </c>
      <c r="S163" s="167"/>
      <c r="T163" s="169">
        <f>T164</f>
        <v>0</v>
      </c>
      <c r="AR163" s="170" t="s">
        <v>83</v>
      </c>
      <c r="AT163" s="171" t="s">
        <v>74</v>
      </c>
      <c r="AU163" s="171" t="s">
        <v>83</v>
      </c>
      <c r="AY163" s="170" t="s">
        <v>171</v>
      </c>
      <c r="BK163" s="172">
        <f>BK164</f>
        <v>0</v>
      </c>
    </row>
    <row r="164" spans="1:65" s="2" customFormat="1" ht="16.5" customHeight="1">
      <c r="A164" s="36"/>
      <c r="B164" s="37"/>
      <c r="C164" s="175" t="s">
        <v>386</v>
      </c>
      <c r="D164" s="175" t="s">
        <v>173</v>
      </c>
      <c r="E164" s="176" t="s">
        <v>2739</v>
      </c>
      <c r="F164" s="177" t="s">
        <v>2740</v>
      </c>
      <c r="G164" s="178" t="s">
        <v>176</v>
      </c>
      <c r="H164" s="179">
        <v>126</v>
      </c>
      <c r="I164" s="180"/>
      <c r="J164" s="181">
        <f>ROUND(I164*H164,2)</f>
        <v>0</v>
      </c>
      <c r="K164" s="177" t="s">
        <v>177</v>
      </c>
      <c r="L164" s="41"/>
      <c r="M164" s="182" t="s">
        <v>19</v>
      </c>
      <c r="N164" s="183" t="s">
        <v>47</v>
      </c>
      <c r="O164" s="66"/>
      <c r="P164" s="184">
        <f>O164*H164</f>
        <v>0</v>
      </c>
      <c r="Q164" s="184">
        <v>0.00047</v>
      </c>
      <c r="R164" s="184">
        <f>Q164*H164</f>
        <v>0.059219999999999995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178</v>
      </c>
      <c r="AT164" s="186" t="s">
        <v>173</v>
      </c>
      <c r="AU164" s="186" t="s">
        <v>179</v>
      </c>
      <c r="AY164" s="19" t="s">
        <v>171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179</v>
      </c>
      <c r="BK164" s="187">
        <f>ROUND(I164*H164,2)</f>
        <v>0</v>
      </c>
      <c r="BL164" s="19" t="s">
        <v>178</v>
      </c>
      <c r="BM164" s="186" t="s">
        <v>2741</v>
      </c>
    </row>
    <row r="165" spans="2:63" s="12" customFormat="1" ht="22.9" customHeight="1">
      <c r="B165" s="159"/>
      <c r="C165" s="160"/>
      <c r="D165" s="161" t="s">
        <v>74</v>
      </c>
      <c r="E165" s="173" t="s">
        <v>862</v>
      </c>
      <c r="F165" s="173" t="s">
        <v>863</v>
      </c>
      <c r="G165" s="160"/>
      <c r="H165" s="160"/>
      <c r="I165" s="163"/>
      <c r="J165" s="174">
        <f>BK165</f>
        <v>0</v>
      </c>
      <c r="K165" s="160"/>
      <c r="L165" s="165"/>
      <c r="M165" s="166"/>
      <c r="N165" s="167"/>
      <c r="O165" s="167"/>
      <c r="P165" s="168">
        <f>SUM(P166:P167)</f>
        <v>0</v>
      </c>
      <c r="Q165" s="167"/>
      <c r="R165" s="168">
        <f>SUM(R166:R167)</f>
        <v>0</v>
      </c>
      <c r="S165" s="167"/>
      <c r="T165" s="169">
        <f>SUM(T166:T167)</f>
        <v>0</v>
      </c>
      <c r="AR165" s="170" t="s">
        <v>83</v>
      </c>
      <c r="AT165" s="171" t="s">
        <v>74</v>
      </c>
      <c r="AU165" s="171" t="s">
        <v>83</v>
      </c>
      <c r="AY165" s="170" t="s">
        <v>171</v>
      </c>
      <c r="BK165" s="172">
        <f>SUM(BK166:BK167)</f>
        <v>0</v>
      </c>
    </row>
    <row r="166" spans="1:65" s="2" customFormat="1" ht="24">
      <c r="A166" s="36"/>
      <c r="B166" s="37"/>
      <c r="C166" s="175" t="s">
        <v>391</v>
      </c>
      <c r="D166" s="175" t="s">
        <v>173</v>
      </c>
      <c r="E166" s="176" t="s">
        <v>2742</v>
      </c>
      <c r="F166" s="177" t="s">
        <v>2743</v>
      </c>
      <c r="G166" s="178" t="s">
        <v>222</v>
      </c>
      <c r="H166" s="179">
        <v>18.161</v>
      </c>
      <c r="I166" s="180"/>
      <c r="J166" s="181">
        <f>ROUND(I166*H166,2)</f>
        <v>0</v>
      </c>
      <c r="K166" s="177" t="s">
        <v>177</v>
      </c>
      <c r="L166" s="41"/>
      <c r="M166" s="182" t="s">
        <v>19</v>
      </c>
      <c r="N166" s="183" t="s">
        <v>47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178</v>
      </c>
      <c r="AT166" s="186" t="s">
        <v>173</v>
      </c>
      <c r="AU166" s="186" t="s">
        <v>179</v>
      </c>
      <c r="AY166" s="19" t="s">
        <v>171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179</v>
      </c>
      <c r="BK166" s="187">
        <f>ROUND(I166*H166,2)</f>
        <v>0</v>
      </c>
      <c r="BL166" s="19" t="s">
        <v>178</v>
      </c>
      <c r="BM166" s="186" t="s">
        <v>2744</v>
      </c>
    </row>
    <row r="167" spans="1:65" s="2" customFormat="1" ht="24">
      <c r="A167" s="36"/>
      <c r="B167" s="37"/>
      <c r="C167" s="175" t="s">
        <v>398</v>
      </c>
      <c r="D167" s="175" t="s">
        <v>173</v>
      </c>
      <c r="E167" s="176" t="s">
        <v>2745</v>
      </c>
      <c r="F167" s="177" t="s">
        <v>2746</v>
      </c>
      <c r="G167" s="178" t="s">
        <v>222</v>
      </c>
      <c r="H167" s="179">
        <v>18.161</v>
      </c>
      <c r="I167" s="180"/>
      <c r="J167" s="181">
        <f>ROUND(I167*H167,2)</f>
        <v>0</v>
      </c>
      <c r="K167" s="177" t="s">
        <v>177</v>
      </c>
      <c r="L167" s="41"/>
      <c r="M167" s="182" t="s">
        <v>19</v>
      </c>
      <c r="N167" s="183" t="s">
        <v>47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178</v>
      </c>
      <c r="AT167" s="186" t="s">
        <v>173</v>
      </c>
      <c r="AU167" s="186" t="s">
        <v>179</v>
      </c>
      <c r="AY167" s="19" t="s">
        <v>171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179</v>
      </c>
      <c r="BK167" s="187">
        <f>ROUND(I167*H167,2)</f>
        <v>0</v>
      </c>
      <c r="BL167" s="19" t="s">
        <v>178</v>
      </c>
      <c r="BM167" s="186" t="s">
        <v>2747</v>
      </c>
    </row>
    <row r="168" spans="2:63" s="12" customFormat="1" ht="25.9" customHeight="1">
      <c r="B168" s="159"/>
      <c r="C168" s="160"/>
      <c r="D168" s="161" t="s">
        <v>74</v>
      </c>
      <c r="E168" s="162" t="s">
        <v>868</v>
      </c>
      <c r="F168" s="162" t="s">
        <v>869</v>
      </c>
      <c r="G168" s="160"/>
      <c r="H168" s="160"/>
      <c r="I168" s="163"/>
      <c r="J168" s="164">
        <f>BK168</f>
        <v>0</v>
      </c>
      <c r="K168" s="160"/>
      <c r="L168" s="165"/>
      <c r="M168" s="166"/>
      <c r="N168" s="167"/>
      <c r="O168" s="167"/>
      <c r="P168" s="168">
        <f>P169+P181+P203+P229+P236+P266</f>
        <v>0</v>
      </c>
      <c r="Q168" s="167"/>
      <c r="R168" s="168">
        <f>R169+R181+R203+R229+R236+R266</f>
        <v>1.9680700000000004</v>
      </c>
      <c r="S168" s="167"/>
      <c r="T168" s="169">
        <f>T169+T181+T203+T229+T236+T266</f>
        <v>0</v>
      </c>
      <c r="AR168" s="170" t="s">
        <v>179</v>
      </c>
      <c r="AT168" s="171" t="s">
        <v>74</v>
      </c>
      <c r="AU168" s="171" t="s">
        <v>75</v>
      </c>
      <c r="AY168" s="170" t="s">
        <v>171</v>
      </c>
      <c r="BK168" s="172">
        <f>BK169+BK181+BK203+BK229+BK236+BK266</f>
        <v>0</v>
      </c>
    </row>
    <row r="169" spans="2:63" s="12" customFormat="1" ht="22.9" customHeight="1">
      <c r="B169" s="159"/>
      <c r="C169" s="160"/>
      <c r="D169" s="161" t="s">
        <v>74</v>
      </c>
      <c r="E169" s="173" t="s">
        <v>987</v>
      </c>
      <c r="F169" s="173" t="s">
        <v>988</v>
      </c>
      <c r="G169" s="160"/>
      <c r="H169" s="160"/>
      <c r="I169" s="163"/>
      <c r="J169" s="174">
        <f>BK169</f>
        <v>0</v>
      </c>
      <c r="K169" s="160"/>
      <c r="L169" s="165"/>
      <c r="M169" s="166"/>
      <c r="N169" s="167"/>
      <c r="O169" s="167"/>
      <c r="P169" s="168">
        <f>SUM(P170:P180)</f>
        <v>0</v>
      </c>
      <c r="Q169" s="167"/>
      <c r="R169" s="168">
        <f>SUM(R170:R180)</f>
        <v>0.09607</v>
      </c>
      <c r="S169" s="167"/>
      <c r="T169" s="169">
        <f>SUM(T170:T180)</f>
        <v>0</v>
      </c>
      <c r="AR169" s="170" t="s">
        <v>179</v>
      </c>
      <c r="AT169" s="171" t="s">
        <v>74</v>
      </c>
      <c r="AU169" s="171" t="s">
        <v>83</v>
      </c>
      <c r="AY169" s="170" t="s">
        <v>171</v>
      </c>
      <c r="BK169" s="172">
        <f>SUM(BK170:BK180)</f>
        <v>0</v>
      </c>
    </row>
    <row r="170" spans="1:65" s="2" customFormat="1" ht="36">
      <c r="A170" s="36"/>
      <c r="B170" s="37"/>
      <c r="C170" s="175" t="s">
        <v>404</v>
      </c>
      <c r="D170" s="175" t="s">
        <v>173</v>
      </c>
      <c r="E170" s="176" t="s">
        <v>2748</v>
      </c>
      <c r="F170" s="177" t="s">
        <v>2749</v>
      </c>
      <c r="G170" s="178" t="s">
        <v>256</v>
      </c>
      <c r="H170" s="179">
        <v>395</v>
      </c>
      <c r="I170" s="180"/>
      <c r="J170" s="181">
        <f aca="true" t="shared" si="10" ref="J170:J180">ROUND(I170*H170,2)</f>
        <v>0</v>
      </c>
      <c r="K170" s="177" t="s">
        <v>177</v>
      </c>
      <c r="L170" s="41"/>
      <c r="M170" s="182" t="s">
        <v>19</v>
      </c>
      <c r="N170" s="183" t="s">
        <v>47</v>
      </c>
      <c r="O170" s="66"/>
      <c r="P170" s="184">
        <f aca="true" t="shared" si="11" ref="P170:P180">O170*H170</f>
        <v>0</v>
      </c>
      <c r="Q170" s="184">
        <v>6E-05</v>
      </c>
      <c r="R170" s="184">
        <f aca="true" t="shared" si="12" ref="R170:R180">Q170*H170</f>
        <v>0.023700000000000002</v>
      </c>
      <c r="S170" s="184">
        <v>0</v>
      </c>
      <c r="T170" s="185">
        <f aca="true" t="shared" si="13" ref="T170:T180"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261</v>
      </c>
      <c r="AT170" s="186" t="s">
        <v>173</v>
      </c>
      <c r="AU170" s="186" t="s">
        <v>179</v>
      </c>
      <c r="AY170" s="19" t="s">
        <v>171</v>
      </c>
      <c r="BE170" s="187">
        <f aca="true" t="shared" si="14" ref="BE170:BE180">IF(N170="základní",J170,0)</f>
        <v>0</v>
      </c>
      <c r="BF170" s="187">
        <f aca="true" t="shared" si="15" ref="BF170:BF180">IF(N170="snížená",J170,0)</f>
        <v>0</v>
      </c>
      <c r="BG170" s="187">
        <f aca="true" t="shared" si="16" ref="BG170:BG180">IF(N170="zákl. přenesená",J170,0)</f>
        <v>0</v>
      </c>
      <c r="BH170" s="187">
        <f aca="true" t="shared" si="17" ref="BH170:BH180">IF(N170="sníž. přenesená",J170,0)</f>
        <v>0</v>
      </c>
      <c r="BI170" s="187">
        <f aca="true" t="shared" si="18" ref="BI170:BI180">IF(N170="nulová",J170,0)</f>
        <v>0</v>
      </c>
      <c r="BJ170" s="19" t="s">
        <v>179</v>
      </c>
      <c r="BK170" s="187">
        <f aca="true" t="shared" si="19" ref="BK170:BK180">ROUND(I170*H170,2)</f>
        <v>0</v>
      </c>
      <c r="BL170" s="19" t="s">
        <v>261</v>
      </c>
      <c r="BM170" s="186" t="s">
        <v>2750</v>
      </c>
    </row>
    <row r="171" spans="1:65" s="2" customFormat="1" ht="16.5" customHeight="1">
      <c r="A171" s="36"/>
      <c r="B171" s="37"/>
      <c r="C171" s="221" t="s">
        <v>409</v>
      </c>
      <c r="D171" s="221" t="s">
        <v>248</v>
      </c>
      <c r="E171" s="222" t="s">
        <v>2751</v>
      </c>
      <c r="F171" s="223" t="s">
        <v>2752</v>
      </c>
      <c r="G171" s="224" t="s">
        <v>256</v>
      </c>
      <c r="H171" s="225">
        <v>60</v>
      </c>
      <c r="I171" s="226"/>
      <c r="J171" s="227">
        <f t="shared" si="10"/>
        <v>0</v>
      </c>
      <c r="K171" s="223" t="s">
        <v>177</v>
      </c>
      <c r="L171" s="228"/>
      <c r="M171" s="229" t="s">
        <v>19</v>
      </c>
      <c r="N171" s="230" t="s">
        <v>47</v>
      </c>
      <c r="O171" s="66"/>
      <c r="P171" s="184">
        <f t="shared" si="11"/>
        <v>0</v>
      </c>
      <c r="Q171" s="184">
        <v>4E-05</v>
      </c>
      <c r="R171" s="184">
        <f t="shared" si="12"/>
        <v>0.0024000000000000002</v>
      </c>
      <c r="S171" s="184">
        <v>0</v>
      </c>
      <c r="T171" s="185">
        <f t="shared" si="1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353</v>
      </c>
      <c r="AT171" s="186" t="s">
        <v>248</v>
      </c>
      <c r="AU171" s="186" t="s">
        <v>179</v>
      </c>
      <c r="AY171" s="19" t="s">
        <v>171</v>
      </c>
      <c r="BE171" s="187">
        <f t="shared" si="14"/>
        <v>0</v>
      </c>
      <c r="BF171" s="187">
        <f t="shared" si="15"/>
        <v>0</v>
      </c>
      <c r="BG171" s="187">
        <f t="shared" si="16"/>
        <v>0</v>
      </c>
      <c r="BH171" s="187">
        <f t="shared" si="17"/>
        <v>0</v>
      </c>
      <c r="BI171" s="187">
        <f t="shared" si="18"/>
        <v>0</v>
      </c>
      <c r="BJ171" s="19" t="s">
        <v>179</v>
      </c>
      <c r="BK171" s="187">
        <f t="shared" si="19"/>
        <v>0</v>
      </c>
      <c r="BL171" s="19" t="s">
        <v>261</v>
      </c>
      <c r="BM171" s="186" t="s">
        <v>2753</v>
      </c>
    </row>
    <row r="172" spans="1:65" s="2" customFormat="1" ht="16.5" customHeight="1">
      <c r="A172" s="36"/>
      <c r="B172" s="37"/>
      <c r="C172" s="221" t="s">
        <v>414</v>
      </c>
      <c r="D172" s="221" t="s">
        <v>248</v>
      </c>
      <c r="E172" s="222" t="s">
        <v>2754</v>
      </c>
      <c r="F172" s="223" t="s">
        <v>2755</v>
      </c>
      <c r="G172" s="224" t="s">
        <v>256</v>
      </c>
      <c r="H172" s="225">
        <v>65</v>
      </c>
      <c r="I172" s="226"/>
      <c r="J172" s="227">
        <f t="shared" si="10"/>
        <v>0</v>
      </c>
      <c r="K172" s="223" t="s">
        <v>177</v>
      </c>
      <c r="L172" s="228"/>
      <c r="M172" s="229" t="s">
        <v>19</v>
      </c>
      <c r="N172" s="230" t="s">
        <v>47</v>
      </c>
      <c r="O172" s="66"/>
      <c r="P172" s="184">
        <f t="shared" si="11"/>
        <v>0</v>
      </c>
      <c r="Q172" s="184">
        <v>4E-05</v>
      </c>
      <c r="R172" s="184">
        <f t="shared" si="12"/>
        <v>0.0026000000000000003</v>
      </c>
      <c r="S172" s="184">
        <v>0</v>
      </c>
      <c r="T172" s="185">
        <f t="shared" si="1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353</v>
      </c>
      <c r="AT172" s="186" t="s">
        <v>248</v>
      </c>
      <c r="AU172" s="186" t="s">
        <v>179</v>
      </c>
      <c r="AY172" s="19" t="s">
        <v>171</v>
      </c>
      <c r="BE172" s="187">
        <f t="shared" si="14"/>
        <v>0</v>
      </c>
      <c r="BF172" s="187">
        <f t="shared" si="15"/>
        <v>0</v>
      </c>
      <c r="BG172" s="187">
        <f t="shared" si="16"/>
        <v>0</v>
      </c>
      <c r="BH172" s="187">
        <f t="shared" si="17"/>
        <v>0</v>
      </c>
      <c r="BI172" s="187">
        <f t="shared" si="18"/>
        <v>0</v>
      </c>
      <c r="BJ172" s="19" t="s">
        <v>179</v>
      </c>
      <c r="BK172" s="187">
        <f t="shared" si="19"/>
        <v>0</v>
      </c>
      <c r="BL172" s="19" t="s">
        <v>261</v>
      </c>
      <c r="BM172" s="186" t="s">
        <v>2756</v>
      </c>
    </row>
    <row r="173" spans="1:65" s="2" customFormat="1" ht="16.5" customHeight="1">
      <c r="A173" s="36"/>
      <c r="B173" s="37"/>
      <c r="C173" s="221" t="s">
        <v>419</v>
      </c>
      <c r="D173" s="221" t="s">
        <v>248</v>
      </c>
      <c r="E173" s="222" t="s">
        <v>2757</v>
      </c>
      <c r="F173" s="223" t="s">
        <v>2758</v>
      </c>
      <c r="G173" s="224" t="s">
        <v>256</v>
      </c>
      <c r="H173" s="225">
        <v>16</v>
      </c>
      <c r="I173" s="226"/>
      <c r="J173" s="227">
        <f t="shared" si="10"/>
        <v>0</v>
      </c>
      <c r="K173" s="223" t="s">
        <v>177</v>
      </c>
      <c r="L173" s="228"/>
      <c r="M173" s="229" t="s">
        <v>19</v>
      </c>
      <c r="N173" s="230" t="s">
        <v>47</v>
      </c>
      <c r="O173" s="66"/>
      <c r="P173" s="184">
        <f t="shared" si="11"/>
        <v>0</v>
      </c>
      <c r="Q173" s="184">
        <v>5E-05</v>
      </c>
      <c r="R173" s="184">
        <f t="shared" si="12"/>
        <v>0.0008</v>
      </c>
      <c r="S173" s="184">
        <v>0</v>
      </c>
      <c r="T173" s="185">
        <f t="shared" si="1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353</v>
      </c>
      <c r="AT173" s="186" t="s">
        <v>248</v>
      </c>
      <c r="AU173" s="186" t="s">
        <v>179</v>
      </c>
      <c r="AY173" s="19" t="s">
        <v>171</v>
      </c>
      <c r="BE173" s="187">
        <f t="shared" si="14"/>
        <v>0</v>
      </c>
      <c r="BF173" s="187">
        <f t="shared" si="15"/>
        <v>0</v>
      </c>
      <c r="BG173" s="187">
        <f t="shared" si="16"/>
        <v>0</v>
      </c>
      <c r="BH173" s="187">
        <f t="shared" si="17"/>
        <v>0</v>
      </c>
      <c r="BI173" s="187">
        <f t="shared" si="18"/>
        <v>0</v>
      </c>
      <c r="BJ173" s="19" t="s">
        <v>179</v>
      </c>
      <c r="BK173" s="187">
        <f t="shared" si="19"/>
        <v>0</v>
      </c>
      <c r="BL173" s="19" t="s">
        <v>261</v>
      </c>
      <c r="BM173" s="186" t="s">
        <v>2759</v>
      </c>
    </row>
    <row r="174" spans="1:65" s="2" customFormat="1" ht="16.5" customHeight="1">
      <c r="A174" s="36"/>
      <c r="B174" s="37"/>
      <c r="C174" s="221" t="s">
        <v>425</v>
      </c>
      <c r="D174" s="221" t="s">
        <v>248</v>
      </c>
      <c r="E174" s="222" t="s">
        <v>2760</v>
      </c>
      <c r="F174" s="223" t="s">
        <v>2761</v>
      </c>
      <c r="G174" s="224" t="s">
        <v>256</v>
      </c>
      <c r="H174" s="225">
        <v>45</v>
      </c>
      <c r="I174" s="226"/>
      <c r="J174" s="227">
        <f t="shared" si="10"/>
        <v>0</v>
      </c>
      <c r="K174" s="223" t="s">
        <v>177</v>
      </c>
      <c r="L174" s="228"/>
      <c r="M174" s="229" t="s">
        <v>19</v>
      </c>
      <c r="N174" s="230" t="s">
        <v>47</v>
      </c>
      <c r="O174" s="66"/>
      <c r="P174" s="184">
        <f t="shared" si="11"/>
        <v>0</v>
      </c>
      <c r="Q174" s="184">
        <v>0.00055</v>
      </c>
      <c r="R174" s="184">
        <f t="shared" si="12"/>
        <v>0.02475</v>
      </c>
      <c r="S174" s="184">
        <v>0</v>
      </c>
      <c r="T174" s="185">
        <f t="shared" si="1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353</v>
      </c>
      <c r="AT174" s="186" t="s">
        <v>248</v>
      </c>
      <c r="AU174" s="186" t="s">
        <v>179</v>
      </c>
      <c r="AY174" s="19" t="s">
        <v>171</v>
      </c>
      <c r="BE174" s="187">
        <f t="shared" si="14"/>
        <v>0</v>
      </c>
      <c r="BF174" s="187">
        <f t="shared" si="15"/>
        <v>0</v>
      </c>
      <c r="BG174" s="187">
        <f t="shared" si="16"/>
        <v>0</v>
      </c>
      <c r="BH174" s="187">
        <f t="shared" si="17"/>
        <v>0</v>
      </c>
      <c r="BI174" s="187">
        <f t="shared" si="18"/>
        <v>0</v>
      </c>
      <c r="BJ174" s="19" t="s">
        <v>179</v>
      </c>
      <c r="BK174" s="187">
        <f t="shared" si="19"/>
        <v>0</v>
      </c>
      <c r="BL174" s="19" t="s">
        <v>261</v>
      </c>
      <c r="BM174" s="186" t="s">
        <v>2762</v>
      </c>
    </row>
    <row r="175" spans="1:65" s="2" customFormat="1" ht="16.5" customHeight="1">
      <c r="A175" s="36"/>
      <c r="B175" s="37"/>
      <c r="C175" s="221" t="s">
        <v>431</v>
      </c>
      <c r="D175" s="221" t="s">
        <v>248</v>
      </c>
      <c r="E175" s="222" t="s">
        <v>2763</v>
      </c>
      <c r="F175" s="223" t="s">
        <v>2764</v>
      </c>
      <c r="G175" s="224" t="s">
        <v>256</v>
      </c>
      <c r="H175" s="225">
        <v>4</v>
      </c>
      <c r="I175" s="226"/>
      <c r="J175" s="227">
        <f t="shared" si="10"/>
        <v>0</v>
      </c>
      <c r="K175" s="223" t="s">
        <v>177</v>
      </c>
      <c r="L175" s="228"/>
      <c r="M175" s="229" t="s">
        <v>19</v>
      </c>
      <c r="N175" s="230" t="s">
        <v>47</v>
      </c>
      <c r="O175" s="66"/>
      <c r="P175" s="184">
        <f t="shared" si="11"/>
        <v>0</v>
      </c>
      <c r="Q175" s="184">
        <v>6E-05</v>
      </c>
      <c r="R175" s="184">
        <f t="shared" si="12"/>
        <v>0.00024</v>
      </c>
      <c r="S175" s="184">
        <v>0</v>
      </c>
      <c r="T175" s="185">
        <f t="shared" si="1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353</v>
      </c>
      <c r="AT175" s="186" t="s">
        <v>248</v>
      </c>
      <c r="AU175" s="186" t="s">
        <v>179</v>
      </c>
      <c r="AY175" s="19" t="s">
        <v>171</v>
      </c>
      <c r="BE175" s="187">
        <f t="shared" si="14"/>
        <v>0</v>
      </c>
      <c r="BF175" s="187">
        <f t="shared" si="15"/>
        <v>0</v>
      </c>
      <c r="BG175" s="187">
        <f t="shared" si="16"/>
        <v>0</v>
      </c>
      <c r="BH175" s="187">
        <f t="shared" si="17"/>
        <v>0</v>
      </c>
      <c r="BI175" s="187">
        <f t="shared" si="18"/>
        <v>0</v>
      </c>
      <c r="BJ175" s="19" t="s">
        <v>179</v>
      </c>
      <c r="BK175" s="187">
        <f t="shared" si="19"/>
        <v>0</v>
      </c>
      <c r="BL175" s="19" t="s">
        <v>261</v>
      </c>
      <c r="BM175" s="186" t="s">
        <v>2765</v>
      </c>
    </row>
    <row r="176" spans="1:65" s="2" customFormat="1" ht="16.5" customHeight="1">
      <c r="A176" s="36"/>
      <c r="B176" s="37"/>
      <c r="C176" s="221" t="s">
        <v>435</v>
      </c>
      <c r="D176" s="221" t="s">
        <v>248</v>
      </c>
      <c r="E176" s="222" t="s">
        <v>2766</v>
      </c>
      <c r="F176" s="223" t="s">
        <v>2767</v>
      </c>
      <c r="G176" s="224" t="s">
        <v>256</v>
      </c>
      <c r="H176" s="225">
        <v>118</v>
      </c>
      <c r="I176" s="226"/>
      <c r="J176" s="227">
        <f t="shared" si="10"/>
        <v>0</v>
      </c>
      <c r="K176" s="223" t="s">
        <v>177</v>
      </c>
      <c r="L176" s="228"/>
      <c r="M176" s="229" t="s">
        <v>19</v>
      </c>
      <c r="N176" s="230" t="s">
        <v>47</v>
      </c>
      <c r="O176" s="66"/>
      <c r="P176" s="184">
        <f t="shared" si="11"/>
        <v>0</v>
      </c>
      <c r="Q176" s="184">
        <v>7E-05</v>
      </c>
      <c r="R176" s="184">
        <f t="shared" si="12"/>
        <v>0.00826</v>
      </c>
      <c r="S176" s="184">
        <v>0</v>
      </c>
      <c r="T176" s="185">
        <f t="shared" si="1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353</v>
      </c>
      <c r="AT176" s="186" t="s">
        <v>248</v>
      </c>
      <c r="AU176" s="186" t="s">
        <v>179</v>
      </c>
      <c r="AY176" s="19" t="s">
        <v>171</v>
      </c>
      <c r="BE176" s="187">
        <f t="shared" si="14"/>
        <v>0</v>
      </c>
      <c r="BF176" s="187">
        <f t="shared" si="15"/>
        <v>0</v>
      </c>
      <c r="BG176" s="187">
        <f t="shared" si="16"/>
        <v>0</v>
      </c>
      <c r="BH176" s="187">
        <f t="shared" si="17"/>
        <v>0</v>
      </c>
      <c r="BI176" s="187">
        <f t="shared" si="18"/>
        <v>0</v>
      </c>
      <c r="BJ176" s="19" t="s">
        <v>179</v>
      </c>
      <c r="BK176" s="187">
        <f t="shared" si="19"/>
        <v>0</v>
      </c>
      <c r="BL176" s="19" t="s">
        <v>261</v>
      </c>
      <c r="BM176" s="186" t="s">
        <v>2768</v>
      </c>
    </row>
    <row r="177" spans="1:65" s="2" customFormat="1" ht="16.5" customHeight="1">
      <c r="A177" s="36"/>
      <c r="B177" s="37"/>
      <c r="C177" s="221" t="s">
        <v>441</v>
      </c>
      <c r="D177" s="221" t="s">
        <v>248</v>
      </c>
      <c r="E177" s="222" t="s">
        <v>2769</v>
      </c>
      <c r="F177" s="223" t="s">
        <v>2770</v>
      </c>
      <c r="G177" s="224" t="s">
        <v>256</v>
      </c>
      <c r="H177" s="225">
        <v>32</v>
      </c>
      <c r="I177" s="226"/>
      <c r="J177" s="227">
        <f t="shared" si="10"/>
        <v>0</v>
      </c>
      <c r="K177" s="223" t="s">
        <v>177</v>
      </c>
      <c r="L177" s="228"/>
      <c r="M177" s="229" t="s">
        <v>19</v>
      </c>
      <c r="N177" s="230" t="s">
        <v>47</v>
      </c>
      <c r="O177" s="66"/>
      <c r="P177" s="184">
        <f t="shared" si="11"/>
        <v>0</v>
      </c>
      <c r="Q177" s="184">
        <v>8E-05</v>
      </c>
      <c r="R177" s="184">
        <f t="shared" si="12"/>
        <v>0.00256</v>
      </c>
      <c r="S177" s="184">
        <v>0</v>
      </c>
      <c r="T177" s="185">
        <f t="shared" si="1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353</v>
      </c>
      <c r="AT177" s="186" t="s">
        <v>248</v>
      </c>
      <c r="AU177" s="186" t="s">
        <v>179</v>
      </c>
      <c r="AY177" s="19" t="s">
        <v>171</v>
      </c>
      <c r="BE177" s="187">
        <f t="shared" si="14"/>
        <v>0</v>
      </c>
      <c r="BF177" s="187">
        <f t="shared" si="15"/>
        <v>0</v>
      </c>
      <c r="BG177" s="187">
        <f t="shared" si="16"/>
        <v>0</v>
      </c>
      <c r="BH177" s="187">
        <f t="shared" si="17"/>
        <v>0</v>
      </c>
      <c r="BI177" s="187">
        <f t="shared" si="18"/>
        <v>0</v>
      </c>
      <c r="BJ177" s="19" t="s">
        <v>179</v>
      </c>
      <c r="BK177" s="187">
        <f t="shared" si="19"/>
        <v>0</v>
      </c>
      <c r="BL177" s="19" t="s">
        <v>261</v>
      </c>
      <c r="BM177" s="186" t="s">
        <v>2771</v>
      </c>
    </row>
    <row r="178" spans="1:65" s="2" customFormat="1" ht="16.5" customHeight="1">
      <c r="A178" s="36"/>
      <c r="B178" s="37"/>
      <c r="C178" s="221" t="s">
        <v>445</v>
      </c>
      <c r="D178" s="221" t="s">
        <v>248</v>
      </c>
      <c r="E178" s="222" t="s">
        <v>2772</v>
      </c>
      <c r="F178" s="223" t="s">
        <v>2773</v>
      </c>
      <c r="G178" s="224" t="s">
        <v>256</v>
      </c>
      <c r="H178" s="225">
        <v>26</v>
      </c>
      <c r="I178" s="226"/>
      <c r="J178" s="227">
        <f t="shared" si="10"/>
        <v>0</v>
      </c>
      <c r="K178" s="223" t="s">
        <v>177</v>
      </c>
      <c r="L178" s="228"/>
      <c r="M178" s="229" t="s">
        <v>19</v>
      </c>
      <c r="N178" s="230" t="s">
        <v>47</v>
      </c>
      <c r="O178" s="66"/>
      <c r="P178" s="184">
        <f t="shared" si="11"/>
        <v>0</v>
      </c>
      <c r="Q178" s="184">
        <v>9E-05</v>
      </c>
      <c r="R178" s="184">
        <f t="shared" si="12"/>
        <v>0.00234</v>
      </c>
      <c r="S178" s="184">
        <v>0</v>
      </c>
      <c r="T178" s="185">
        <f t="shared" si="1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353</v>
      </c>
      <c r="AT178" s="186" t="s">
        <v>248</v>
      </c>
      <c r="AU178" s="186" t="s">
        <v>179</v>
      </c>
      <c r="AY178" s="19" t="s">
        <v>171</v>
      </c>
      <c r="BE178" s="187">
        <f t="shared" si="14"/>
        <v>0</v>
      </c>
      <c r="BF178" s="187">
        <f t="shared" si="15"/>
        <v>0</v>
      </c>
      <c r="BG178" s="187">
        <f t="shared" si="16"/>
        <v>0</v>
      </c>
      <c r="BH178" s="187">
        <f t="shared" si="17"/>
        <v>0</v>
      </c>
      <c r="BI178" s="187">
        <f t="shared" si="18"/>
        <v>0</v>
      </c>
      <c r="BJ178" s="19" t="s">
        <v>179</v>
      </c>
      <c r="BK178" s="187">
        <f t="shared" si="19"/>
        <v>0</v>
      </c>
      <c r="BL178" s="19" t="s">
        <v>261</v>
      </c>
      <c r="BM178" s="186" t="s">
        <v>2774</v>
      </c>
    </row>
    <row r="179" spans="1:65" s="2" customFormat="1" ht="16.5" customHeight="1">
      <c r="A179" s="36"/>
      <c r="B179" s="37"/>
      <c r="C179" s="221" t="s">
        <v>454</v>
      </c>
      <c r="D179" s="221" t="s">
        <v>248</v>
      </c>
      <c r="E179" s="222" t="s">
        <v>2775</v>
      </c>
      <c r="F179" s="223" t="s">
        <v>2776</v>
      </c>
      <c r="G179" s="224" t="s">
        <v>256</v>
      </c>
      <c r="H179" s="225">
        <v>29</v>
      </c>
      <c r="I179" s="226"/>
      <c r="J179" s="227">
        <f t="shared" si="10"/>
        <v>0</v>
      </c>
      <c r="K179" s="223" t="s">
        <v>177</v>
      </c>
      <c r="L179" s="228"/>
      <c r="M179" s="229" t="s">
        <v>19</v>
      </c>
      <c r="N179" s="230" t="s">
        <v>47</v>
      </c>
      <c r="O179" s="66"/>
      <c r="P179" s="184">
        <f t="shared" si="11"/>
        <v>0</v>
      </c>
      <c r="Q179" s="184">
        <v>0.00098</v>
      </c>
      <c r="R179" s="184">
        <f t="shared" si="12"/>
        <v>0.02842</v>
      </c>
      <c r="S179" s="184">
        <v>0</v>
      </c>
      <c r="T179" s="185">
        <f t="shared" si="1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353</v>
      </c>
      <c r="AT179" s="186" t="s">
        <v>248</v>
      </c>
      <c r="AU179" s="186" t="s">
        <v>179</v>
      </c>
      <c r="AY179" s="19" t="s">
        <v>171</v>
      </c>
      <c r="BE179" s="187">
        <f t="shared" si="14"/>
        <v>0</v>
      </c>
      <c r="BF179" s="187">
        <f t="shared" si="15"/>
        <v>0</v>
      </c>
      <c r="BG179" s="187">
        <f t="shared" si="16"/>
        <v>0</v>
      </c>
      <c r="BH179" s="187">
        <f t="shared" si="17"/>
        <v>0</v>
      </c>
      <c r="BI179" s="187">
        <f t="shared" si="18"/>
        <v>0</v>
      </c>
      <c r="BJ179" s="19" t="s">
        <v>179</v>
      </c>
      <c r="BK179" s="187">
        <f t="shared" si="19"/>
        <v>0</v>
      </c>
      <c r="BL179" s="19" t="s">
        <v>261</v>
      </c>
      <c r="BM179" s="186" t="s">
        <v>2777</v>
      </c>
    </row>
    <row r="180" spans="1:65" s="2" customFormat="1" ht="24">
      <c r="A180" s="36"/>
      <c r="B180" s="37"/>
      <c r="C180" s="175" t="s">
        <v>971</v>
      </c>
      <c r="D180" s="175" t="s">
        <v>173</v>
      </c>
      <c r="E180" s="176" t="s">
        <v>2778</v>
      </c>
      <c r="F180" s="177" t="s">
        <v>2779</v>
      </c>
      <c r="G180" s="178" t="s">
        <v>222</v>
      </c>
      <c r="H180" s="179">
        <v>0.096</v>
      </c>
      <c r="I180" s="180"/>
      <c r="J180" s="181">
        <f t="shared" si="10"/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 t="shared" si="11"/>
        <v>0</v>
      </c>
      <c r="Q180" s="184">
        <v>0</v>
      </c>
      <c r="R180" s="184">
        <f t="shared" si="12"/>
        <v>0</v>
      </c>
      <c r="S180" s="184">
        <v>0</v>
      </c>
      <c r="T180" s="185">
        <f t="shared" si="1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261</v>
      </c>
      <c r="AT180" s="186" t="s">
        <v>173</v>
      </c>
      <c r="AU180" s="186" t="s">
        <v>179</v>
      </c>
      <c r="AY180" s="19" t="s">
        <v>171</v>
      </c>
      <c r="BE180" s="187">
        <f t="shared" si="14"/>
        <v>0</v>
      </c>
      <c r="BF180" s="187">
        <f t="shared" si="15"/>
        <v>0</v>
      </c>
      <c r="BG180" s="187">
        <f t="shared" si="16"/>
        <v>0</v>
      </c>
      <c r="BH180" s="187">
        <f t="shared" si="17"/>
        <v>0</v>
      </c>
      <c r="BI180" s="187">
        <f t="shared" si="18"/>
        <v>0</v>
      </c>
      <c r="BJ180" s="19" t="s">
        <v>179</v>
      </c>
      <c r="BK180" s="187">
        <f t="shared" si="19"/>
        <v>0</v>
      </c>
      <c r="BL180" s="19" t="s">
        <v>261</v>
      </c>
      <c r="BM180" s="186" t="s">
        <v>2780</v>
      </c>
    </row>
    <row r="181" spans="2:63" s="12" customFormat="1" ht="22.9" customHeight="1">
      <c r="B181" s="159"/>
      <c r="C181" s="160"/>
      <c r="D181" s="161" t="s">
        <v>74</v>
      </c>
      <c r="E181" s="173" t="s">
        <v>2781</v>
      </c>
      <c r="F181" s="173" t="s">
        <v>2782</v>
      </c>
      <c r="G181" s="160"/>
      <c r="H181" s="160"/>
      <c r="I181" s="163"/>
      <c r="J181" s="174">
        <f>BK181</f>
        <v>0</v>
      </c>
      <c r="K181" s="160"/>
      <c r="L181" s="165"/>
      <c r="M181" s="166"/>
      <c r="N181" s="167"/>
      <c r="O181" s="167"/>
      <c r="P181" s="168">
        <f>SUM(P182:P202)</f>
        <v>0</v>
      </c>
      <c r="Q181" s="167"/>
      <c r="R181" s="168">
        <f>SUM(R182:R202)</f>
        <v>0.7574800000000002</v>
      </c>
      <c r="S181" s="167"/>
      <c r="T181" s="169">
        <f>SUM(T182:T202)</f>
        <v>0</v>
      </c>
      <c r="AR181" s="170" t="s">
        <v>179</v>
      </c>
      <c r="AT181" s="171" t="s">
        <v>74</v>
      </c>
      <c r="AU181" s="171" t="s">
        <v>83</v>
      </c>
      <c r="AY181" s="170" t="s">
        <v>171</v>
      </c>
      <c r="BK181" s="172">
        <f>SUM(BK182:BK202)</f>
        <v>0</v>
      </c>
    </row>
    <row r="182" spans="1:65" s="2" customFormat="1" ht="16.5" customHeight="1">
      <c r="A182" s="36"/>
      <c r="B182" s="37"/>
      <c r="C182" s="175" t="s">
        <v>465</v>
      </c>
      <c r="D182" s="175" t="s">
        <v>173</v>
      </c>
      <c r="E182" s="176" t="s">
        <v>2783</v>
      </c>
      <c r="F182" s="177" t="s">
        <v>2784</v>
      </c>
      <c r="G182" s="178" t="s">
        <v>256</v>
      </c>
      <c r="H182" s="179">
        <v>35</v>
      </c>
      <c r="I182" s="180"/>
      <c r="J182" s="181">
        <f aca="true" t="shared" si="20" ref="J182:J202">ROUND(I182*H182,2)</f>
        <v>0</v>
      </c>
      <c r="K182" s="177" t="s">
        <v>177</v>
      </c>
      <c r="L182" s="41"/>
      <c r="M182" s="182" t="s">
        <v>19</v>
      </c>
      <c r="N182" s="183" t="s">
        <v>47</v>
      </c>
      <c r="O182" s="66"/>
      <c r="P182" s="184">
        <f aca="true" t="shared" si="21" ref="P182:P202">O182*H182</f>
        <v>0</v>
      </c>
      <c r="Q182" s="184">
        <v>0.00168</v>
      </c>
      <c r="R182" s="184">
        <f aca="true" t="shared" si="22" ref="R182:R202">Q182*H182</f>
        <v>0.058800000000000005</v>
      </c>
      <c r="S182" s="184">
        <v>0</v>
      </c>
      <c r="T182" s="185">
        <f aca="true" t="shared" si="23" ref="T182:T202"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261</v>
      </c>
      <c r="AT182" s="186" t="s">
        <v>173</v>
      </c>
      <c r="AU182" s="186" t="s">
        <v>179</v>
      </c>
      <c r="AY182" s="19" t="s">
        <v>171</v>
      </c>
      <c r="BE182" s="187">
        <f aca="true" t="shared" si="24" ref="BE182:BE202">IF(N182="základní",J182,0)</f>
        <v>0</v>
      </c>
      <c r="BF182" s="187">
        <f aca="true" t="shared" si="25" ref="BF182:BF202">IF(N182="snížená",J182,0)</f>
        <v>0</v>
      </c>
      <c r="BG182" s="187">
        <f aca="true" t="shared" si="26" ref="BG182:BG202">IF(N182="zákl. přenesená",J182,0)</f>
        <v>0</v>
      </c>
      <c r="BH182" s="187">
        <f aca="true" t="shared" si="27" ref="BH182:BH202">IF(N182="sníž. přenesená",J182,0)</f>
        <v>0</v>
      </c>
      <c r="BI182" s="187">
        <f aca="true" t="shared" si="28" ref="BI182:BI202">IF(N182="nulová",J182,0)</f>
        <v>0</v>
      </c>
      <c r="BJ182" s="19" t="s">
        <v>179</v>
      </c>
      <c r="BK182" s="187">
        <f aca="true" t="shared" si="29" ref="BK182:BK202">ROUND(I182*H182,2)</f>
        <v>0</v>
      </c>
      <c r="BL182" s="19" t="s">
        <v>261</v>
      </c>
      <c r="BM182" s="186" t="s">
        <v>2785</v>
      </c>
    </row>
    <row r="183" spans="1:65" s="2" customFormat="1" ht="16.5" customHeight="1">
      <c r="A183" s="36"/>
      <c r="B183" s="37"/>
      <c r="C183" s="175" t="s">
        <v>477</v>
      </c>
      <c r="D183" s="175" t="s">
        <v>173</v>
      </c>
      <c r="E183" s="176" t="s">
        <v>2786</v>
      </c>
      <c r="F183" s="177" t="s">
        <v>2787</v>
      </c>
      <c r="G183" s="178" t="s">
        <v>256</v>
      </c>
      <c r="H183" s="179">
        <v>52</v>
      </c>
      <c r="I183" s="180"/>
      <c r="J183" s="181">
        <f t="shared" si="20"/>
        <v>0</v>
      </c>
      <c r="K183" s="177" t="s">
        <v>177</v>
      </c>
      <c r="L183" s="41"/>
      <c r="M183" s="182" t="s">
        <v>19</v>
      </c>
      <c r="N183" s="183" t="s">
        <v>47</v>
      </c>
      <c r="O183" s="66"/>
      <c r="P183" s="184">
        <f t="shared" si="21"/>
        <v>0</v>
      </c>
      <c r="Q183" s="184">
        <v>0.00191</v>
      </c>
      <c r="R183" s="184">
        <f t="shared" si="22"/>
        <v>0.09932</v>
      </c>
      <c r="S183" s="184">
        <v>0</v>
      </c>
      <c r="T183" s="185">
        <f t="shared" si="2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261</v>
      </c>
      <c r="AT183" s="186" t="s">
        <v>173</v>
      </c>
      <c r="AU183" s="186" t="s">
        <v>179</v>
      </c>
      <c r="AY183" s="19" t="s">
        <v>171</v>
      </c>
      <c r="BE183" s="187">
        <f t="shared" si="24"/>
        <v>0</v>
      </c>
      <c r="BF183" s="187">
        <f t="shared" si="25"/>
        <v>0</v>
      </c>
      <c r="BG183" s="187">
        <f t="shared" si="26"/>
        <v>0</v>
      </c>
      <c r="BH183" s="187">
        <f t="shared" si="27"/>
        <v>0</v>
      </c>
      <c r="BI183" s="187">
        <f t="shared" si="28"/>
        <v>0</v>
      </c>
      <c r="BJ183" s="19" t="s">
        <v>179</v>
      </c>
      <c r="BK183" s="187">
        <f t="shared" si="29"/>
        <v>0</v>
      </c>
      <c r="BL183" s="19" t="s">
        <v>261</v>
      </c>
      <c r="BM183" s="186" t="s">
        <v>2788</v>
      </c>
    </row>
    <row r="184" spans="1:65" s="2" customFormat="1" ht="16.5" customHeight="1">
      <c r="A184" s="36"/>
      <c r="B184" s="37"/>
      <c r="C184" s="175" t="s">
        <v>483</v>
      </c>
      <c r="D184" s="175" t="s">
        <v>173</v>
      </c>
      <c r="E184" s="176" t="s">
        <v>2789</v>
      </c>
      <c r="F184" s="177" t="s">
        <v>2790</v>
      </c>
      <c r="G184" s="178" t="s">
        <v>256</v>
      </c>
      <c r="H184" s="179">
        <v>42</v>
      </c>
      <c r="I184" s="180"/>
      <c r="J184" s="181">
        <f t="shared" si="20"/>
        <v>0</v>
      </c>
      <c r="K184" s="177" t="s">
        <v>177</v>
      </c>
      <c r="L184" s="41"/>
      <c r="M184" s="182" t="s">
        <v>19</v>
      </c>
      <c r="N184" s="183" t="s">
        <v>47</v>
      </c>
      <c r="O184" s="66"/>
      <c r="P184" s="184">
        <f t="shared" si="21"/>
        <v>0</v>
      </c>
      <c r="Q184" s="184">
        <v>0.00308</v>
      </c>
      <c r="R184" s="184">
        <f t="shared" si="22"/>
        <v>0.12936</v>
      </c>
      <c r="S184" s="184">
        <v>0</v>
      </c>
      <c r="T184" s="185">
        <f t="shared" si="2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261</v>
      </c>
      <c r="AT184" s="186" t="s">
        <v>173</v>
      </c>
      <c r="AU184" s="186" t="s">
        <v>179</v>
      </c>
      <c r="AY184" s="19" t="s">
        <v>171</v>
      </c>
      <c r="BE184" s="187">
        <f t="shared" si="24"/>
        <v>0</v>
      </c>
      <c r="BF184" s="187">
        <f t="shared" si="25"/>
        <v>0</v>
      </c>
      <c r="BG184" s="187">
        <f t="shared" si="26"/>
        <v>0</v>
      </c>
      <c r="BH184" s="187">
        <f t="shared" si="27"/>
        <v>0</v>
      </c>
      <c r="BI184" s="187">
        <f t="shared" si="28"/>
        <v>0</v>
      </c>
      <c r="BJ184" s="19" t="s">
        <v>179</v>
      </c>
      <c r="BK184" s="187">
        <f t="shared" si="29"/>
        <v>0</v>
      </c>
      <c r="BL184" s="19" t="s">
        <v>261</v>
      </c>
      <c r="BM184" s="186" t="s">
        <v>2791</v>
      </c>
    </row>
    <row r="185" spans="1:65" s="2" customFormat="1" ht="16.5" customHeight="1">
      <c r="A185" s="36"/>
      <c r="B185" s="37"/>
      <c r="C185" s="175" t="s">
        <v>488</v>
      </c>
      <c r="D185" s="175" t="s">
        <v>173</v>
      </c>
      <c r="E185" s="176" t="s">
        <v>2792</v>
      </c>
      <c r="F185" s="177" t="s">
        <v>2793</v>
      </c>
      <c r="G185" s="178" t="s">
        <v>256</v>
      </c>
      <c r="H185" s="179">
        <v>3</v>
      </c>
      <c r="I185" s="180"/>
      <c r="J185" s="181">
        <f t="shared" si="20"/>
        <v>0</v>
      </c>
      <c r="K185" s="177" t="s">
        <v>19</v>
      </c>
      <c r="L185" s="41"/>
      <c r="M185" s="182" t="s">
        <v>19</v>
      </c>
      <c r="N185" s="183" t="s">
        <v>47</v>
      </c>
      <c r="O185" s="66"/>
      <c r="P185" s="184">
        <f t="shared" si="21"/>
        <v>0</v>
      </c>
      <c r="Q185" s="184">
        <v>0.00308</v>
      </c>
      <c r="R185" s="184">
        <f t="shared" si="22"/>
        <v>0.00924</v>
      </c>
      <c r="S185" s="184">
        <v>0</v>
      </c>
      <c r="T185" s="185">
        <f t="shared" si="2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261</v>
      </c>
      <c r="AT185" s="186" t="s">
        <v>173</v>
      </c>
      <c r="AU185" s="186" t="s">
        <v>179</v>
      </c>
      <c r="AY185" s="19" t="s">
        <v>171</v>
      </c>
      <c r="BE185" s="187">
        <f t="shared" si="24"/>
        <v>0</v>
      </c>
      <c r="BF185" s="187">
        <f t="shared" si="25"/>
        <v>0</v>
      </c>
      <c r="BG185" s="187">
        <f t="shared" si="26"/>
        <v>0</v>
      </c>
      <c r="BH185" s="187">
        <f t="shared" si="27"/>
        <v>0</v>
      </c>
      <c r="BI185" s="187">
        <f t="shared" si="28"/>
        <v>0</v>
      </c>
      <c r="BJ185" s="19" t="s">
        <v>179</v>
      </c>
      <c r="BK185" s="187">
        <f t="shared" si="29"/>
        <v>0</v>
      </c>
      <c r="BL185" s="19" t="s">
        <v>261</v>
      </c>
      <c r="BM185" s="186" t="s">
        <v>2794</v>
      </c>
    </row>
    <row r="186" spans="1:65" s="2" customFormat="1" ht="16.5" customHeight="1">
      <c r="A186" s="36"/>
      <c r="B186" s="37"/>
      <c r="C186" s="175" t="s">
        <v>492</v>
      </c>
      <c r="D186" s="175" t="s">
        <v>173</v>
      </c>
      <c r="E186" s="176" t="s">
        <v>2795</v>
      </c>
      <c r="F186" s="177" t="s">
        <v>2796</v>
      </c>
      <c r="G186" s="178" t="s">
        <v>256</v>
      </c>
      <c r="H186" s="179">
        <v>22</v>
      </c>
      <c r="I186" s="180"/>
      <c r="J186" s="181">
        <f t="shared" si="20"/>
        <v>0</v>
      </c>
      <c r="K186" s="177" t="s">
        <v>177</v>
      </c>
      <c r="L186" s="41"/>
      <c r="M186" s="182" t="s">
        <v>19</v>
      </c>
      <c r="N186" s="183" t="s">
        <v>47</v>
      </c>
      <c r="O186" s="66"/>
      <c r="P186" s="184">
        <f t="shared" si="21"/>
        <v>0</v>
      </c>
      <c r="Q186" s="184">
        <v>0.00142</v>
      </c>
      <c r="R186" s="184">
        <f t="shared" si="22"/>
        <v>0.03124</v>
      </c>
      <c r="S186" s="184">
        <v>0</v>
      </c>
      <c r="T186" s="185">
        <f t="shared" si="2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261</v>
      </c>
      <c r="AT186" s="186" t="s">
        <v>173</v>
      </c>
      <c r="AU186" s="186" t="s">
        <v>179</v>
      </c>
      <c r="AY186" s="19" t="s">
        <v>171</v>
      </c>
      <c r="BE186" s="187">
        <f t="shared" si="24"/>
        <v>0</v>
      </c>
      <c r="BF186" s="187">
        <f t="shared" si="25"/>
        <v>0</v>
      </c>
      <c r="BG186" s="187">
        <f t="shared" si="26"/>
        <v>0</v>
      </c>
      <c r="BH186" s="187">
        <f t="shared" si="27"/>
        <v>0</v>
      </c>
      <c r="BI186" s="187">
        <f t="shared" si="28"/>
        <v>0</v>
      </c>
      <c r="BJ186" s="19" t="s">
        <v>179</v>
      </c>
      <c r="BK186" s="187">
        <f t="shared" si="29"/>
        <v>0</v>
      </c>
      <c r="BL186" s="19" t="s">
        <v>261</v>
      </c>
      <c r="BM186" s="186" t="s">
        <v>2797</v>
      </c>
    </row>
    <row r="187" spans="1:65" s="2" customFormat="1" ht="16.5" customHeight="1">
      <c r="A187" s="36"/>
      <c r="B187" s="37"/>
      <c r="C187" s="175" t="s">
        <v>498</v>
      </c>
      <c r="D187" s="175" t="s">
        <v>173</v>
      </c>
      <c r="E187" s="176" t="s">
        <v>2798</v>
      </c>
      <c r="F187" s="177" t="s">
        <v>2799</v>
      </c>
      <c r="G187" s="178" t="s">
        <v>256</v>
      </c>
      <c r="H187" s="179">
        <v>38</v>
      </c>
      <c r="I187" s="180"/>
      <c r="J187" s="181">
        <f t="shared" si="20"/>
        <v>0</v>
      </c>
      <c r="K187" s="177" t="s">
        <v>177</v>
      </c>
      <c r="L187" s="41"/>
      <c r="M187" s="182" t="s">
        <v>19</v>
      </c>
      <c r="N187" s="183" t="s">
        <v>47</v>
      </c>
      <c r="O187" s="66"/>
      <c r="P187" s="184">
        <f t="shared" si="21"/>
        <v>0</v>
      </c>
      <c r="Q187" s="184">
        <v>0.00744</v>
      </c>
      <c r="R187" s="184">
        <f t="shared" si="22"/>
        <v>0.28272</v>
      </c>
      <c r="S187" s="184">
        <v>0</v>
      </c>
      <c r="T187" s="185">
        <f t="shared" si="2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261</v>
      </c>
      <c r="AT187" s="186" t="s">
        <v>173</v>
      </c>
      <c r="AU187" s="186" t="s">
        <v>179</v>
      </c>
      <c r="AY187" s="19" t="s">
        <v>171</v>
      </c>
      <c r="BE187" s="187">
        <f t="shared" si="24"/>
        <v>0</v>
      </c>
      <c r="BF187" s="187">
        <f t="shared" si="25"/>
        <v>0</v>
      </c>
      <c r="BG187" s="187">
        <f t="shared" si="26"/>
        <v>0</v>
      </c>
      <c r="BH187" s="187">
        <f t="shared" si="27"/>
        <v>0</v>
      </c>
      <c r="BI187" s="187">
        <f t="shared" si="28"/>
        <v>0</v>
      </c>
      <c r="BJ187" s="19" t="s">
        <v>179</v>
      </c>
      <c r="BK187" s="187">
        <f t="shared" si="29"/>
        <v>0</v>
      </c>
      <c r="BL187" s="19" t="s">
        <v>261</v>
      </c>
      <c r="BM187" s="186" t="s">
        <v>2800</v>
      </c>
    </row>
    <row r="188" spans="1:65" s="2" customFormat="1" ht="16.5" customHeight="1">
      <c r="A188" s="36"/>
      <c r="B188" s="37"/>
      <c r="C188" s="175" t="s">
        <v>504</v>
      </c>
      <c r="D188" s="175" t="s">
        <v>173</v>
      </c>
      <c r="E188" s="176" t="s">
        <v>2801</v>
      </c>
      <c r="F188" s="177" t="s">
        <v>2802</v>
      </c>
      <c r="G188" s="178" t="s">
        <v>256</v>
      </c>
      <c r="H188" s="179">
        <v>38</v>
      </c>
      <c r="I188" s="180"/>
      <c r="J188" s="181">
        <f t="shared" si="20"/>
        <v>0</v>
      </c>
      <c r="K188" s="177" t="s">
        <v>177</v>
      </c>
      <c r="L188" s="41"/>
      <c r="M188" s="182" t="s">
        <v>19</v>
      </c>
      <c r="N188" s="183" t="s">
        <v>47</v>
      </c>
      <c r="O188" s="66"/>
      <c r="P188" s="184">
        <f t="shared" si="21"/>
        <v>0</v>
      </c>
      <c r="Q188" s="184">
        <v>0.00201</v>
      </c>
      <c r="R188" s="184">
        <f t="shared" si="22"/>
        <v>0.07638</v>
      </c>
      <c r="S188" s="184">
        <v>0</v>
      </c>
      <c r="T188" s="185">
        <f t="shared" si="2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261</v>
      </c>
      <c r="AT188" s="186" t="s">
        <v>173</v>
      </c>
      <c r="AU188" s="186" t="s">
        <v>179</v>
      </c>
      <c r="AY188" s="19" t="s">
        <v>171</v>
      </c>
      <c r="BE188" s="187">
        <f t="shared" si="24"/>
        <v>0</v>
      </c>
      <c r="BF188" s="187">
        <f t="shared" si="25"/>
        <v>0</v>
      </c>
      <c r="BG188" s="187">
        <f t="shared" si="26"/>
        <v>0</v>
      </c>
      <c r="BH188" s="187">
        <f t="shared" si="27"/>
        <v>0</v>
      </c>
      <c r="BI188" s="187">
        <f t="shared" si="28"/>
        <v>0</v>
      </c>
      <c r="BJ188" s="19" t="s">
        <v>179</v>
      </c>
      <c r="BK188" s="187">
        <f t="shared" si="29"/>
        <v>0</v>
      </c>
      <c r="BL188" s="19" t="s">
        <v>261</v>
      </c>
      <c r="BM188" s="186" t="s">
        <v>2803</v>
      </c>
    </row>
    <row r="189" spans="1:65" s="2" customFormat="1" ht="16.5" customHeight="1">
      <c r="A189" s="36"/>
      <c r="B189" s="37"/>
      <c r="C189" s="175" t="s">
        <v>509</v>
      </c>
      <c r="D189" s="175" t="s">
        <v>173</v>
      </c>
      <c r="E189" s="176" t="s">
        <v>2804</v>
      </c>
      <c r="F189" s="177" t="s">
        <v>2805</v>
      </c>
      <c r="G189" s="178" t="s">
        <v>256</v>
      </c>
      <c r="H189" s="179">
        <v>14</v>
      </c>
      <c r="I189" s="180"/>
      <c r="J189" s="181">
        <f t="shared" si="20"/>
        <v>0</v>
      </c>
      <c r="K189" s="177" t="s">
        <v>177</v>
      </c>
      <c r="L189" s="41"/>
      <c r="M189" s="182" t="s">
        <v>19</v>
      </c>
      <c r="N189" s="183" t="s">
        <v>47</v>
      </c>
      <c r="O189" s="66"/>
      <c r="P189" s="184">
        <f t="shared" si="21"/>
        <v>0</v>
      </c>
      <c r="Q189" s="184">
        <v>0.00145</v>
      </c>
      <c r="R189" s="184">
        <f t="shared" si="22"/>
        <v>0.0203</v>
      </c>
      <c r="S189" s="184">
        <v>0</v>
      </c>
      <c r="T189" s="185">
        <f t="shared" si="2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261</v>
      </c>
      <c r="AT189" s="186" t="s">
        <v>173</v>
      </c>
      <c r="AU189" s="186" t="s">
        <v>179</v>
      </c>
      <c r="AY189" s="19" t="s">
        <v>171</v>
      </c>
      <c r="BE189" s="187">
        <f t="shared" si="24"/>
        <v>0</v>
      </c>
      <c r="BF189" s="187">
        <f t="shared" si="25"/>
        <v>0</v>
      </c>
      <c r="BG189" s="187">
        <f t="shared" si="26"/>
        <v>0</v>
      </c>
      <c r="BH189" s="187">
        <f t="shared" si="27"/>
        <v>0</v>
      </c>
      <c r="BI189" s="187">
        <f t="shared" si="28"/>
        <v>0</v>
      </c>
      <c r="BJ189" s="19" t="s">
        <v>179</v>
      </c>
      <c r="BK189" s="187">
        <f t="shared" si="29"/>
        <v>0</v>
      </c>
      <c r="BL189" s="19" t="s">
        <v>261</v>
      </c>
      <c r="BM189" s="186" t="s">
        <v>2806</v>
      </c>
    </row>
    <row r="190" spans="1:65" s="2" customFormat="1" ht="16.5" customHeight="1">
      <c r="A190" s="36"/>
      <c r="B190" s="37"/>
      <c r="C190" s="175" t="s">
        <v>514</v>
      </c>
      <c r="D190" s="175" t="s">
        <v>173</v>
      </c>
      <c r="E190" s="176" t="s">
        <v>2807</v>
      </c>
      <c r="F190" s="177" t="s">
        <v>2808</v>
      </c>
      <c r="G190" s="178" t="s">
        <v>256</v>
      </c>
      <c r="H190" s="179">
        <v>15</v>
      </c>
      <c r="I190" s="180"/>
      <c r="J190" s="181">
        <f t="shared" si="20"/>
        <v>0</v>
      </c>
      <c r="K190" s="177" t="s">
        <v>177</v>
      </c>
      <c r="L190" s="41"/>
      <c r="M190" s="182" t="s">
        <v>19</v>
      </c>
      <c r="N190" s="183" t="s">
        <v>47</v>
      </c>
      <c r="O190" s="66"/>
      <c r="P190" s="184">
        <f t="shared" si="21"/>
        <v>0</v>
      </c>
      <c r="Q190" s="184">
        <v>0.00041</v>
      </c>
      <c r="R190" s="184">
        <f t="shared" si="22"/>
        <v>0.00615</v>
      </c>
      <c r="S190" s="184">
        <v>0</v>
      </c>
      <c r="T190" s="185">
        <f t="shared" si="2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261</v>
      </c>
      <c r="AT190" s="186" t="s">
        <v>173</v>
      </c>
      <c r="AU190" s="186" t="s">
        <v>179</v>
      </c>
      <c r="AY190" s="19" t="s">
        <v>171</v>
      </c>
      <c r="BE190" s="187">
        <f t="shared" si="24"/>
        <v>0</v>
      </c>
      <c r="BF190" s="187">
        <f t="shared" si="25"/>
        <v>0</v>
      </c>
      <c r="BG190" s="187">
        <f t="shared" si="26"/>
        <v>0</v>
      </c>
      <c r="BH190" s="187">
        <f t="shared" si="27"/>
        <v>0</v>
      </c>
      <c r="BI190" s="187">
        <f t="shared" si="28"/>
        <v>0</v>
      </c>
      <c r="BJ190" s="19" t="s">
        <v>179</v>
      </c>
      <c r="BK190" s="187">
        <f t="shared" si="29"/>
        <v>0</v>
      </c>
      <c r="BL190" s="19" t="s">
        <v>261</v>
      </c>
      <c r="BM190" s="186" t="s">
        <v>2809</v>
      </c>
    </row>
    <row r="191" spans="1:65" s="2" customFormat="1" ht="16.5" customHeight="1">
      <c r="A191" s="36"/>
      <c r="B191" s="37"/>
      <c r="C191" s="175" t="s">
        <v>518</v>
      </c>
      <c r="D191" s="175" t="s">
        <v>173</v>
      </c>
      <c r="E191" s="176" t="s">
        <v>2810</v>
      </c>
      <c r="F191" s="177" t="s">
        <v>2811</v>
      </c>
      <c r="G191" s="178" t="s">
        <v>256</v>
      </c>
      <c r="H191" s="179">
        <v>22</v>
      </c>
      <c r="I191" s="180"/>
      <c r="J191" s="181">
        <f t="shared" si="20"/>
        <v>0</v>
      </c>
      <c r="K191" s="177" t="s">
        <v>177</v>
      </c>
      <c r="L191" s="41"/>
      <c r="M191" s="182" t="s">
        <v>19</v>
      </c>
      <c r="N191" s="183" t="s">
        <v>47</v>
      </c>
      <c r="O191" s="66"/>
      <c r="P191" s="184">
        <f t="shared" si="21"/>
        <v>0</v>
      </c>
      <c r="Q191" s="184">
        <v>0.00048</v>
      </c>
      <c r="R191" s="184">
        <f t="shared" si="22"/>
        <v>0.01056</v>
      </c>
      <c r="S191" s="184">
        <v>0</v>
      </c>
      <c r="T191" s="185">
        <f t="shared" si="2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261</v>
      </c>
      <c r="AT191" s="186" t="s">
        <v>173</v>
      </c>
      <c r="AU191" s="186" t="s">
        <v>179</v>
      </c>
      <c r="AY191" s="19" t="s">
        <v>171</v>
      </c>
      <c r="BE191" s="187">
        <f t="shared" si="24"/>
        <v>0</v>
      </c>
      <c r="BF191" s="187">
        <f t="shared" si="25"/>
        <v>0</v>
      </c>
      <c r="BG191" s="187">
        <f t="shared" si="26"/>
        <v>0</v>
      </c>
      <c r="BH191" s="187">
        <f t="shared" si="27"/>
        <v>0</v>
      </c>
      <c r="BI191" s="187">
        <f t="shared" si="28"/>
        <v>0</v>
      </c>
      <c r="BJ191" s="19" t="s">
        <v>179</v>
      </c>
      <c r="BK191" s="187">
        <f t="shared" si="29"/>
        <v>0</v>
      </c>
      <c r="BL191" s="19" t="s">
        <v>261</v>
      </c>
      <c r="BM191" s="186" t="s">
        <v>2812</v>
      </c>
    </row>
    <row r="192" spans="1:65" s="2" customFormat="1" ht="16.5" customHeight="1">
      <c r="A192" s="36"/>
      <c r="B192" s="37"/>
      <c r="C192" s="175" t="s">
        <v>523</v>
      </c>
      <c r="D192" s="175" t="s">
        <v>173</v>
      </c>
      <c r="E192" s="176" t="s">
        <v>2813</v>
      </c>
      <c r="F192" s="177" t="s">
        <v>2814</v>
      </c>
      <c r="G192" s="178" t="s">
        <v>256</v>
      </c>
      <c r="H192" s="179">
        <v>5</v>
      </c>
      <c r="I192" s="180"/>
      <c r="J192" s="181">
        <f t="shared" si="20"/>
        <v>0</v>
      </c>
      <c r="K192" s="177" t="s">
        <v>177</v>
      </c>
      <c r="L192" s="41"/>
      <c r="M192" s="182" t="s">
        <v>19</v>
      </c>
      <c r="N192" s="183" t="s">
        <v>47</v>
      </c>
      <c r="O192" s="66"/>
      <c r="P192" s="184">
        <f t="shared" si="21"/>
        <v>0</v>
      </c>
      <c r="Q192" s="184">
        <v>0.00224</v>
      </c>
      <c r="R192" s="184">
        <f t="shared" si="22"/>
        <v>0.011199999999999998</v>
      </c>
      <c r="S192" s="184">
        <v>0</v>
      </c>
      <c r="T192" s="185">
        <f t="shared" si="2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261</v>
      </c>
      <c r="AT192" s="186" t="s">
        <v>173</v>
      </c>
      <c r="AU192" s="186" t="s">
        <v>179</v>
      </c>
      <c r="AY192" s="19" t="s">
        <v>171</v>
      </c>
      <c r="BE192" s="187">
        <f t="shared" si="24"/>
        <v>0</v>
      </c>
      <c r="BF192" s="187">
        <f t="shared" si="25"/>
        <v>0</v>
      </c>
      <c r="BG192" s="187">
        <f t="shared" si="26"/>
        <v>0</v>
      </c>
      <c r="BH192" s="187">
        <f t="shared" si="27"/>
        <v>0</v>
      </c>
      <c r="BI192" s="187">
        <f t="shared" si="28"/>
        <v>0</v>
      </c>
      <c r="BJ192" s="19" t="s">
        <v>179</v>
      </c>
      <c r="BK192" s="187">
        <f t="shared" si="29"/>
        <v>0</v>
      </c>
      <c r="BL192" s="19" t="s">
        <v>261</v>
      </c>
      <c r="BM192" s="186" t="s">
        <v>2815</v>
      </c>
    </row>
    <row r="193" spans="1:65" s="2" customFormat="1" ht="16.5" customHeight="1">
      <c r="A193" s="36"/>
      <c r="B193" s="37"/>
      <c r="C193" s="175" t="s">
        <v>535</v>
      </c>
      <c r="D193" s="175" t="s">
        <v>173</v>
      </c>
      <c r="E193" s="176" t="s">
        <v>2816</v>
      </c>
      <c r="F193" s="177" t="s">
        <v>2817</v>
      </c>
      <c r="G193" s="178" t="s">
        <v>284</v>
      </c>
      <c r="H193" s="179">
        <v>24</v>
      </c>
      <c r="I193" s="180"/>
      <c r="J193" s="181">
        <f t="shared" si="20"/>
        <v>0</v>
      </c>
      <c r="K193" s="177" t="s">
        <v>177</v>
      </c>
      <c r="L193" s="41"/>
      <c r="M193" s="182" t="s">
        <v>19</v>
      </c>
      <c r="N193" s="183" t="s">
        <v>47</v>
      </c>
      <c r="O193" s="66"/>
      <c r="P193" s="184">
        <f t="shared" si="21"/>
        <v>0</v>
      </c>
      <c r="Q193" s="184">
        <v>0</v>
      </c>
      <c r="R193" s="184">
        <f t="shared" si="22"/>
        <v>0</v>
      </c>
      <c r="S193" s="184">
        <v>0</v>
      </c>
      <c r="T193" s="185">
        <f t="shared" si="2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261</v>
      </c>
      <c r="AT193" s="186" t="s">
        <v>173</v>
      </c>
      <c r="AU193" s="186" t="s">
        <v>179</v>
      </c>
      <c r="AY193" s="19" t="s">
        <v>171</v>
      </c>
      <c r="BE193" s="187">
        <f t="shared" si="24"/>
        <v>0</v>
      </c>
      <c r="BF193" s="187">
        <f t="shared" si="25"/>
        <v>0</v>
      </c>
      <c r="BG193" s="187">
        <f t="shared" si="26"/>
        <v>0</v>
      </c>
      <c r="BH193" s="187">
        <f t="shared" si="27"/>
        <v>0</v>
      </c>
      <c r="BI193" s="187">
        <f t="shared" si="28"/>
        <v>0</v>
      </c>
      <c r="BJ193" s="19" t="s">
        <v>179</v>
      </c>
      <c r="BK193" s="187">
        <f t="shared" si="29"/>
        <v>0</v>
      </c>
      <c r="BL193" s="19" t="s">
        <v>261</v>
      </c>
      <c r="BM193" s="186" t="s">
        <v>2818</v>
      </c>
    </row>
    <row r="194" spans="1:65" s="2" customFormat="1" ht="16.5" customHeight="1">
      <c r="A194" s="36"/>
      <c r="B194" s="37"/>
      <c r="C194" s="175" t="s">
        <v>541</v>
      </c>
      <c r="D194" s="175" t="s">
        <v>173</v>
      </c>
      <c r="E194" s="176" t="s">
        <v>2819</v>
      </c>
      <c r="F194" s="177" t="s">
        <v>2820</v>
      </c>
      <c r="G194" s="178" t="s">
        <v>284</v>
      </c>
      <c r="H194" s="179">
        <v>7</v>
      </c>
      <c r="I194" s="180"/>
      <c r="J194" s="181">
        <f t="shared" si="20"/>
        <v>0</v>
      </c>
      <c r="K194" s="177" t="s">
        <v>177</v>
      </c>
      <c r="L194" s="41"/>
      <c r="M194" s="182" t="s">
        <v>19</v>
      </c>
      <c r="N194" s="183" t="s">
        <v>47</v>
      </c>
      <c r="O194" s="66"/>
      <c r="P194" s="184">
        <f t="shared" si="21"/>
        <v>0</v>
      </c>
      <c r="Q194" s="184">
        <v>0</v>
      </c>
      <c r="R194" s="184">
        <f t="shared" si="22"/>
        <v>0</v>
      </c>
      <c r="S194" s="184">
        <v>0</v>
      </c>
      <c r="T194" s="185">
        <f t="shared" si="2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261</v>
      </c>
      <c r="AT194" s="186" t="s">
        <v>173</v>
      </c>
      <c r="AU194" s="186" t="s">
        <v>179</v>
      </c>
      <c r="AY194" s="19" t="s">
        <v>171</v>
      </c>
      <c r="BE194" s="187">
        <f t="shared" si="24"/>
        <v>0</v>
      </c>
      <c r="BF194" s="187">
        <f t="shared" si="25"/>
        <v>0</v>
      </c>
      <c r="BG194" s="187">
        <f t="shared" si="26"/>
        <v>0</v>
      </c>
      <c r="BH194" s="187">
        <f t="shared" si="27"/>
        <v>0</v>
      </c>
      <c r="BI194" s="187">
        <f t="shared" si="28"/>
        <v>0</v>
      </c>
      <c r="BJ194" s="19" t="s">
        <v>179</v>
      </c>
      <c r="BK194" s="187">
        <f t="shared" si="29"/>
        <v>0</v>
      </c>
      <c r="BL194" s="19" t="s">
        <v>261</v>
      </c>
      <c r="BM194" s="186" t="s">
        <v>2821</v>
      </c>
    </row>
    <row r="195" spans="1:65" s="2" customFormat="1" ht="16.5" customHeight="1">
      <c r="A195" s="36"/>
      <c r="B195" s="37"/>
      <c r="C195" s="175" t="s">
        <v>550</v>
      </c>
      <c r="D195" s="175" t="s">
        <v>173</v>
      </c>
      <c r="E195" s="176" t="s">
        <v>2822</v>
      </c>
      <c r="F195" s="177" t="s">
        <v>2823</v>
      </c>
      <c r="G195" s="178" t="s">
        <v>284</v>
      </c>
      <c r="H195" s="179">
        <v>1</v>
      </c>
      <c r="I195" s="180"/>
      <c r="J195" s="181">
        <f t="shared" si="20"/>
        <v>0</v>
      </c>
      <c r="K195" s="177" t="s">
        <v>177</v>
      </c>
      <c r="L195" s="41"/>
      <c r="M195" s="182" t="s">
        <v>19</v>
      </c>
      <c r="N195" s="183" t="s">
        <v>47</v>
      </c>
      <c r="O195" s="66"/>
      <c r="P195" s="184">
        <f t="shared" si="21"/>
        <v>0</v>
      </c>
      <c r="Q195" s="184">
        <v>0.00148</v>
      </c>
      <c r="R195" s="184">
        <f t="shared" si="22"/>
        <v>0.00148</v>
      </c>
      <c r="S195" s="184">
        <v>0</v>
      </c>
      <c r="T195" s="185">
        <f t="shared" si="2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261</v>
      </c>
      <c r="AT195" s="186" t="s">
        <v>173</v>
      </c>
      <c r="AU195" s="186" t="s">
        <v>179</v>
      </c>
      <c r="AY195" s="19" t="s">
        <v>171</v>
      </c>
      <c r="BE195" s="187">
        <f t="shared" si="24"/>
        <v>0</v>
      </c>
      <c r="BF195" s="187">
        <f t="shared" si="25"/>
        <v>0</v>
      </c>
      <c r="BG195" s="187">
        <f t="shared" si="26"/>
        <v>0</v>
      </c>
      <c r="BH195" s="187">
        <f t="shared" si="27"/>
        <v>0</v>
      </c>
      <c r="BI195" s="187">
        <f t="shared" si="28"/>
        <v>0</v>
      </c>
      <c r="BJ195" s="19" t="s">
        <v>179</v>
      </c>
      <c r="BK195" s="187">
        <f t="shared" si="29"/>
        <v>0</v>
      </c>
      <c r="BL195" s="19" t="s">
        <v>261</v>
      </c>
      <c r="BM195" s="186" t="s">
        <v>2824</v>
      </c>
    </row>
    <row r="196" spans="1:65" s="2" customFormat="1" ht="16.5" customHeight="1">
      <c r="A196" s="36"/>
      <c r="B196" s="37"/>
      <c r="C196" s="175" t="s">
        <v>566</v>
      </c>
      <c r="D196" s="175" t="s">
        <v>173</v>
      </c>
      <c r="E196" s="176" t="s">
        <v>2825</v>
      </c>
      <c r="F196" s="177" t="s">
        <v>2826</v>
      </c>
      <c r="G196" s="178" t="s">
        <v>284</v>
      </c>
      <c r="H196" s="179">
        <v>4</v>
      </c>
      <c r="I196" s="180"/>
      <c r="J196" s="181">
        <f t="shared" si="20"/>
        <v>0</v>
      </c>
      <c r="K196" s="177" t="s">
        <v>177</v>
      </c>
      <c r="L196" s="41"/>
      <c r="M196" s="182" t="s">
        <v>19</v>
      </c>
      <c r="N196" s="183" t="s">
        <v>47</v>
      </c>
      <c r="O196" s="66"/>
      <c r="P196" s="184">
        <f t="shared" si="21"/>
        <v>0</v>
      </c>
      <c r="Q196" s="184">
        <v>0.00034</v>
      </c>
      <c r="R196" s="184">
        <f t="shared" si="22"/>
        <v>0.00136</v>
      </c>
      <c r="S196" s="184">
        <v>0</v>
      </c>
      <c r="T196" s="185">
        <f t="shared" si="2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261</v>
      </c>
      <c r="AT196" s="186" t="s">
        <v>173</v>
      </c>
      <c r="AU196" s="186" t="s">
        <v>179</v>
      </c>
      <c r="AY196" s="19" t="s">
        <v>171</v>
      </c>
      <c r="BE196" s="187">
        <f t="shared" si="24"/>
        <v>0</v>
      </c>
      <c r="BF196" s="187">
        <f t="shared" si="25"/>
        <v>0</v>
      </c>
      <c r="BG196" s="187">
        <f t="shared" si="26"/>
        <v>0</v>
      </c>
      <c r="BH196" s="187">
        <f t="shared" si="27"/>
        <v>0</v>
      </c>
      <c r="BI196" s="187">
        <f t="shared" si="28"/>
        <v>0</v>
      </c>
      <c r="BJ196" s="19" t="s">
        <v>179</v>
      </c>
      <c r="BK196" s="187">
        <f t="shared" si="29"/>
        <v>0</v>
      </c>
      <c r="BL196" s="19" t="s">
        <v>261</v>
      </c>
      <c r="BM196" s="186" t="s">
        <v>2827</v>
      </c>
    </row>
    <row r="197" spans="1:65" s="2" customFormat="1" ht="24">
      <c r="A197" s="36"/>
      <c r="B197" s="37"/>
      <c r="C197" s="175" t="s">
        <v>574</v>
      </c>
      <c r="D197" s="175" t="s">
        <v>173</v>
      </c>
      <c r="E197" s="176" t="s">
        <v>2828</v>
      </c>
      <c r="F197" s="177" t="s">
        <v>2829</v>
      </c>
      <c r="G197" s="178" t="s">
        <v>284</v>
      </c>
      <c r="H197" s="179">
        <v>1</v>
      </c>
      <c r="I197" s="180"/>
      <c r="J197" s="181">
        <f t="shared" si="20"/>
        <v>0</v>
      </c>
      <c r="K197" s="177" t="s">
        <v>19</v>
      </c>
      <c r="L197" s="41"/>
      <c r="M197" s="182" t="s">
        <v>19</v>
      </c>
      <c r="N197" s="183" t="s">
        <v>47</v>
      </c>
      <c r="O197" s="66"/>
      <c r="P197" s="184">
        <f t="shared" si="21"/>
        <v>0</v>
      </c>
      <c r="Q197" s="184">
        <v>0.0005</v>
      </c>
      <c r="R197" s="184">
        <f t="shared" si="22"/>
        <v>0.0005</v>
      </c>
      <c r="S197" s="184">
        <v>0</v>
      </c>
      <c r="T197" s="185">
        <f t="shared" si="2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261</v>
      </c>
      <c r="AT197" s="186" t="s">
        <v>173</v>
      </c>
      <c r="AU197" s="186" t="s">
        <v>179</v>
      </c>
      <c r="AY197" s="19" t="s">
        <v>171</v>
      </c>
      <c r="BE197" s="187">
        <f t="shared" si="24"/>
        <v>0</v>
      </c>
      <c r="BF197" s="187">
        <f t="shared" si="25"/>
        <v>0</v>
      </c>
      <c r="BG197" s="187">
        <f t="shared" si="26"/>
        <v>0</v>
      </c>
      <c r="BH197" s="187">
        <f t="shared" si="27"/>
        <v>0</v>
      </c>
      <c r="BI197" s="187">
        <f t="shared" si="28"/>
        <v>0</v>
      </c>
      <c r="BJ197" s="19" t="s">
        <v>179</v>
      </c>
      <c r="BK197" s="187">
        <f t="shared" si="29"/>
        <v>0</v>
      </c>
      <c r="BL197" s="19" t="s">
        <v>261</v>
      </c>
      <c r="BM197" s="186" t="s">
        <v>2830</v>
      </c>
    </row>
    <row r="198" spans="1:65" s="2" customFormat="1" ht="16.5" customHeight="1">
      <c r="A198" s="36"/>
      <c r="B198" s="37"/>
      <c r="C198" s="175" t="s">
        <v>584</v>
      </c>
      <c r="D198" s="175" t="s">
        <v>173</v>
      </c>
      <c r="E198" s="176" t="s">
        <v>2831</v>
      </c>
      <c r="F198" s="177" t="s">
        <v>2832</v>
      </c>
      <c r="G198" s="178" t="s">
        <v>284</v>
      </c>
      <c r="H198" s="179">
        <v>12</v>
      </c>
      <c r="I198" s="180"/>
      <c r="J198" s="181">
        <f t="shared" si="20"/>
        <v>0</v>
      </c>
      <c r="K198" s="177" t="s">
        <v>177</v>
      </c>
      <c r="L198" s="41"/>
      <c r="M198" s="182" t="s">
        <v>19</v>
      </c>
      <c r="N198" s="183" t="s">
        <v>47</v>
      </c>
      <c r="O198" s="66"/>
      <c r="P198" s="184">
        <f t="shared" si="21"/>
        <v>0</v>
      </c>
      <c r="Q198" s="184">
        <v>0.0015</v>
      </c>
      <c r="R198" s="184">
        <f t="shared" si="22"/>
        <v>0.018000000000000002</v>
      </c>
      <c r="S198" s="184">
        <v>0</v>
      </c>
      <c r="T198" s="185">
        <f t="shared" si="2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261</v>
      </c>
      <c r="AT198" s="186" t="s">
        <v>173</v>
      </c>
      <c r="AU198" s="186" t="s">
        <v>179</v>
      </c>
      <c r="AY198" s="19" t="s">
        <v>171</v>
      </c>
      <c r="BE198" s="187">
        <f t="shared" si="24"/>
        <v>0</v>
      </c>
      <c r="BF198" s="187">
        <f t="shared" si="25"/>
        <v>0</v>
      </c>
      <c r="BG198" s="187">
        <f t="shared" si="26"/>
        <v>0</v>
      </c>
      <c r="BH198" s="187">
        <f t="shared" si="27"/>
        <v>0</v>
      </c>
      <c r="BI198" s="187">
        <f t="shared" si="28"/>
        <v>0</v>
      </c>
      <c r="BJ198" s="19" t="s">
        <v>179</v>
      </c>
      <c r="BK198" s="187">
        <f t="shared" si="29"/>
        <v>0</v>
      </c>
      <c r="BL198" s="19" t="s">
        <v>261</v>
      </c>
      <c r="BM198" s="186" t="s">
        <v>2833</v>
      </c>
    </row>
    <row r="199" spans="1:65" s="2" customFormat="1" ht="16.5" customHeight="1">
      <c r="A199" s="36"/>
      <c r="B199" s="37"/>
      <c r="C199" s="175" t="s">
        <v>594</v>
      </c>
      <c r="D199" s="175" t="s">
        <v>173</v>
      </c>
      <c r="E199" s="176" t="s">
        <v>2834</v>
      </c>
      <c r="F199" s="177" t="s">
        <v>2835</v>
      </c>
      <c r="G199" s="178" t="s">
        <v>284</v>
      </c>
      <c r="H199" s="179">
        <v>3</v>
      </c>
      <c r="I199" s="180"/>
      <c r="J199" s="181">
        <f t="shared" si="20"/>
        <v>0</v>
      </c>
      <c r="K199" s="177" t="s">
        <v>177</v>
      </c>
      <c r="L199" s="41"/>
      <c r="M199" s="182" t="s">
        <v>19</v>
      </c>
      <c r="N199" s="183" t="s">
        <v>47</v>
      </c>
      <c r="O199" s="66"/>
      <c r="P199" s="184">
        <f t="shared" si="21"/>
        <v>0</v>
      </c>
      <c r="Q199" s="184">
        <v>0.00029</v>
      </c>
      <c r="R199" s="184">
        <f t="shared" si="22"/>
        <v>0.00087</v>
      </c>
      <c r="S199" s="184">
        <v>0</v>
      </c>
      <c r="T199" s="185">
        <f t="shared" si="2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261</v>
      </c>
      <c r="AT199" s="186" t="s">
        <v>173</v>
      </c>
      <c r="AU199" s="186" t="s">
        <v>179</v>
      </c>
      <c r="AY199" s="19" t="s">
        <v>171</v>
      </c>
      <c r="BE199" s="187">
        <f t="shared" si="24"/>
        <v>0</v>
      </c>
      <c r="BF199" s="187">
        <f t="shared" si="25"/>
        <v>0</v>
      </c>
      <c r="BG199" s="187">
        <f t="shared" si="26"/>
        <v>0</v>
      </c>
      <c r="BH199" s="187">
        <f t="shared" si="27"/>
        <v>0</v>
      </c>
      <c r="BI199" s="187">
        <f t="shared" si="28"/>
        <v>0</v>
      </c>
      <c r="BJ199" s="19" t="s">
        <v>179</v>
      </c>
      <c r="BK199" s="187">
        <f t="shared" si="29"/>
        <v>0</v>
      </c>
      <c r="BL199" s="19" t="s">
        <v>261</v>
      </c>
      <c r="BM199" s="186" t="s">
        <v>2836</v>
      </c>
    </row>
    <row r="200" spans="1:65" s="2" customFormat="1" ht="16.5" customHeight="1">
      <c r="A200" s="36"/>
      <c r="B200" s="37"/>
      <c r="C200" s="175" t="s">
        <v>598</v>
      </c>
      <c r="D200" s="175" t="s">
        <v>173</v>
      </c>
      <c r="E200" s="176" t="s">
        <v>2837</v>
      </c>
      <c r="F200" s="177" t="s">
        <v>2838</v>
      </c>
      <c r="G200" s="178" t="s">
        <v>256</v>
      </c>
      <c r="H200" s="179">
        <v>341</v>
      </c>
      <c r="I200" s="180"/>
      <c r="J200" s="181">
        <f t="shared" si="20"/>
        <v>0</v>
      </c>
      <c r="K200" s="177" t="s">
        <v>177</v>
      </c>
      <c r="L200" s="41"/>
      <c r="M200" s="182" t="s">
        <v>19</v>
      </c>
      <c r="N200" s="183" t="s">
        <v>47</v>
      </c>
      <c r="O200" s="66"/>
      <c r="P200" s="184">
        <f t="shared" si="21"/>
        <v>0</v>
      </c>
      <c r="Q200" s="184">
        <v>0</v>
      </c>
      <c r="R200" s="184">
        <f t="shared" si="22"/>
        <v>0</v>
      </c>
      <c r="S200" s="184">
        <v>0</v>
      </c>
      <c r="T200" s="185">
        <f t="shared" si="2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261</v>
      </c>
      <c r="AT200" s="186" t="s">
        <v>173</v>
      </c>
      <c r="AU200" s="186" t="s">
        <v>179</v>
      </c>
      <c r="AY200" s="19" t="s">
        <v>171</v>
      </c>
      <c r="BE200" s="187">
        <f t="shared" si="24"/>
        <v>0</v>
      </c>
      <c r="BF200" s="187">
        <f t="shared" si="25"/>
        <v>0</v>
      </c>
      <c r="BG200" s="187">
        <f t="shared" si="26"/>
        <v>0</v>
      </c>
      <c r="BH200" s="187">
        <f t="shared" si="27"/>
        <v>0</v>
      </c>
      <c r="BI200" s="187">
        <f t="shared" si="28"/>
        <v>0</v>
      </c>
      <c r="BJ200" s="19" t="s">
        <v>179</v>
      </c>
      <c r="BK200" s="187">
        <f t="shared" si="29"/>
        <v>0</v>
      </c>
      <c r="BL200" s="19" t="s">
        <v>261</v>
      </c>
      <c r="BM200" s="186" t="s">
        <v>2839</v>
      </c>
    </row>
    <row r="201" spans="1:65" s="2" customFormat="1" ht="16.5" customHeight="1">
      <c r="A201" s="36"/>
      <c r="B201" s="37"/>
      <c r="C201" s="175" t="s">
        <v>603</v>
      </c>
      <c r="D201" s="175" t="s">
        <v>173</v>
      </c>
      <c r="E201" s="176" t="s">
        <v>2840</v>
      </c>
      <c r="F201" s="177" t="s">
        <v>2841</v>
      </c>
      <c r="G201" s="178" t="s">
        <v>256</v>
      </c>
      <c r="H201" s="179">
        <v>45</v>
      </c>
      <c r="I201" s="180"/>
      <c r="J201" s="181">
        <f t="shared" si="20"/>
        <v>0</v>
      </c>
      <c r="K201" s="177" t="s">
        <v>177</v>
      </c>
      <c r="L201" s="41"/>
      <c r="M201" s="182" t="s">
        <v>19</v>
      </c>
      <c r="N201" s="183" t="s">
        <v>47</v>
      </c>
      <c r="O201" s="66"/>
      <c r="P201" s="184">
        <f t="shared" si="21"/>
        <v>0</v>
      </c>
      <c r="Q201" s="184">
        <v>0</v>
      </c>
      <c r="R201" s="184">
        <f t="shared" si="22"/>
        <v>0</v>
      </c>
      <c r="S201" s="184">
        <v>0</v>
      </c>
      <c r="T201" s="185">
        <f t="shared" si="2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261</v>
      </c>
      <c r="AT201" s="186" t="s">
        <v>173</v>
      </c>
      <c r="AU201" s="186" t="s">
        <v>179</v>
      </c>
      <c r="AY201" s="19" t="s">
        <v>171</v>
      </c>
      <c r="BE201" s="187">
        <f t="shared" si="24"/>
        <v>0</v>
      </c>
      <c r="BF201" s="187">
        <f t="shared" si="25"/>
        <v>0</v>
      </c>
      <c r="BG201" s="187">
        <f t="shared" si="26"/>
        <v>0</v>
      </c>
      <c r="BH201" s="187">
        <f t="shared" si="27"/>
        <v>0</v>
      </c>
      <c r="BI201" s="187">
        <f t="shared" si="28"/>
        <v>0</v>
      </c>
      <c r="BJ201" s="19" t="s">
        <v>179</v>
      </c>
      <c r="BK201" s="187">
        <f t="shared" si="29"/>
        <v>0</v>
      </c>
      <c r="BL201" s="19" t="s">
        <v>261</v>
      </c>
      <c r="BM201" s="186" t="s">
        <v>2842</v>
      </c>
    </row>
    <row r="202" spans="1:65" s="2" customFormat="1" ht="24">
      <c r="A202" s="36"/>
      <c r="B202" s="37"/>
      <c r="C202" s="175" t="s">
        <v>975</v>
      </c>
      <c r="D202" s="175" t="s">
        <v>173</v>
      </c>
      <c r="E202" s="176" t="s">
        <v>2843</v>
      </c>
      <c r="F202" s="177" t="s">
        <v>2844</v>
      </c>
      <c r="G202" s="178" t="s">
        <v>222</v>
      </c>
      <c r="H202" s="179">
        <v>0.757</v>
      </c>
      <c r="I202" s="180"/>
      <c r="J202" s="181">
        <f t="shared" si="20"/>
        <v>0</v>
      </c>
      <c r="K202" s="177" t="s">
        <v>177</v>
      </c>
      <c r="L202" s="41"/>
      <c r="M202" s="182" t="s">
        <v>19</v>
      </c>
      <c r="N202" s="183" t="s">
        <v>47</v>
      </c>
      <c r="O202" s="66"/>
      <c r="P202" s="184">
        <f t="shared" si="21"/>
        <v>0</v>
      </c>
      <c r="Q202" s="184">
        <v>0</v>
      </c>
      <c r="R202" s="184">
        <f t="shared" si="22"/>
        <v>0</v>
      </c>
      <c r="S202" s="184">
        <v>0</v>
      </c>
      <c r="T202" s="185">
        <f t="shared" si="2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261</v>
      </c>
      <c r="AT202" s="186" t="s">
        <v>173</v>
      </c>
      <c r="AU202" s="186" t="s">
        <v>179</v>
      </c>
      <c r="AY202" s="19" t="s">
        <v>171</v>
      </c>
      <c r="BE202" s="187">
        <f t="shared" si="24"/>
        <v>0</v>
      </c>
      <c r="BF202" s="187">
        <f t="shared" si="25"/>
        <v>0</v>
      </c>
      <c r="BG202" s="187">
        <f t="shared" si="26"/>
        <v>0</v>
      </c>
      <c r="BH202" s="187">
        <f t="shared" si="27"/>
        <v>0</v>
      </c>
      <c r="BI202" s="187">
        <f t="shared" si="28"/>
        <v>0</v>
      </c>
      <c r="BJ202" s="19" t="s">
        <v>179</v>
      </c>
      <c r="BK202" s="187">
        <f t="shared" si="29"/>
        <v>0</v>
      </c>
      <c r="BL202" s="19" t="s">
        <v>261</v>
      </c>
      <c r="BM202" s="186" t="s">
        <v>2845</v>
      </c>
    </row>
    <row r="203" spans="2:63" s="12" customFormat="1" ht="22.9" customHeight="1">
      <c r="B203" s="159"/>
      <c r="C203" s="160"/>
      <c r="D203" s="161" t="s">
        <v>74</v>
      </c>
      <c r="E203" s="173" t="s">
        <v>2846</v>
      </c>
      <c r="F203" s="173" t="s">
        <v>2847</v>
      </c>
      <c r="G203" s="160"/>
      <c r="H203" s="160"/>
      <c r="I203" s="163"/>
      <c r="J203" s="174">
        <f>BK203</f>
        <v>0</v>
      </c>
      <c r="K203" s="160"/>
      <c r="L203" s="165"/>
      <c r="M203" s="166"/>
      <c r="N203" s="167"/>
      <c r="O203" s="167"/>
      <c r="P203" s="168">
        <f>SUM(P204:P228)</f>
        <v>0</v>
      </c>
      <c r="Q203" s="167"/>
      <c r="R203" s="168">
        <f>SUM(R204:R228)</f>
        <v>0.52121</v>
      </c>
      <c r="S203" s="167"/>
      <c r="T203" s="169">
        <f>SUM(T204:T228)</f>
        <v>0</v>
      </c>
      <c r="AR203" s="170" t="s">
        <v>179</v>
      </c>
      <c r="AT203" s="171" t="s">
        <v>74</v>
      </c>
      <c r="AU203" s="171" t="s">
        <v>83</v>
      </c>
      <c r="AY203" s="170" t="s">
        <v>171</v>
      </c>
      <c r="BK203" s="172">
        <f>SUM(BK204:BK228)</f>
        <v>0</v>
      </c>
    </row>
    <row r="204" spans="1:65" s="2" customFormat="1" ht="21.75" customHeight="1">
      <c r="A204" s="36"/>
      <c r="B204" s="37"/>
      <c r="C204" s="175" t="s">
        <v>621</v>
      </c>
      <c r="D204" s="175" t="s">
        <v>173</v>
      </c>
      <c r="E204" s="176" t="s">
        <v>2848</v>
      </c>
      <c r="F204" s="177" t="s">
        <v>2849</v>
      </c>
      <c r="G204" s="178" t="s">
        <v>256</v>
      </c>
      <c r="H204" s="179">
        <v>178</v>
      </c>
      <c r="I204" s="180"/>
      <c r="J204" s="181">
        <f aca="true" t="shared" si="30" ref="J204:J228">ROUND(I204*H204,2)</f>
        <v>0</v>
      </c>
      <c r="K204" s="177" t="s">
        <v>19</v>
      </c>
      <c r="L204" s="41"/>
      <c r="M204" s="182" t="s">
        <v>19</v>
      </c>
      <c r="N204" s="183" t="s">
        <v>47</v>
      </c>
      <c r="O204" s="66"/>
      <c r="P204" s="184">
        <f aca="true" t="shared" si="31" ref="P204:P228">O204*H204</f>
        <v>0</v>
      </c>
      <c r="Q204" s="184">
        <v>0.00084</v>
      </c>
      <c r="R204" s="184">
        <f aca="true" t="shared" si="32" ref="R204:R228">Q204*H204</f>
        <v>0.14952000000000001</v>
      </c>
      <c r="S204" s="184">
        <v>0</v>
      </c>
      <c r="T204" s="185">
        <f aca="true" t="shared" si="33" ref="T204:T228"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261</v>
      </c>
      <c r="AT204" s="186" t="s">
        <v>173</v>
      </c>
      <c r="AU204" s="186" t="s">
        <v>179</v>
      </c>
      <c r="AY204" s="19" t="s">
        <v>171</v>
      </c>
      <c r="BE204" s="187">
        <f aca="true" t="shared" si="34" ref="BE204:BE228">IF(N204="základní",J204,0)</f>
        <v>0</v>
      </c>
      <c r="BF204" s="187">
        <f aca="true" t="shared" si="35" ref="BF204:BF228">IF(N204="snížená",J204,0)</f>
        <v>0</v>
      </c>
      <c r="BG204" s="187">
        <f aca="true" t="shared" si="36" ref="BG204:BG228">IF(N204="zákl. přenesená",J204,0)</f>
        <v>0</v>
      </c>
      <c r="BH204" s="187">
        <f aca="true" t="shared" si="37" ref="BH204:BH228">IF(N204="sníž. přenesená",J204,0)</f>
        <v>0</v>
      </c>
      <c r="BI204" s="187">
        <f aca="true" t="shared" si="38" ref="BI204:BI228">IF(N204="nulová",J204,0)</f>
        <v>0</v>
      </c>
      <c r="BJ204" s="19" t="s">
        <v>179</v>
      </c>
      <c r="BK204" s="187">
        <f aca="true" t="shared" si="39" ref="BK204:BK228">ROUND(I204*H204,2)</f>
        <v>0</v>
      </c>
      <c r="BL204" s="19" t="s">
        <v>261</v>
      </c>
      <c r="BM204" s="186" t="s">
        <v>2850</v>
      </c>
    </row>
    <row r="205" spans="1:65" s="2" customFormat="1" ht="21.75" customHeight="1">
      <c r="A205" s="36"/>
      <c r="B205" s="37"/>
      <c r="C205" s="175" t="s">
        <v>627</v>
      </c>
      <c r="D205" s="175" t="s">
        <v>173</v>
      </c>
      <c r="E205" s="176" t="s">
        <v>2851</v>
      </c>
      <c r="F205" s="177" t="s">
        <v>2852</v>
      </c>
      <c r="G205" s="178" t="s">
        <v>256</v>
      </c>
      <c r="H205" s="179">
        <v>97</v>
      </c>
      <c r="I205" s="180"/>
      <c r="J205" s="181">
        <f t="shared" si="30"/>
        <v>0</v>
      </c>
      <c r="K205" s="177" t="s">
        <v>19</v>
      </c>
      <c r="L205" s="41"/>
      <c r="M205" s="182" t="s">
        <v>19</v>
      </c>
      <c r="N205" s="183" t="s">
        <v>47</v>
      </c>
      <c r="O205" s="66"/>
      <c r="P205" s="184">
        <f t="shared" si="31"/>
        <v>0</v>
      </c>
      <c r="Q205" s="184">
        <v>0.00098</v>
      </c>
      <c r="R205" s="184">
        <f t="shared" si="32"/>
        <v>0.09505999999999999</v>
      </c>
      <c r="S205" s="184">
        <v>0</v>
      </c>
      <c r="T205" s="185">
        <f t="shared" si="3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261</v>
      </c>
      <c r="AT205" s="186" t="s">
        <v>173</v>
      </c>
      <c r="AU205" s="186" t="s">
        <v>179</v>
      </c>
      <c r="AY205" s="19" t="s">
        <v>171</v>
      </c>
      <c r="BE205" s="187">
        <f t="shared" si="34"/>
        <v>0</v>
      </c>
      <c r="BF205" s="187">
        <f t="shared" si="35"/>
        <v>0</v>
      </c>
      <c r="BG205" s="187">
        <f t="shared" si="36"/>
        <v>0</v>
      </c>
      <c r="BH205" s="187">
        <f t="shared" si="37"/>
        <v>0</v>
      </c>
      <c r="BI205" s="187">
        <f t="shared" si="38"/>
        <v>0</v>
      </c>
      <c r="BJ205" s="19" t="s">
        <v>179</v>
      </c>
      <c r="BK205" s="187">
        <f t="shared" si="39"/>
        <v>0</v>
      </c>
      <c r="BL205" s="19" t="s">
        <v>261</v>
      </c>
      <c r="BM205" s="186" t="s">
        <v>2853</v>
      </c>
    </row>
    <row r="206" spans="1:65" s="2" customFormat="1" ht="21.75" customHeight="1">
      <c r="A206" s="36"/>
      <c r="B206" s="37"/>
      <c r="C206" s="175" t="s">
        <v>631</v>
      </c>
      <c r="D206" s="175" t="s">
        <v>173</v>
      </c>
      <c r="E206" s="176" t="s">
        <v>2854</v>
      </c>
      <c r="F206" s="177" t="s">
        <v>2855</v>
      </c>
      <c r="G206" s="178" t="s">
        <v>256</v>
      </c>
      <c r="H206" s="179">
        <v>42</v>
      </c>
      <c r="I206" s="180"/>
      <c r="J206" s="181">
        <f t="shared" si="30"/>
        <v>0</v>
      </c>
      <c r="K206" s="177" t="s">
        <v>19</v>
      </c>
      <c r="L206" s="41"/>
      <c r="M206" s="182" t="s">
        <v>19</v>
      </c>
      <c r="N206" s="183" t="s">
        <v>47</v>
      </c>
      <c r="O206" s="66"/>
      <c r="P206" s="184">
        <f t="shared" si="31"/>
        <v>0</v>
      </c>
      <c r="Q206" s="184">
        <v>0.00126</v>
      </c>
      <c r="R206" s="184">
        <f t="shared" si="32"/>
        <v>0.05292</v>
      </c>
      <c r="S206" s="184">
        <v>0</v>
      </c>
      <c r="T206" s="185">
        <f t="shared" si="3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261</v>
      </c>
      <c r="AT206" s="186" t="s">
        <v>173</v>
      </c>
      <c r="AU206" s="186" t="s">
        <v>179</v>
      </c>
      <c r="AY206" s="19" t="s">
        <v>171</v>
      </c>
      <c r="BE206" s="187">
        <f t="shared" si="34"/>
        <v>0</v>
      </c>
      <c r="BF206" s="187">
        <f t="shared" si="35"/>
        <v>0</v>
      </c>
      <c r="BG206" s="187">
        <f t="shared" si="36"/>
        <v>0</v>
      </c>
      <c r="BH206" s="187">
        <f t="shared" si="37"/>
        <v>0</v>
      </c>
      <c r="BI206" s="187">
        <f t="shared" si="38"/>
        <v>0</v>
      </c>
      <c r="BJ206" s="19" t="s">
        <v>179</v>
      </c>
      <c r="BK206" s="187">
        <f t="shared" si="39"/>
        <v>0</v>
      </c>
      <c r="BL206" s="19" t="s">
        <v>261</v>
      </c>
      <c r="BM206" s="186" t="s">
        <v>2856</v>
      </c>
    </row>
    <row r="207" spans="1:65" s="2" customFormat="1" ht="21.75" customHeight="1">
      <c r="A207" s="36"/>
      <c r="B207" s="37"/>
      <c r="C207" s="175" t="s">
        <v>635</v>
      </c>
      <c r="D207" s="175" t="s">
        <v>173</v>
      </c>
      <c r="E207" s="176" t="s">
        <v>2857</v>
      </c>
      <c r="F207" s="177" t="s">
        <v>2858</v>
      </c>
      <c r="G207" s="178" t="s">
        <v>256</v>
      </c>
      <c r="H207" s="179">
        <v>74</v>
      </c>
      <c r="I207" s="180"/>
      <c r="J207" s="181">
        <f t="shared" si="30"/>
        <v>0</v>
      </c>
      <c r="K207" s="177" t="s">
        <v>19</v>
      </c>
      <c r="L207" s="41"/>
      <c r="M207" s="182" t="s">
        <v>19</v>
      </c>
      <c r="N207" s="183" t="s">
        <v>47</v>
      </c>
      <c r="O207" s="66"/>
      <c r="P207" s="184">
        <f t="shared" si="31"/>
        <v>0</v>
      </c>
      <c r="Q207" s="184">
        <v>0.00153</v>
      </c>
      <c r="R207" s="184">
        <f t="shared" si="32"/>
        <v>0.11321999999999999</v>
      </c>
      <c r="S207" s="184">
        <v>0</v>
      </c>
      <c r="T207" s="185">
        <f t="shared" si="3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261</v>
      </c>
      <c r="AT207" s="186" t="s">
        <v>173</v>
      </c>
      <c r="AU207" s="186" t="s">
        <v>179</v>
      </c>
      <c r="AY207" s="19" t="s">
        <v>171</v>
      </c>
      <c r="BE207" s="187">
        <f t="shared" si="34"/>
        <v>0</v>
      </c>
      <c r="BF207" s="187">
        <f t="shared" si="35"/>
        <v>0</v>
      </c>
      <c r="BG207" s="187">
        <f t="shared" si="36"/>
        <v>0</v>
      </c>
      <c r="BH207" s="187">
        <f t="shared" si="37"/>
        <v>0</v>
      </c>
      <c r="BI207" s="187">
        <f t="shared" si="38"/>
        <v>0</v>
      </c>
      <c r="BJ207" s="19" t="s">
        <v>179</v>
      </c>
      <c r="BK207" s="187">
        <f t="shared" si="39"/>
        <v>0</v>
      </c>
      <c r="BL207" s="19" t="s">
        <v>261</v>
      </c>
      <c r="BM207" s="186" t="s">
        <v>2859</v>
      </c>
    </row>
    <row r="208" spans="1:65" s="2" customFormat="1" ht="21.75" customHeight="1">
      <c r="A208" s="36"/>
      <c r="B208" s="37"/>
      <c r="C208" s="175" t="s">
        <v>658</v>
      </c>
      <c r="D208" s="175" t="s">
        <v>173</v>
      </c>
      <c r="E208" s="176" t="s">
        <v>2860</v>
      </c>
      <c r="F208" s="177" t="s">
        <v>2861</v>
      </c>
      <c r="G208" s="178" t="s">
        <v>256</v>
      </c>
      <c r="H208" s="179">
        <v>4</v>
      </c>
      <c r="I208" s="180"/>
      <c r="J208" s="181">
        <f t="shared" si="30"/>
        <v>0</v>
      </c>
      <c r="K208" s="177" t="s">
        <v>19</v>
      </c>
      <c r="L208" s="41"/>
      <c r="M208" s="182" t="s">
        <v>19</v>
      </c>
      <c r="N208" s="183" t="s">
        <v>47</v>
      </c>
      <c r="O208" s="66"/>
      <c r="P208" s="184">
        <f t="shared" si="31"/>
        <v>0</v>
      </c>
      <c r="Q208" s="184">
        <v>0.00284</v>
      </c>
      <c r="R208" s="184">
        <f t="shared" si="32"/>
        <v>0.01136</v>
      </c>
      <c r="S208" s="184">
        <v>0</v>
      </c>
      <c r="T208" s="185">
        <f t="shared" si="3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261</v>
      </c>
      <c r="AT208" s="186" t="s">
        <v>173</v>
      </c>
      <c r="AU208" s="186" t="s">
        <v>179</v>
      </c>
      <c r="AY208" s="19" t="s">
        <v>171</v>
      </c>
      <c r="BE208" s="187">
        <f t="shared" si="34"/>
        <v>0</v>
      </c>
      <c r="BF208" s="187">
        <f t="shared" si="35"/>
        <v>0</v>
      </c>
      <c r="BG208" s="187">
        <f t="shared" si="36"/>
        <v>0</v>
      </c>
      <c r="BH208" s="187">
        <f t="shared" si="37"/>
        <v>0</v>
      </c>
      <c r="BI208" s="187">
        <f t="shared" si="38"/>
        <v>0</v>
      </c>
      <c r="BJ208" s="19" t="s">
        <v>179</v>
      </c>
      <c r="BK208" s="187">
        <f t="shared" si="39"/>
        <v>0</v>
      </c>
      <c r="BL208" s="19" t="s">
        <v>261</v>
      </c>
      <c r="BM208" s="186" t="s">
        <v>2862</v>
      </c>
    </row>
    <row r="209" spans="1:65" s="2" customFormat="1" ht="16.5" customHeight="1">
      <c r="A209" s="36"/>
      <c r="B209" s="37"/>
      <c r="C209" s="175" t="s">
        <v>662</v>
      </c>
      <c r="D209" s="175" t="s">
        <v>173</v>
      </c>
      <c r="E209" s="176" t="s">
        <v>2863</v>
      </c>
      <c r="F209" s="177" t="s">
        <v>2864</v>
      </c>
      <c r="G209" s="178" t="s">
        <v>284</v>
      </c>
      <c r="H209" s="179">
        <v>51</v>
      </c>
      <c r="I209" s="180"/>
      <c r="J209" s="181">
        <f t="shared" si="30"/>
        <v>0</v>
      </c>
      <c r="K209" s="177" t="s">
        <v>177</v>
      </c>
      <c r="L209" s="41"/>
      <c r="M209" s="182" t="s">
        <v>19</v>
      </c>
      <c r="N209" s="183" t="s">
        <v>47</v>
      </c>
      <c r="O209" s="66"/>
      <c r="P209" s="184">
        <f t="shared" si="31"/>
        <v>0</v>
      </c>
      <c r="Q209" s="184">
        <v>0</v>
      </c>
      <c r="R209" s="184">
        <f t="shared" si="32"/>
        <v>0</v>
      </c>
      <c r="S209" s="184">
        <v>0</v>
      </c>
      <c r="T209" s="185">
        <f t="shared" si="3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261</v>
      </c>
      <c r="AT209" s="186" t="s">
        <v>173</v>
      </c>
      <c r="AU209" s="186" t="s">
        <v>179</v>
      </c>
      <c r="AY209" s="19" t="s">
        <v>171</v>
      </c>
      <c r="BE209" s="187">
        <f t="shared" si="34"/>
        <v>0</v>
      </c>
      <c r="BF209" s="187">
        <f t="shared" si="35"/>
        <v>0</v>
      </c>
      <c r="BG209" s="187">
        <f t="shared" si="36"/>
        <v>0</v>
      </c>
      <c r="BH209" s="187">
        <f t="shared" si="37"/>
        <v>0</v>
      </c>
      <c r="BI209" s="187">
        <f t="shared" si="38"/>
        <v>0</v>
      </c>
      <c r="BJ209" s="19" t="s">
        <v>179</v>
      </c>
      <c r="BK209" s="187">
        <f t="shared" si="39"/>
        <v>0</v>
      </c>
      <c r="BL209" s="19" t="s">
        <v>261</v>
      </c>
      <c r="BM209" s="186" t="s">
        <v>2865</v>
      </c>
    </row>
    <row r="210" spans="1:65" s="2" customFormat="1" ht="16.5" customHeight="1">
      <c r="A210" s="36"/>
      <c r="B210" s="37"/>
      <c r="C210" s="175" t="s">
        <v>692</v>
      </c>
      <c r="D210" s="175" t="s">
        <v>173</v>
      </c>
      <c r="E210" s="176" t="s">
        <v>2866</v>
      </c>
      <c r="F210" s="177" t="s">
        <v>2867</v>
      </c>
      <c r="G210" s="178" t="s">
        <v>512</v>
      </c>
      <c r="H210" s="179">
        <v>1</v>
      </c>
      <c r="I210" s="180"/>
      <c r="J210" s="181">
        <f t="shared" si="30"/>
        <v>0</v>
      </c>
      <c r="K210" s="177" t="s">
        <v>177</v>
      </c>
      <c r="L210" s="41"/>
      <c r="M210" s="182" t="s">
        <v>19</v>
      </c>
      <c r="N210" s="183" t="s">
        <v>47</v>
      </c>
      <c r="O210" s="66"/>
      <c r="P210" s="184">
        <f t="shared" si="31"/>
        <v>0</v>
      </c>
      <c r="Q210" s="184">
        <v>0.00057</v>
      </c>
      <c r="R210" s="184">
        <f t="shared" si="32"/>
        <v>0.00057</v>
      </c>
      <c r="S210" s="184">
        <v>0</v>
      </c>
      <c r="T210" s="185">
        <f t="shared" si="3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261</v>
      </c>
      <c r="AT210" s="186" t="s">
        <v>173</v>
      </c>
      <c r="AU210" s="186" t="s">
        <v>179</v>
      </c>
      <c r="AY210" s="19" t="s">
        <v>171</v>
      </c>
      <c r="BE210" s="187">
        <f t="shared" si="34"/>
        <v>0</v>
      </c>
      <c r="BF210" s="187">
        <f t="shared" si="35"/>
        <v>0</v>
      </c>
      <c r="BG210" s="187">
        <f t="shared" si="36"/>
        <v>0</v>
      </c>
      <c r="BH210" s="187">
        <f t="shared" si="37"/>
        <v>0</v>
      </c>
      <c r="BI210" s="187">
        <f t="shared" si="38"/>
        <v>0</v>
      </c>
      <c r="BJ210" s="19" t="s">
        <v>179</v>
      </c>
      <c r="BK210" s="187">
        <f t="shared" si="39"/>
        <v>0</v>
      </c>
      <c r="BL210" s="19" t="s">
        <v>261</v>
      </c>
      <c r="BM210" s="186" t="s">
        <v>2868</v>
      </c>
    </row>
    <row r="211" spans="1:65" s="2" customFormat="1" ht="16.5" customHeight="1">
      <c r="A211" s="36"/>
      <c r="B211" s="37"/>
      <c r="C211" s="175" t="s">
        <v>696</v>
      </c>
      <c r="D211" s="175" t="s">
        <v>173</v>
      </c>
      <c r="E211" s="176" t="s">
        <v>2869</v>
      </c>
      <c r="F211" s="177" t="s">
        <v>2870</v>
      </c>
      <c r="G211" s="178" t="s">
        <v>512</v>
      </c>
      <c r="H211" s="179">
        <v>1</v>
      </c>
      <c r="I211" s="180"/>
      <c r="J211" s="181">
        <f t="shared" si="30"/>
        <v>0</v>
      </c>
      <c r="K211" s="177" t="s">
        <v>19</v>
      </c>
      <c r="L211" s="41"/>
      <c r="M211" s="182" t="s">
        <v>19</v>
      </c>
      <c r="N211" s="183" t="s">
        <v>47</v>
      </c>
      <c r="O211" s="66"/>
      <c r="P211" s="184">
        <f t="shared" si="31"/>
        <v>0</v>
      </c>
      <c r="Q211" s="184">
        <v>0.00057</v>
      </c>
      <c r="R211" s="184">
        <f t="shared" si="32"/>
        <v>0.00057</v>
      </c>
      <c r="S211" s="184">
        <v>0</v>
      </c>
      <c r="T211" s="185">
        <f t="shared" si="3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261</v>
      </c>
      <c r="AT211" s="186" t="s">
        <v>173</v>
      </c>
      <c r="AU211" s="186" t="s">
        <v>179</v>
      </c>
      <c r="AY211" s="19" t="s">
        <v>171</v>
      </c>
      <c r="BE211" s="187">
        <f t="shared" si="34"/>
        <v>0</v>
      </c>
      <c r="BF211" s="187">
        <f t="shared" si="35"/>
        <v>0</v>
      </c>
      <c r="BG211" s="187">
        <f t="shared" si="36"/>
        <v>0</v>
      </c>
      <c r="BH211" s="187">
        <f t="shared" si="37"/>
        <v>0</v>
      </c>
      <c r="BI211" s="187">
        <f t="shared" si="38"/>
        <v>0</v>
      </c>
      <c r="BJ211" s="19" t="s">
        <v>179</v>
      </c>
      <c r="BK211" s="187">
        <f t="shared" si="39"/>
        <v>0</v>
      </c>
      <c r="BL211" s="19" t="s">
        <v>261</v>
      </c>
      <c r="BM211" s="186" t="s">
        <v>2871</v>
      </c>
    </row>
    <row r="212" spans="1:65" s="2" customFormat="1" ht="16.5" customHeight="1">
      <c r="A212" s="36"/>
      <c r="B212" s="37"/>
      <c r="C212" s="175" t="s">
        <v>700</v>
      </c>
      <c r="D212" s="175" t="s">
        <v>173</v>
      </c>
      <c r="E212" s="176" t="s">
        <v>2872</v>
      </c>
      <c r="F212" s="177" t="s">
        <v>2873</v>
      </c>
      <c r="G212" s="178" t="s">
        <v>284</v>
      </c>
      <c r="H212" s="179">
        <v>1</v>
      </c>
      <c r="I212" s="180"/>
      <c r="J212" s="181">
        <f t="shared" si="30"/>
        <v>0</v>
      </c>
      <c r="K212" s="177" t="s">
        <v>177</v>
      </c>
      <c r="L212" s="41"/>
      <c r="M212" s="182" t="s">
        <v>19</v>
      </c>
      <c r="N212" s="183" t="s">
        <v>47</v>
      </c>
      <c r="O212" s="66"/>
      <c r="P212" s="184">
        <f t="shared" si="31"/>
        <v>0</v>
      </c>
      <c r="Q212" s="184">
        <v>0.00022</v>
      </c>
      <c r="R212" s="184">
        <f t="shared" si="32"/>
        <v>0.00022</v>
      </c>
      <c r="S212" s="184">
        <v>0</v>
      </c>
      <c r="T212" s="185">
        <f t="shared" si="3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261</v>
      </c>
      <c r="AT212" s="186" t="s">
        <v>173</v>
      </c>
      <c r="AU212" s="186" t="s">
        <v>179</v>
      </c>
      <c r="AY212" s="19" t="s">
        <v>171</v>
      </c>
      <c r="BE212" s="187">
        <f t="shared" si="34"/>
        <v>0</v>
      </c>
      <c r="BF212" s="187">
        <f t="shared" si="35"/>
        <v>0</v>
      </c>
      <c r="BG212" s="187">
        <f t="shared" si="36"/>
        <v>0</v>
      </c>
      <c r="BH212" s="187">
        <f t="shared" si="37"/>
        <v>0</v>
      </c>
      <c r="BI212" s="187">
        <f t="shared" si="38"/>
        <v>0</v>
      </c>
      <c r="BJ212" s="19" t="s">
        <v>179</v>
      </c>
      <c r="BK212" s="187">
        <f t="shared" si="39"/>
        <v>0</v>
      </c>
      <c r="BL212" s="19" t="s">
        <v>261</v>
      </c>
      <c r="BM212" s="186" t="s">
        <v>2874</v>
      </c>
    </row>
    <row r="213" spans="1:65" s="2" customFormat="1" ht="16.5" customHeight="1">
      <c r="A213" s="36"/>
      <c r="B213" s="37"/>
      <c r="C213" s="175" t="s">
        <v>705</v>
      </c>
      <c r="D213" s="175" t="s">
        <v>173</v>
      </c>
      <c r="E213" s="176" t="s">
        <v>2875</v>
      </c>
      <c r="F213" s="177" t="s">
        <v>2876</v>
      </c>
      <c r="G213" s="178" t="s">
        <v>284</v>
      </c>
      <c r="H213" s="179">
        <v>1</v>
      </c>
      <c r="I213" s="180"/>
      <c r="J213" s="181">
        <f t="shared" si="30"/>
        <v>0</v>
      </c>
      <c r="K213" s="177" t="s">
        <v>177</v>
      </c>
      <c r="L213" s="41"/>
      <c r="M213" s="182" t="s">
        <v>19</v>
      </c>
      <c r="N213" s="183" t="s">
        <v>47</v>
      </c>
      <c r="O213" s="66"/>
      <c r="P213" s="184">
        <f t="shared" si="31"/>
        <v>0</v>
      </c>
      <c r="Q213" s="184">
        <v>0.00012</v>
      </c>
      <c r="R213" s="184">
        <f t="shared" si="32"/>
        <v>0.00012</v>
      </c>
      <c r="S213" s="184">
        <v>0</v>
      </c>
      <c r="T213" s="185">
        <f t="shared" si="3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261</v>
      </c>
      <c r="AT213" s="186" t="s">
        <v>173</v>
      </c>
      <c r="AU213" s="186" t="s">
        <v>179</v>
      </c>
      <c r="AY213" s="19" t="s">
        <v>171</v>
      </c>
      <c r="BE213" s="187">
        <f t="shared" si="34"/>
        <v>0</v>
      </c>
      <c r="BF213" s="187">
        <f t="shared" si="35"/>
        <v>0</v>
      </c>
      <c r="BG213" s="187">
        <f t="shared" si="36"/>
        <v>0</v>
      </c>
      <c r="BH213" s="187">
        <f t="shared" si="37"/>
        <v>0</v>
      </c>
      <c r="BI213" s="187">
        <f t="shared" si="38"/>
        <v>0</v>
      </c>
      <c r="BJ213" s="19" t="s">
        <v>179</v>
      </c>
      <c r="BK213" s="187">
        <f t="shared" si="39"/>
        <v>0</v>
      </c>
      <c r="BL213" s="19" t="s">
        <v>261</v>
      </c>
      <c r="BM213" s="186" t="s">
        <v>2877</v>
      </c>
    </row>
    <row r="214" spans="1:65" s="2" customFormat="1" ht="16.5" customHeight="1">
      <c r="A214" s="36"/>
      <c r="B214" s="37"/>
      <c r="C214" s="175" t="s">
        <v>717</v>
      </c>
      <c r="D214" s="175" t="s">
        <v>173</v>
      </c>
      <c r="E214" s="176" t="s">
        <v>2878</v>
      </c>
      <c r="F214" s="177" t="s">
        <v>2879</v>
      </c>
      <c r="G214" s="178" t="s">
        <v>284</v>
      </c>
      <c r="H214" s="179">
        <v>1</v>
      </c>
      <c r="I214" s="180"/>
      <c r="J214" s="181">
        <f t="shared" si="30"/>
        <v>0</v>
      </c>
      <c r="K214" s="177" t="s">
        <v>177</v>
      </c>
      <c r="L214" s="41"/>
      <c r="M214" s="182" t="s">
        <v>19</v>
      </c>
      <c r="N214" s="183" t="s">
        <v>47</v>
      </c>
      <c r="O214" s="66"/>
      <c r="P214" s="184">
        <f t="shared" si="31"/>
        <v>0</v>
      </c>
      <c r="Q214" s="184">
        <v>0.00024</v>
      </c>
      <c r="R214" s="184">
        <f t="shared" si="32"/>
        <v>0.00024</v>
      </c>
      <c r="S214" s="184">
        <v>0</v>
      </c>
      <c r="T214" s="185">
        <f t="shared" si="3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261</v>
      </c>
      <c r="AT214" s="186" t="s">
        <v>173</v>
      </c>
      <c r="AU214" s="186" t="s">
        <v>179</v>
      </c>
      <c r="AY214" s="19" t="s">
        <v>171</v>
      </c>
      <c r="BE214" s="187">
        <f t="shared" si="34"/>
        <v>0</v>
      </c>
      <c r="BF214" s="187">
        <f t="shared" si="35"/>
        <v>0</v>
      </c>
      <c r="BG214" s="187">
        <f t="shared" si="36"/>
        <v>0</v>
      </c>
      <c r="BH214" s="187">
        <f t="shared" si="37"/>
        <v>0</v>
      </c>
      <c r="BI214" s="187">
        <f t="shared" si="38"/>
        <v>0</v>
      </c>
      <c r="BJ214" s="19" t="s">
        <v>179</v>
      </c>
      <c r="BK214" s="187">
        <f t="shared" si="39"/>
        <v>0</v>
      </c>
      <c r="BL214" s="19" t="s">
        <v>261</v>
      </c>
      <c r="BM214" s="186" t="s">
        <v>2880</v>
      </c>
    </row>
    <row r="215" spans="1:65" s="2" customFormat="1" ht="16.5" customHeight="1">
      <c r="A215" s="36"/>
      <c r="B215" s="37"/>
      <c r="C215" s="175" t="s">
        <v>721</v>
      </c>
      <c r="D215" s="175" t="s">
        <v>173</v>
      </c>
      <c r="E215" s="176" t="s">
        <v>2881</v>
      </c>
      <c r="F215" s="177" t="s">
        <v>2882</v>
      </c>
      <c r="G215" s="178" t="s">
        <v>284</v>
      </c>
      <c r="H215" s="179">
        <v>1</v>
      </c>
      <c r="I215" s="180"/>
      <c r="J215" s="181">
        <f t="shared" si="30"/>
        <v>0</v>
      </c>
      <c r="K215" s="177" t="s">
        <v>177</v>
      </c>
      <c r="L215" s="41"/>
      <c r="M215" s="182" t="s">
        <v>19</v>
      </c>
      <c r="N215" s="183" t="s">
        <v>47</v>
      </c>
      <c r="O215" s="66"/>
      <c r="P215" s="184">
        <f t="shared" si="31"/>
        <v>0</v>
      </c>
      <c r="Q215" s="184">
        <v>0.00077</v>
      </c>
      <c r="R215" s="184">
        <f t="shared" si="32"/>
        <v>0.00077</v>
      </c>
      <c r="S215" s="184">
        <v>0</v>
      </c>
      <c r="T215" s="185">
        <f t="shared" si="3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261</v>
      </c>
      <c r="AT215" s="186" t="s">
        <v>173</v>
      </c>
      <c r="AU215" s="186" t="s">
        <v>179</v>
      </c>
      <c r="AY215" s="19" t="s">
        <v>171</v>
      </c>
      <c r="BE215" s="187">
        <f t="shared" si="34"/>
        <v>0</v>
      </c>
      <c r="BF215" s="187">
        <f t="shared" si="35"/>
        <v>0</v>
      </c>
      <c r="BG215" s="187">
        <f t="shared" si="36"/>
        <v>0</v>
      </c>
      <c r="BH215" s="187">
        <f t="shared" si="37"/>
        <v>0</v>
      </c>
      <c r="BI215" s="187">
        <f t="shared" si="38"/>
        <v>0</v>
      </c>
      <c r="BJ215" s="19" t="s">
        <v>179</v>
      </c>
      <c r="BK215" s="187">
        <f t="shared" si="39"/>
        <v>0</v>
      </c>
      <c r="BL215" s="19" t="s">
        <v>261</v>
      </c>
      <c r="BM215" s="186" t="s">
        <v>2883</v>
      </c>
    </row>
    <row r="216" spans="1:65" s="2" customFormat="1" ht="16.5" customHeight="1">
      <c r="A216" s="36"/>
      <c r="B216" s="37"/>
      <c r="C216" s="175" t="s">
        <v>730</v>
      </c>
      <c r="D216" s="175" t="s">
        <v>173</v>
      </c>
      <c r="E216" s="176" t="s">
        <v>2884</v>
      </c>
      <c r="F216" s="177" t="s">
        <v>2885</v>
      </c>
      <c r="G216" s="178" t="s">
        <v>284</v>
      </c>
      <c r="H216" s="179">
        <v>6</v>
      </c>
      <c r="I216" s="180"/>
      <c r="J216" s="181">
        <f t="shared" si="30"/>
        <v>0</v>
      </c>
      <c r="K216" s="177" t="s">
        <v>177</v>
      </c>
      <c r="L216" s="41"/>
      <c r="M216" s="182" t="s">
        <v>19</v>
      </c>
      <c r="N216" s="183" t="s">
        <v>47</v>
      </c>
      <c r="O216" s="66"/>
      <c r="P216" s="184">
        <f t="shared" si="31"/>
        <v>0</v>
      </c>
      <c r="Q216" s="184">
        <v>0.00021</v>
      </c>
      <c r="R216" s="184">
        <f t="shared" si="32"/>
        <v>0.00126</v>
      </c>
      <c r="S216" s="184">
        <v>0</v>
      </c>
      <c r="T216" s="185">
        <f t="shared" si="3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261</v>
      </c>
      <c r="AT216" s="186" t="s">
        <v>173</v>
      </c>
      <c r="AU216" s="186" t="s">
        <v>179</v>
      </c>
      <c r="AY216" s="19" t="s">
        <v>171</v>
      </c>
      <c r="BE216" s="187">
        <f t="shared" si="34"/>
        <v>0</v>
      </c>
      <c r="BF216" s="187">
        <f t="shared" si="35"/>
        <v>0</v>
      </c>
      <c r="BG216" s="187">
        <f t="shared" si="36"/>
        <v>0</v>
      </c>
      <c r="BH216" s="187">
        <f t="shared" si="37"/>
        <v>0</v>
      </c>
      <c r="BI216" s="187">
        <f t="shared" si="38"/>
        <v>0</v>
      </c>
      <c r="BJ216" s="19" t="s">
        <v>179</v>
      </c>
      <c r="BK216" s="187">
        <f t="shared" si="39"/>
        <v>0</v>
      </c>
      <c r="BL216" s="19" t="s">
        <v>261</v>
      </c>
      <c r="BM216" s="186" t="s">
        <v>2886</v>
      </c>
    </row>
    <row r="217" spans="1:65" s="2" customFormat="1" ht="16.5" customHeight="1">
      <c r="A217" s="36"/>
      <c r="B217" s="37"/>
      <c r="C217" s="175" t="s">
        <v>734</v>
      </c>
      <c r="D217" s="175" t="s">
        <v>173</v>
      </c>
      <c r="E217" s="176" t="s">
        <v>2887</v>
      </c>
      <c r="F217" s="177" t="s">
        <v>2888</v>
      </c>
      <c r="G217" s="178" t="s">
        <v>284</v>
      </c>
      <c r="H217" s="179">
        <v>3</v>
      </c>
      <c r="I217" s="180"/>
      <c r="J217" s="181">
        <f t="shared" si="30"/>
        <v>0</v>
      </c>
      <c r="K217" s="177" t="s">
        <v>177</v>
      </c>
      <c r="L217" s="41"/>
      <c r="M217" s="182" t="s">
        <v>19</v>
      </c>
      <c r="N217" s="183" t="s">
        <v>47</v>
      </c>
      <c r="O217" s="66"/>
      <c r="P217" s="184">
        <f t="shared" si="31"/>
        <v>0</v>
      </c>
      <c r="Q217" s="184">
        <v>0.0005</v>
      </c>
      <c r="R217" s="184">
        <f t="shared" si="32"/>
        <v>0.0015</v>
      </c>
      <c r="S217" s="184">
        <v>0</v>
      </c>
      <c r="T217" s="185">
        <f t="shared" si="3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261</v>
      </c>
      <c r="AT217" s="186" t="s">
        <v>173</v>
      </c>
      <c r="AU217" s="186" t="s">
        <v>179</v>
      </c>
      <c r="AY217" s="19" t="s">
        <v>171</v>
      </c>
      <c r="BE217" s="187">
        <f t="shared" si="34"/>
        <v>0</v>
      </c>
      <c r="BF217" s="187">
        <f t="shared" si="35"/>
        <v>0</v>
      </c>
      <c r="BG217" s="187">
        <f t="shared" si="36"/>
        <v>0</v>
      </c>
      <c r="BH217" s="187">
        <f t="shared" si="37"/>
        <v>0</v>
      </c>
      <c r="BI217" s="187">
        <f t="shared" si="38"/>
        <v>0</v>
      </c>
      <c r="BJ217" s="19" t="s">
        <v>179</v>
      </c>
      <c r="BK217" s="187">
        <f t="shared" si="39"/>
        <v>0</v>
      </c>
      <c r="BL217" s="19" t="s">
        <v>261</v>
      </c>
      <c r="BM217" s="186" t="s">
        <v>2889</v>
      </c>
    </row>
    <row r="218" spans="1:65" s="2" customFormat="1" ht="16.5" customHeight="1">
      <c r="A218" s="36"/>
      <c r="B218" s="37"/>
      <c r="C218" s="175" t="s">
        <v>743</v>
      </c>
      <c r="D218" s="175" t="s">
        <v>173</v>
      </c>
      <c r="E218" s="176" t="s">
        <v>2890</v>
      </c>
      <c r="F218" s="177" t="s">
        <v>2891</v>
      </c>
      <c r="G218" s="178" t="s">
        <v>284</v>
      </c>
      <c r="H218" s="179">
        <v>1</v>
      </c>
      <c r="I218" s="180"/>
      <c r="J218" s="181">
        <f t="shared" si="30"/>
        <v>0</v>
      </c>
      <c r="K218" s="177" t="s">
        <v>177</v>
      </c>
      <c r="L218" s="41"/>
      <c r="M218" s="182" t="s">
        <v>19</v>
      </c>
      <c r="N218" s="183" t="s">
        <v>47</v>
      </c>
      <c r="O218" s="66"/>
      <c r="P218" s="184">
        <f t="shared" si="31"/>
        <v>0</v>
      </c>
      <c r="Q218" s="184">
        <v>0.0007</v>
      </c>
      <c r="R218" s="184">
        <f t="shared" si="32"/>
        <v>0.0007</v>
      </c>
      <c r="S218" s="184">
        <v>0</v>
      </c>
      <c r="T218" s="185">
        <f t="shared" si="3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261</v>
      </c>
      <c r="AT218" s="186" t="s">
        <v>173</v>
      </c>
      <c r="AU218" s="186" t="s">
        <v>179</v>
      </c>
      <c r="AY218" s="19" t="s">
        <v>171</v>
      </c>
      <c r="BE218" s="187">
        <f t="shared" si="34"/>
        <v>0</v>
      </c>
      <c r="BF218" s="187">
        <f t="shared" si="35"/>
        <v>0</v>
      </c>
      <c r="BG218" s="187">
        <f t="shared" si="36"/>
        <v>0</v>
      </c>
      <c r="BH218" s="187">
        <f t="shared" si="37"/>
        <v>0</v>
      </c>
      <c r="BI218" s="187">
        <f t="shared" si="38"/>
        <v>0</v>
      </c>
      <c r="BJ218" s="19" t="s">
        <v>179</v>
      </c>
      <c r="BK218" s="187">
        <f t="shared" si="39"/>
        <v>0</v>
      </c>
      <c r="BL218" s="19" t="s">
        <v>261</v>
      </c>
      <c r="BM218" s="186" t="s">
        <v>2892</v>
      </c>
    </row>
    <row r="219" spans="1:65" s="2" customFormat="1" ht="16.5" customHeight="1">
      <c r="A219" s="36"/>
      <c r="B219" s="37"/>
      <c r="C219" s="175" t="s">
        <v>747</v>
      </c>
      <c r="D219" s="175" t="s">
        <v>173</v>
      </c>
      <c r="E219" s="176" t="s">
        <v>2893</v>
      </c>
      <c r="F219" s="177" t="s">
        <v>2894</v>
      </c>
      <c r="G219" s="178" t="s">
        <v>284</v>
      </c>
      <c r="H219" s="179">
        <v>2</v>
      </c>
      <c r="I219" s="180"/>
      <c r="J219" s="181">
        <f t="shared" si="30"/>
        <v>0</v>
      </c>
      <c r="K219" s="177" t="s">
        <v>177</v>
      </c>
      <c r="L219" s="41"/>
      <c r="M219" s="182" t="s">
        <v>19</v>
      </c>
      <c r="N219" s="183" t="s">
        <v>47</v>
      </c>
      <c r="O219" s="66"/>
      <c r="P219" s="184">
        <f t="shared" si="31"/>
        <v>0</v>
      </c>
      <c r="Q219" s="184">
        <v>0.00186</v>
      </c>
      <c r="R219" s="184">
        <f t="shared" si="32"/>
        <v>0.00372</v>
      </c>
      <c r="S219" s="184">
        <v>0</v>
      </c>
      <c r="T219" s="185">
        <f t="shared" si="3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261</v>
      </c>
      <c r="AT219" s="186" t="s">
        <v>173</v>
      </c>
      <c r="AU219" s="186" t="s">
        <v>179</v>
      </c>
      <c r="AY219" s="19" t="s">
        <v>171</v>
      </c>
      <c r="BE219" s="187">
        <f t="shared" si="34"/>
        <v>0</v>
      </c>
      <c r="BF219" s="187">
        <f t="shared" si="35"/>
        <v>0</v>
      </c>
      <c r="BG219" s="187">
        <f t="shared" si="36"/>
        <v>0</v>
      </c>
      <c r="BH219" s="187">
        <f t="shared" si="37"/>
        <v>0</v>
      </c>
      <c r="BI219" s="187">
        <f t="shared" si="38"/>
        <v>0</v>
      </c>
      <c r="BJ219" s="19" t="s">
        <v>179</v>
      </c>
      <c r="BK219" s="187">
        <f t="shared" si="39"/>
        <v>0</v>
      </c>
      <c r="BL219" s="19" t="s">
        <v>261</v>
      </c>
      <c r="BM219" s="186" t="s">
        <v>2895</v>
      </c>
    </row>
    <row r="220" spans="1:65" s="2" customFormat="1" ht="16.5" customHeight="1">
      <c r="A220" s="36"/>
      <c r="B220" s="37"/>
      <c r="C220" s="175" t="s">
        <v>754</v>
      </c>
      <c r="D220" s="175" t="s">
        <v>173</v>
      </c>
      <c r="E220" s="176" t="s">
        <v>2896</v>
      </c>
      <c r="F220" s="177" t="s">
        <v>2897</v>
      </c>
      <c r="G220" s="178" t="s">
        <v>284</v>
      </c>
      <c r="H220" s="179">
        <v>1</v>
      </c>
      <c r="I220" s="180"/>
      <c r="J220" s="181">
        <f t="shared" si="30"/>
        <v>0</v>
      </c>
      <c r="K220" s="177" t="s">
        <v>177</v>
      </c>
      <c r="L220" s="41"/>
      <c r="M220" s="182" t="s">
        <v>19</v>
      </c>
      <c r="N220" s="183" t="s">
        <v>47</v>
      </c>
      <c r="O220" s="66"/>
      <c r="P220" s="184">
        <f t="shared" si="31"/>
        <v>0</v>
      </c>
      <c r="Q220" s="184">
        <v>0.00015</v>
      </c>
      <c r="R220" s="184">
        <f t="shared" si="32"/>
        <v>0.00015</v>
      </c>
      <c r="S220" s="184">
        <v>0</v>
      </c>
      <c r="T220" s="185">
        <f t="shared" si="3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261</v>
      </c>
      <c r="AT220" s="186" t="s">
        <v>173</v>
      </c>
      <c r="AU220" s="186" t="s">
        <v>179</v>
      </c>
      <c r="AY220" s="19" t="s">
        <v>171</v>
      </c>
      <c r="BE220" s="187">
        <f t="shared" si="34"/>
        <v>0</v>
      </c>
      <c r="BF220" s="187">
        <f t="shared" si="35"/>
        <v>0</v>
      </c>
      <c r="BG220" s="187">
        <f t="shared" si="36"/>
        <v>0</v>
      </c>
      <c r="BH220" s="187">
        <f t="shared" si="37"/>
        <v>0</v>
      </c>
      <c r="BI220" s="187">
        <f t="shared" si="38"/>
        <v>0</v>
      </c>
      <c r="BJ220" s="19" t="s">
        <v>179</v>
      </c>
      <c r="BK220" s="187">
        <f t="shared" si="39"/>
        <v>0</v>
      </c>
      <c r="BL220" s="19" t="s">
        <v>261</v>
      </c>
      <c r="BM220" s="186" t="s">
        <v>2898</v>
      </c>
    </row>
    <row r="221" spans="1:65" s="2" customFormat="1" ht="16.5" customHeight="1">
      <c r="A221" s="36"/>
      <c r="B221" s="37"/>
      <c r="C221" s="175" t="s">
        <v>758</v>
      </c>
      <c r="D221" s="175" t="s">
        <v>173</v>
      </c>
      <c r="E221" s="176" t="s">
        <v>2899</v>
      </c>
      <c r="F221" s="177" t="s">
        <v>2900</v>
      </c>
      <c r="G221" s="178" t="s">
        <v>512</v>
      </c>
      <c r="H221" s="179">
        <v>1</v>
      </c>
      <c r="I221" s="180"/>
      <c r="J221" s="181">
        <f t="shared" si="30"/>
        <v>0</v>
      </c>
      <c r="K221" s="177" t="s">
        <v>177</v>
      </c>
      <c r="L221" s="41"/>
      <c r="M221" s="182" t="s">
        <v>19</v>
      </c>
      <c r="N221" s="183" t="s">
        <v>47</v>
      </c>
      <c r="O221" s="66"/>
      <c r="P221" s="184">
        <f t="shared" si="31"/>
        <v>0</v>
      </c>
      <c r="Q221" s="184">
        <v>0.00639</v>
      </c>
      <c r="R221" s="184">
        <f t="shared" si="32"/>
        <v>0.00639</v>
      </c>
      <c r="S221" s="184">
        <v>0</v>
      </c>
      <c r="T221" s="185">
        <f t="shared" si="3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261</v>
      </c>
      <c r="AT221" s="186" t="s">
        <v>173</v>
      </c>
      <c r="AU221" s="186" t="s">
        <v>179</v>
      </c>
      <c r="AY221" s="19" t="s">
        <v>171</v>
      </c>
      <c r="BE221" s="187">
        <f t="shared" si="34"/>
        <v>0</v>
      </c>
      <c r="BF221" s="187">
        <f t="shared" si="35"/>
        <v>0</v>
      </c>
      <c r="BG221" s="187">
        <f t="shared" si="36"/>
        <v>0</v>
      </c>
      <c r="BH221" s="187">
        <f t="shared" si="37"/>
        <v>0</v>
      </c>
      <c r="BI221" s="187">
        <f t="shared" si="38"/>
        <v>0</v>
      </c>
      <c r="BJ221" s="19" t="s">
        <v>179</v>
      </c>
      <c r="BK221" s="187">
        <f t="shared" si="39"/>
        <v>0</v>
      </c>
      <c r="BL221" s="19" t="s">
        <v>261</v>
      </c>
      <c r="BM221" s="186" t="s">
        <v>2901</v>
      </c>
    </row>
    <row r="222" spans="1:65" s="2" customFormat="1" ht="24">
      <c r="A222" s="36"/>
      <c r="B222" s="37"/>
      <c r="C222" s="175" t="s">
        <v>2117</v>
      </c>
      <c r="D222" s="175" t="s">
        <v>173</v>
      </c>
      <c r="E222" s="176" t="s">
        <v>2902</v>
      </c>
      <c r="F222" s="177" t="s">
        <v>2903</v>
      </c>
      <c r="G222" s="178" t="s">
        <v>256</v>
      </c>
      <c r="H222" s="179">
        <v>395</v>
      </c>
      <c r="I222" s="180"/>
      <c r="J222" s="181">
        <f t="shared" si="30"/>
        <v>0</v>
      </c>
      <c r="K222" s="177" t="s">
        <v>177</v>
      </c>
      <c r="L222" s="41"/>
      <c r="M222" s="182" t="s">
        <v>19</v>
      </c>
      <c r="N222" s="183" t="s">
        <v>47</v>
      </c>
      <c r="O222" s="66"/>
      <c r="P222" s="184">
        <f t="shared" si="31"/>
        <v>0</v>
      </c>
      <c r="Q222" s="184">
        <v>0.00019</v>
      </c>
      <c r="R222" s="184">
        <f t="shared" si="32"/>
        <v>0.07505</v>
      </c>
      <c r="S222" s="184">
        <v>0</v>
      </c>
      <c r="T222" s="185">
        <f t="shared" si="3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261</v>
      </c>
      <c r="AT222" s="186" t="s">
        <v>173</v>
      </c>
      <c r="AU222" s="186" t="s">
        <v>179</v>
      </c>
      <c r="AY222" s="19" t="s">
        <v>171</v>
      </c>
      <c r="BE222" s="187">
        <f t="shared" si="34"/>
        <v>0</v>
      </c>
      <c r="BF222" s="187">
        <f t="shared" si="35"/>
        <v>0</v>
      </c>
      <c r="BG222" s="187">
        <f t="shared" si="36"/>
        <v>0</v>
      </c>
      <c r="BH222" s="187">
        <f t="shared" si="37"/>
        <v>0</v>
      </c>
      <c r="BI222" s="187">
        <f t="shared" si="38"/>
        <v>0</v>
      </c>
      <c r="BJ222" s="19" t="s">
        <v>179</v>
      </c>
      <c r="BK222" s="187">
        <f t="shared" si="39"/>
        <v>0</v>
      </c>
      <c r="BL222" s="19" t="s">
        <v>261</v>
      </c>
      <c r="BM222" s="186" t="s">
        <v>2904</v>
      </c>
    </row>
    <row r="223" spans="1:65" s="2" customFormat="1" ht="21.75" customHeight="1">
      <c r="A223" s="36"/>
      <c r="B223" s="37"/>
      <c r="C223" s="175" t="s">
        <v>2121</v>
      </c>
      <c r="D223" s="175" t="s">
        <v>173</v>
      </c>
      <c r="E223" s="176" t="s">
        <v>2905</v>
      </c>
      <c r="F223" s="177" t="s">
        <v>2906</v>
      </c>
      <c r="G223" s="178" t="s">
        <v>256</v>
      </c>
      <c r="H223" s="179">
        <v>395</v>
      </c>
      <c r="I223" s="180"/>
      <c r="J223" s="181">
        <f t="shared" si="30"/>
        <v>0</v>
      </c>
      <c r="K223" s="177" t="s">
        <v>177</v>
      </c>
      <c r="L223" s="41"/>
      <c r="M223" s="182" t="s">
        <v>19</v>
      </c>
      <c r="N223" s="183" t="s">
        <v>47</v>
      </c>
      <c r="O223" s="66"/>
      <c r="P223" s="184">
        <f t="shared" si="31"/>
        <v>0</v>
      </c>
      <c r="Q223" s="184">
        <v>1E-05</v>
      </c>
      <c r="R223" s="184">
        <f t="shared" si="32"/>
        <v>0.00395</v>
      </c>
      <c r="S223" s="184">
        <v>0</v>
      </c>
      <c r="T223" s="185">
        <f t="shared" si="3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261</v>
      </c>
      <c r="AT223" s="186" t="s">
        <v>173</v>
      </c>
      <c r="AU223" s="186" t="s">
        <v>179</v>
      </c>
      <c r="AY223" s="19" t="s">
        <v>171</v>
      </c>
      <c r="BE223" s="187">
        <f t="shared" si="34"/>
        <v>0</v>
      </c>
      <c r="BF223" s="187">
        <f t="shared" si="35"/>
        <v>0</v>
      </c>
      <c r="BG223" s="187">
        <f t="shared" si="36"/>
        <v>0</v>
      </c>
      <c r="BH223" s="187">
        <f t="shared" si="37"/>
        <v>0</v>
      </c>
      <c r="BI223" s="187">
        <f t="shared" si="38"/>
        <v>0</v>
      </c>
      <c r="BJ223" s="19" t="s">
        <v>179</v>
      </c>
      <c r="BK223" s="187">
        <f t="shared" si="39"/>
        <v>0</v>
      </c>
      <c r="BL223" s="19" t="s">
        <v>261</v>
      </c>
      <c r="BM223" s="186" t="s">
        <v>2907</v>
      </c>
    </row>
    <row r="224" spans="1:65" s="2" customFormat="1" ht="24">
      <c r="A224" s="36"/>
      <c r="B224" s="37"/>
      <c r="C224" s="175" t="s">
        <v>762</v>
      </c>
      <c r="D224" s="175" t="s">
        <v>173</v>
      </c>
      <c r="E224" s="176" t="s">
        <v>2908</v>
      </c>
      <c r="F224" s="177" t="s">
        <v>2909</v>
      </c>
      <c r="G224" s="178" t="s">
        <v>512</v>
      </c>
      <c r="H224" s="179">
        <v>1</v>
      </c>
      <c r="I224" s="180"/>
      <c r="J224" s="181">
        <f t="shared" si="30"/>
        <v>0</v>
      </c>
      <c r="K224" s="177" t="s">
        <v>177</v>
      </c>
      <c r="L224" s="41"/>
      <c r="M224" s="182" t="s">
        <v>19</v>
      </c>
      <c r="N224" s="183" t="s">
        <v>47</v>
      </c>
      <c r="O224" s="66"/>
      <c r="P224" s="184">
        <f t="shared" si="31"/>
        <v>0</v>
      </c>
      <c r="Q224" s="184">
        <v>0.00188</v>
      </c>
      <c r="R224" s="184">
        <f t="shared" si="32"/>
        <v>0.00188</v>
      </c>
      <c r="S224" s="184">
        <v>0</v>
      </c>
      <c r="T224" s="185">
        <f t="shared" si="3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261</v>
      </c>
      <c r="AT224" s="186" t="s">
        <v>173</v>
      </c>
      <c r="AU224" s="186" t="s">
        <v>179</v>
      </c>
      <c r="AY224" s="19" t="s">
        <v>171</v>
      </c>
      <c r="BE224" s="187">
        <f t="shared" si="34"/>
        <v>0</v>
      </c>
      <c r="BF224" s="187">
        <f t="shared" si="35"/>
        <v>0</v>
      </c>
      <c r="BG224" s="187">
        <f t="shared" si="36"/>
        <v>0</v>
      </c>
      <c r="BH224" s="187">
        <f t="shared" si="37"/>
        <v>0</v>
      </c>
      <c r="BI224" s="187">
        <f t="shared" si="38"/>
        <v>0</v>
      </c>
      <c r="BJ224" s="19" t="s">
        <v>179</v>
      </c>
      <c r="BK224" s="187">
        <f t="shared" si="39"/>
        <v>0</v>
      </c>
      <c r="BL224" s="19" t="s">
        <v>261</v>
      </c>
      <c r="BM224" s="186" t="s">
        <v>2910</v>
      </c>
    </row>
    <row r="225" spans="1:65" s="2" customFormat="1" ht="16.5" customHeight="1">
      <c r="A225" s="36"/>
      <c r="B225" s="37"/>
      <c r="C225" s="175" t="s">
        <v>779</v>
      </c>
      <c r="D225" s="175" t="s">
        <v>173</v>
      </c>
      <c r="E225" s="176" t="s">
        <v>2911</v>
      </c>
      <c r="F225" s="177" t="s">
        <v>2912</v>
      </c>
      <c r="G225" s="178" t="s">
        <v>284</v>
      </c>
      <c r="H225" s="179">
        <v>1</v>
      </c>
      <c r="I225" s="180"/>
      <c r="J225" s="181">
        <f t="shared" si="30"/>
        <v>0</v>
      </c>
      <c r="K225" s="177" t="s">
        <v>19</v>
      </c>
      <c r="L225" s="41"/>
      <c r="M225" s="182" t="s">
        <v>19</v>
      </c>
      <c r="N225" s="183" t="s">
        <v>47</v>
      </c>
      <c r="O225" s="66"/>
      <c r="P225" s="184">
        <f t="shared" si="31"/>
        <v>0</v>
      </c>
      <c r="Q225" s="184">
        <v>0.00052</v>
      </c>
      <c r="R225" s="184">
        <f t="shared" si="32"/>
        <v>0.00052</v>
      </c>
      <c r="S225" s="184">
        <v>0</v>
      </c>
      <c r="T225" s="185">
        <f t="shared" si="3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261</v>
      </c>
      <c r="AT225" s="186" t="s">
        <v>173</v>
      </c>
      <c r="AU225" s="186" t="s">
        <v>179</v>
      </c>
      <c r="AY225" s="19" t="s">
        <v>171</v>
      </c>
      <c r="BE225" s="187">
        <f t="shared" si="34"/>
        <v>0</v>
      </c>
      <c r="BF225" s="187">
        <f t="shared" si="35"/>
        <v>0</v>
      </c>
      <c r="BG225" s="187">
        <f t="shared" si="36"/>
        <v>0</v>
      </c>
      <c r="BH225" s="187">
        <f t="shared" si="37"/>
        <v>0</v>
      </c>
      <c r="BI225" s="187">
        <f t="shared" si="38"/>
        <v>0</v>
      </c>
      <c r="BJ225" s="19" t="s">
        <v>179</v>
      </c>
      <c r="BK225" s="187">
        <f t="shared" si="39"/>
        <v>0</v>
      </c>
      <c r="BL225" s="19" t="s">
        <v>261</v>
      </c>
      <c r="BM225" s="186" t="s">
        <v>2913</v>
      </c>
    </row>
    <row r="226" spans="1:65" s="2" customFormat="1" ht="16.5" customHeight="1">
      <c r="A226" s="36"/>
      <c r="B226" s="37"/>
      <c r="C226" s="175" t="s">
        <v>768</v>
      </c>
      <c r="D226" s="175" t="s">
        <v>173</v>
      </c>
      <c r="E226" s="176" t="s">
        <v>2914</v>
      </c>
      <c r="F226" s="177" t="s">
        <v>2915</v>
      </c>
      <c r="G226" s="178" t="s">
        <v>284</v>
      </c>
      <c r="H226" s="179">
        <v>1</v>
      </c>
      <c r="I226" s="180"/>
      <c r="J226" s="181">
        <f t="shared" si="30"/>
        <v>0</v>
      </c>
      <c r="K226" s="177" t="s">
        <v>177</v>
      </c>
      <c r="L226" s="41"/>
      <c r="M226" s="182" t="s">
        <v>19</v>
      </c>
      <c r="N226" s="183" t="s">
        <v>47</v>
      </c>
      <c r="O226" s="66"/>
      <c r="P226" s="184">
        <f t="shared" si="31"/>
        <v>0</v>
      </c>
      <c r="Q226" s="184">
        <v>0.00096</v>
      </c>
      <c r="R226" s="184">
        <f t="shared" si="32"/>
        <v>0.00096</v>
      </c>
      <c r="S226" s="184">
        <v>0</v>
      </c>
      <c r="T226" s="185">
        <f t="shared" si="3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261</v>
      </c>
      <c r="AT226" s="186" t="s">
        <v>173</v>
      </c>
      <c r="AU226" s="186" t="s">
        <v>179</v>
      </c>
      <c r="AY226" s="19" t="s">
        <v>171</v>
      </c>
      <c r="BE226" s="187">
        <f t="shared" si="34"/>
        <v>0</v>
      </c>
      <c r="BF226" s="187">
        <f t="shared" si="35"/>
        <v>0</v>
      </c>
      <c r="BG226" s="187">
        <f t="shared" si="36"/>
        <v>0</v>
      </c>
      <c r="BH226" s="187">
        <f t="shared" si="37"/>
        <v>0</v>
      </c>
      <c r="BI226" s="187">
        <f t="shared" si="38"/>
        <v>0</v>
      </c>
      <c r="BJ226" s="19" t="s">
        <v>179</v>
      </c>
      <c r="BK226" s="187">
        <f t="shared" si="39"/>
        <v>0</v>
      </c>
      <c r="BL226" s="19" t="s">
        <v>261</v>
      </c>
      <c r="BM226" s="186" t="s">
        <v>2916</v>
      </c>
    </row>
    <row r="227" spans="1:65" s="2" customFormat="1" ht="24">
      <c r="A227" s="36"/>
      <c r="B227" s="37"/>
      <c r="C227" s="175" t="s">
        <v>774</v>
      </c>
      <c r="D227" s="175" t="s">
        <v>173</v>
      </c>
      <c r="E227" s="176" t="s">
        <v>2917</v>
      </c>
      <c r="F227" s="177" t="s">
        <v>2918</v>
      </c>
      <c r="G227" s="178" t="s">
        <v>284</v>
      </c>
      <c r="H227" s="179">
        <v>1</v>
      </c>
      <c r="I227" s="180"/>
      <c r="J227" s="181">
        <f t="shared" si="30"/>
        <v>0</v>
      </c>
      <c r="K227" s="177" t="s">
        <v>177</v>
      </c>
      <c r="L227" s="41"/>
      <c r="M227" s="182" t="s">
        <v>19</v>
      </c>
      <c r="N227" s="183" t="s">
        <v>47</v>
      </c>
      <c r="O227" s="66"/>
      <c r="P227" s="184">
        <f t="shared" si="31"/>
        <v>0</v>
      </c>
      <c r="Q227" s="184">
        <v>0.00056</v>
      </c>
      <c r="R227" s="184">
        <f t="shared" si="32"/>
        <v>0.00056</v>
      </c>
      <c r="S227" s="184">
        <v>0</v>
      </c>
      <c r="T227" s="185">
        <f t="shared" si="3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261</v>
      </c>
      <c r="AT227" s="186" t="s">
        <v>173</v>
      </c>
      <c r="AU227" s="186" t="s">
        <v>179</v>
      </c>
      <c r="AY227" s="19" t="s">
        <v>171</v>
      </c>
      <c r="BE227" s="187">
        <f t="shared" si="34"/>
        <v>0</v>
      </c>
      <c r="BF227" s="187">
        <f t="shared" si="35"/>
        <v>0</v>
      </c>
      <c r="BG227" s="187">
        <f t="shared" si="36"/>
        <v>0</v>
      </c>
      <c r="BH227" s="187">
        <f t="shared" si="37"/>
        <v>0</v>
      </c>
      <c r="BI227" s="187">
        <f t="shared" si="38"/>
        <v>0</v>
      </c>
      <c r="BJ227" s="19" t="s">
        <v>179</v>
      </c>
      <c r="BK227" s="187">
        <f t="shared" si="39"/>
        <v>0</v>
      </c>
      <c r="BL227" s="19" t="s">
        <v>261</v>
      </c>
      <c r="BM227" s="186" t="s">
        <v>2919</v>
      </c>
    </row>
    <row r="228" spans="1:65" s="2" customFormat="1" ht="24">
      <c r="A228" s="36"/>
      <c r="B228" s="37"/>
      <c r="C228" s="175" t="s">
        <v>979</v>
      </c>
      <c r="D228" s="175" t="s">
        <v>173</v>
      </c>
      <c r="E228" s="176" t="s">
        <v>2920</v>
      </c>
      <c r="F228" s="177" t="s">
        <v>2921</v>
      </c>
      <c r="G228" s="178" t="s">
        <v>222</v>
      </c>
      <c r="H228" s="179">
        <v>0.521</v>
      </c>
      <c r="I228" s="180"/>
      <c r="J228" s="181">
        <f t="shared" si="30"/>
        <v>0</v>
      </c>
      <c r="K228" s="177" t="s">
        <v>177</v>
      </c>
      <c r="L228" s="41"/>
      <c r="M228" s="182" t="s">
        <v>19</v>
      </c>
      <c r="N228" s="183" t="s">
        <v>47</v>
      </c>
      <c r="O228" s="66"/>
      <c r="P228" s="184">
        <f t="shared" si="31"/>
        <v>0</v>
      </c>
      <c r="Q228" s="184">
        <v>0</v>
      </c>
      <c r="R228" s="184">
        <f t="shared" si="32"/>
        <v>0</v>
      </c>
      <c r="S228" s="184">
        <v>0</v>
      </c>
      <c r="T228" s="185">
        <f t="shared" si="3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261</v>
      </c>
      <c r="AT228" s="186" t="s">
        <v>173</v>
      </c>
      <c r="AU228" s="186" t="s">
        <v>179</v>
      </c>
      <c r="AY228" s="19" t="s">
        <v>171</v>
      </c>
      <c r="BE228" s="187">
        <f t="shared" si="34"/>
        <v>0</v>
      </c>
      <c r="BF228" s="187">
        <f t="shared" si="35"/>
        <v>0</v>
      </c>
      <c r="BG228" s="187">
        <f t="shared" si="36"/>
        <v>0</v>
      </c>
      <c r="BH228" s="187">
        <f t="shared" si="37"/>
        <v>0</v>
      </c>
      <c r="BI228" s="187">
        <f t="shared" si="38"/>
        <v>0</v>
      </c>
      <c r="BJ228" s="19" t="s">
        <v>179</v>
      </c>
      <c r="BK228" s="187">
        <f t="shared" si="39"/>
        <v>0</v>
      </c>
      <c r="BL228" s="19" t="s">
        <v>261</v>
      </c>
      <c r="BM228" s="186" t="s">
        <v>2922</v>
      </c>
    </row>
    <row r="229" spans="2:63" s="12" customFormat="1" ht="22.9" customHeight="1">
      <c r="B229" s="159"/>
      <c r="C229" s="160"/>
      <c r="D229" s="161" t="s">
        <v>74</v>
      </c>
      <c r="E229" s="173" t="s">
        <v>2923</v>
      </c>
      <c r="F229" s="173" t="s">
        <v>2924</v>
      </c>
      <c r="G229" s="160"/>
      <c r="H229" s="160"/>
      <c r="I229" s="163"/>
      <c r="J229" s="174">
        <f>BK229</f>
        <v>0</v>
      </c>
      <c r="K229" s="160"/>
      <c r="L229" s="165"/>
      <c r="M229" s="166"/>
      <c r="N229" s="167"/>
      <c r="O229" s="167"/>
      <c r="P229" s="168">
        <f>SUM(P230:P235)</f>
        <v>0</v>
      </c>
      <c r="Q229" s="167"/>
      <c r="R229" s="168">
        <f>SUM(R230:R235)</f>
        <v>0.010410000000000003</v>
      </c>
      <c r="S229" s="167"/>
      <c r="T229" s="169">
        <f>SUM(T230:T235)</f>
        <v>0</v>
      </c>
      <c r="AR229" s="170" t="s">
        <v>179</v>
      </c>
      <c r="AT229" s="171" t="s">
        <v>74</v>
      </c>
      <c r="AU229" s="171" t="s">
        <v>83</v>
      </c>
      <c r="AY229" s="170" t="s">
        <v>171</v>
      </c>
      <c r="BK229" s="172">
        <f>SUM(BK230:BK235)</f>
        <v>0</v>
      </c>
    </row>
    <row r="230" spans="1:65" s="2" customFormat="1" ht="16.5" customHeight="1">
      <c r="A230" s="36"/>
      <c r="B230" s="37"/>
      <c r="C230" s="175" t="s">
        <v>2129</v>
      </c>
      <c r="D230" s="175" t="s">
        <v>173</v>
      </c>
      <c r="E230" s="176" t="s">
        <v>2925</v>
      </c>
      <c r="F230" s="177" t="s">
        <v>2926</v>
      </c>
      <c r="G230" s="178" t="s">
        <v>256</v>
      </c>
      <c r="H230" s="179">
        <v>1</v>
      </c>
      <c r="I230" s="180"/>
      <c r="J230" s="181">
        <f aca="true" t="shared" si="40" ref="J230:J235">ROUND(I230*H230,2)</f>
        <v>0</v>
      </c>
      <c r="K230" s="177" t="s">
        <v>177</v>
      </c>
      <c r="L230" s="41"/>
      <c r="M230" s="182" t="s">
        <v>19</v>
      </c>
      <c r="N230" s="183" t="s">
        <v>47</v>
      </c>
      <c r="O230" s="66"/>
      <c r="P230" s="184">
        <f aca="true" t="shared" si="41" ref="P230:P235">O230*H230</f>
        <v>0</v>
      </c>
      <c r="Q230" s="184">
        <v>0.00045</v>
      </c>
      <c r="R230" s="184">
        <f aca="true" t="shared" si="42" ref="R230:R235">Q230*H230</f>
        <v>0.00045</v>
      </c>
      <c r="S230" s="184">
        <v>0</v>
      </c>
      <c r="T230" s="185">
        <f aca="true" t="shared" si="43" ref="T230:T235"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261</v>
      </c>
      <c r="AT230" s="186" t="s">
        <v>173</v>
      </c>
      <c r="AU230" s="186" t="s">
        <v>179</v>
      </c>
      <c r="AY230" s="19" t="s">
        <v>171</v>
      </c>
      <c r="BE230" s="187">
        <f aca="true" t="shared" si="44" ref="BE230:BE235">IF(N230="základní",J230,0)</f>
        <v>0</v>
      </c>
      <c r="BF230" s="187">
        <f aca="true" t="shared" si="45" ref="BF230:BF235">IF(N230="snížená",J230,0)</f>
        <v>0</v>
      </c>
      <c r="BG230" s="187">
        <f aca="true" t="shared" si="46" ref="BG230:BG235">IF(N230="zákl. přenesená",J230,0)</f>
        <v>0</v>
      </c>
      <c r="BH230" s="187">
        <f aca="true" t="shared" si="47" ref="BH230:BH235">IF(N230="sníž. přenesená",J230,0)</f>
        <v>0</v>
      </c>
      <c r="BI230" s="187">
        <f aca="true" t="shared" si="48" ref="BI230:BI235">IF(N230="nulová",J230,0)</f>
        <v>0</v>
      </c>
      <c r="BJ230" s="19" t="s">
        <v>179</v>
      </c>
      <c r="BK230" s="187">
        <f aca="true" t="shared" si="49" ref="BK230:BK235">ROUND(I230*H230,2)</f>
        <v>0</v>
      </c>
      <c r="BL230" s="19" t="s">
        <v>261</v>
      </c>
      <c r="BM230" s="186" t="s">
        <v>2927</v>
      </c>
    </row>
    <row r="231" spans="1:65" s="2" customFormat="1" ht="16.5" customHeight="1">
      <c r="A231" s="36"/>
      <c r="B231" s="37"/>
      <c r="C231" s="175" t="s">
        <v>2133</v>
      </c>
      <c r="D231" s="175" t="s">
        <v>173</v>
      </c>
      <c r="E231" s="176" t="s">
        <v>2928</v>
      </c>
      <c r="F231" s="177" t="s">
        <v>2929</v>
      </c>
      <c r="G231" s="178" t="s">
        <v>256</v>
      </c>
      <c r="H231" s="179">
        <v>9</v>
      </c>
      <c r="I231" s="180"/>
      <c r="J231" s="181">
        <f t="shared" si="40"/>
        <v>0</v>
      </c>
      <c r="K231" s="177" t="s">
        <v>177</v>
      </c>
      <c r="L231" s="41"/>
      <c r="M231" s="182" t="s">
        <v>19</v>
      </c>
      <c r="N231" s="183" t="s">
        <v>47</v>
      </c>
      <c r="O231" s="66"/>
      <c r="P231" s="184">
        <f t="shared" si="41"/>
        <v>0</v>
      </c>
      <c r="Q231" s="184">
        <v>0.00067</v>
      </c>
      <c r="R231" s="184">
        <f t="shared" si="42"/>
        <v>0.006030000000000001</v>
      </c>
      <c r="S231" s="184">
        <v>0</v>
      </c>
      <c r="T231" s="185">
        <f t="shared" si="4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261</v>
      </c>
      <c r="AT231" s="186" t="s">
        <v>173</v>
      </c>
      <c r="AU231" s="186" t="s">
        <v>179</v>
      </c>
      <c r="AY231" s="19" t="s">
        <v>171</v>
      </c>
      <c r="BE231" s="187">
        <f t="shared" si="44"/>
        <v>0</v>
      </c>
      <c r="BF231" s="187">
        <f t="shared" si="45"/>
        <v>0</v>
      </c>
      <c r="BG231" s="187">
        <f t="shared" si="46"/>
        <v>0</v>
      </c>
      <c r="BH231" s="187">
        <f t="shared" si="47"/>
        <v>0</v>
      </c>
      <c r="BI231" s="187">
        <f t="shared" si="48"/>
        <v>0</v>
      </c>
      <c r="BJ231" s="19" t="s">
        <v>179</v>
      </c>
      <c r="BK231" s="187">
        <f t="shared" si="49"/>
        <v>0</v>
      </c>
      <c r="BL231" s="19" t="s">
        <v>261</v>
      </c>
      <c r="BM231" s="186" t="s">
        <v>2930</v>
      </c>
    </row>
    <row r="232" spans="1:65" s="2" customFormat="1" ht="16.5" customHeight="1">
      <c r="A232" s="36"/>
      <c r="B232" s="37"/>
      <c r="C232" s="175" t="s">
        <v>2137</v>
      </c>
      <c r="D232" s="175" t="s">
        <v>173</v>
      </c>
      <c r="E232" s="176" t="s">
        <v>2931</v>
      </c>
      <c r="F232" s="177" t="s">
        <v>2932</v>
      </c>
      <c r="G232" s="178" t="s">
        <v>284</v>
      </c>
      <c r="H232" s="179">
        <v>1</v>
      </c>
      <c r="I232" s="180"/>
      <c r="J232" s="181">
        <f t="shared" si="40"/>
        <v>0</v>
      </c>
      <c r="K232" s="177" t="s">
        <v>19</v>
      </c>
      <c r="L232" s="41"/>
      <c r="M232" s="182" t="s">
        <v>19</v>
      </c>
      <c r="N232" s="183" t="s">
        <v>47</v>
      </c>
      <c r="O232" s="66"/>
      <c r="P232" s="184">
        <f t="shared" si="41"/>
        <v>0</v>
      </c>
      <c r="Q232" s="184">
        <v>0.00345</v>
      </c>
      <c r="R232" s="184">
        <f t="shared" si="42"/>
        <v>0.00345</v>
      </c>
      <c r="S232" s="184">
        <v>0</v>
      </c>
      <c r="T232" s="185">
        <f t="shared" si="4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261</v>
      </c>
      <c r="AT232" s="186" t="s">
        <v>173</v>
      </c>
      <c r="AU232" s="186" t="s">
        <v>179</v>
      </c>
      <c r="AY232" s="19" t="s">
        <v>171</v>
      </c>
      <c r="BE232" s="187">
        <f t="shared" si="44"/>
        <v>0</v>
      </c>
      <c r="BF232" s="187">
        <f t="shared" si="45"/>
        <v>0</v>
      </c>
      <c r="BG232" s="187">
        <f t="shared" si="46"/>
        <v>0</v>
      </c>
      <c r="BH232" s="187">
        <f t="shared" si="47"/>
        <v>0</v>
      </c>
      <c r="BI232" s="187">
        <f t="shared" si="48"/>
        <v>0</v>
      </c>
      <c r="BJ232" s="19" t="s">
        <v>179</v>
      </c>
      <c r="BK232" s="187">
        <f t="shared" si="49"/>
        <v>0</v>
      </c>
      <c r="BL232" s="19" t="s">
        <v>261</v>
      </c>
      <c r="BM232" s="186" t="s">
        <v>2933</v>
      </c>
    </row>
    <row r="233" spans="1:65" s="2" customFormat="1" ht="21.75" customHeight="1">
      <c r="A233" s="36"/>
      <c r="B233" s="37"/>
      <c r="C233" s="175" t="s">
        <v>2141</v>
      </c>
      <c r="D233" s="175" t="s">
        <v>173</v>
      </c>
      <c r="E233" s="176" t="s">
        <v>2934</v>
      </c>
      <c r="F233" s="177" t="s">
        <v>2935</v>
      </c>
      <c r="G233" s="178" t="s">
        <v>284</v>
      </c>
      <c r="H233" s="179">
        <v>1</v>
      </c>
      <c r="I233" s="180"/>
      <c r="J233" s="181">
        <f t="shared" si="40"/>
        <v>0</v>
      </c>
      <c r="K233" s="177" t="s">
        <v>177</v>
      </c>
      <c r="L233" s="41"/>
      <c r="M233" s="182" t="s">
        <v>19</v>
      </c>
      <c r="N233" s="183" t="s">
        <v>47</v>
      </c>
      <c r="O233" s="66"/>
      <c r="P233" s="184">
        <f t="shared" si="41"/>
        <v>0</v>
      </c>
      <c r="Q233" s="184">
        <v>0.00024</v>
      </c>
      <c r="R233" s="184">
        <f t="shared" si="42"/>
        <v>0.00024</v>
      </c>
      <c r="S233" s="184">
        <v>0</v>
      </c>
      <c r="T233" s="185">
        <f t="shared" si="4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261</v>
      </c>
      <c r="AT233" s="186" t="s">
        <v>173</v>
      </c>
      <c r="AU233" s="186" t="s">
        <v>179</v>
      </c>
      <c r="AY233" s="19" t="s">
        <v>171</v>
      </c>
      <c r="BE233" s="187">
        <f t="shared" si="44"/>
        <v>0</v>
      </c>
      <c r="BF233" s="187">
        <f t="shared" si="45"/>
        <v>0</v>
      </c>
      <c r="BG233" s="187">
        <f t="shared" si="46"/>
        <v>0</v>
      </c>
      <c r="BH233" s="187">
        <f t="shared" si="47"/>
        <v>0</v>
      </c>
      <c r="BI233" s="187">
        <f t="shared" si="48"/>
        <v>0</v>
      </c>
      <c r="BJ233" s="19" t="s">
        <v>179</v>
      </c>
      <c r="BK233" s="187">
        <f t="shared" si="49"/>
        <v>0</v>
      </c>
      <c r="BL233" s="19" t="s">
        <v>261</v>
      </c>
      <c r="BM233" s="186" t="s">
        <v>2936</v>
      </c>
    </row>
    <row r="234" spans="1:65" s="2" customFormat="1" ht="21.75" customHeight="1">
      <c r="A234" s="36"/>
      <c r="B234" s="37"/>
      <c r="C234" s="175" t="s">
        <v>2145</v>
      </c>
      <c r="D234" s="175" t="s">
        <v>173</v>
      </c>
      <c r="E234" s="176" t="s">
        <v>2937</v>
      </c>
      <c r="F234" s="177" t="s">
        <v>2938</v>
      </c>
      <c r="G234" s="178" t="s">
        <v>284</v>
      </c>
      <c r="H234" s="179">
        <v>1</v>
      </c>
      <c r="I234" s="180"/>
      <c r="J234" s="181">
        <f t="shared" si="40"/>
        <v>0</v>
      </c>
      <c r="K234" s="177" t="s">
        <v>177</v>
      </c>
      <c r="L234" s="41"/>
      <c r="M234" s="182" t="s">
        <v>19</v>
      </c>
      <c r="N234" s="183" t="s">
        <v>47</v>
      </c>
      <c r="O234" s="66"/>
      <c r="P234" s="184">
        <f t="shared" si="41"/>
        <v>0</v>
      </c>
      <c r="Q234" s="184">
        <v>0.00024</v>
      </c>
      <c r="R234" s="184">
        <f t="shared" si="42"/>
        <v>0.00024</v>
      </c>
      <c r="S234" s="184">
        <v>0</v>
      </c>
      <c r="T234" s="185">
        <f t="shared" si="4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261</v>
      </c>
      <c r="AT234" s="186" t="s">
        <v>173</v>
      </c>
      <c r="AU234" s="186" t="s">
        <v>179</v>
      </c>
      <c r="AY234" s="19" t="s">
        <v>171</v>
      </c>
      <c r="BE234" s="187">
        <f t="shared" si="44"/>
        <v>0</v>
      </c>
      <c r="BF234" s="187">
        <f t="shared" si="45"/>
        <v>0</v>
      </c>
      <c r="BG234" s="187">
        <f t="shared" si="46"/>
        <v>0</v>
      </c>
      <c r="BH234" s="187">
        <f t="shared" si="47"/>
        <v>0</v>
      </c>
      <c r="BI234" s="187">
        <f t="shared" si="48"/>
        <v>0</v>
      </c>
      <c r="BJ234" s="19" t="s">
        <v>179</v>
      </c>
      <c r="BK234" s="187">
        <f t="shared" si="49"/>
        <v>0</v>
      </c>
      <c r="BL234" s="19" t="s">
        <v>261</v>
      </c>
      <c r="BM234" s="186" t="s">
        <v>2939</v>
      </c>
    </row>
    <row r="235" spans="1:65" s="2" customFormat="1" ht="24">
      <c r="A235" s="36"/>
      <c r="B235" s="37"/>
      <c r="C235" s="175" t="s">
        <v>983</v>
      </c>
      <c r="D235" s="175" t="s">
        <v>173</v>
      </c>
      <c r="E235" s="176" t="s">
        <v>2940</v>
      </c>
      <c r="F235" s="177" t="s">
        <v>2941</v>
      </c>
      <c r="G235" s="178" t="s">
        <v>222</v>
      </c>
      <c r="H235" s="179">
        <v>0.01</v>
      </c>
      <c r="I235" s="180"/>
      <c r="J235" s="181">
        <f t="shared" si="40"/>
        <v>0</v>
      </c>
      <c r="K235" s="177" t="s">
        <v>177</v>
      </c>
      <c r="L235" s="41"/>
      <c r="M235" s="182" t="s">
        <v>19</v>
      </c>
      <c r="N235" s="183" t="s">
        <v>47</v>
      </c>
      <c r="O235" s="66"/>
      <c r="P235" s="184">
        <f t="shared" si="41"/>
        <v>0</v>
      </c>
      <c r="Q235" s="184">
        <v>0</v>
      </c>
      <c r="R235" s="184">
        <f t="shared" si="42"/>
        <v>0</v>
      </c>
      <c r="S235" s="184">
        <v>0</v>
      </c>
      <c r="T235" s="185">
        <f t="shared" si="4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261</v>
      </c>
      <c r="AT235" s="186" t="s">
        <v>173</v>
      </c>
      <c r="AU235" s="186" t="s">
        <v>179</v>
      </c>
      <c r="AY235" s="19" t="s">
        <v>171</v>
      </c>
      <c r="BE235" s="187">
        <f t="shared" si="44"/>
        <v>0</v>
      </c>
      <c r="BF235" s="187">
        <f t="shared" si="45"/>
        <v>0</v>
      </c>
      <c r="BG235" s="187">
        <f t="shared" si="46"/>
        <v>0</v>
      </c>
      <c r="BH235" s="187">
        <f t="shared" si="47"/>
        <v>0</v>
      </c>
      <c r="BI235" s="187">
        <f t="shared" si="48"/>
        <v>0</v>
      </c>
      <c r="BJ235" s="19" t="s">
        <v>179</v>
      </c>
      <c r="BK235" s="187">
        <f t="shared" si="49"/>
        <v>0</v>
      </c>
      <c r="BL235" s="19" t="s">
        <v>261</v>
      </c>
      <c r="BM235" s="186" t="s">
        <v>2942</v>
      </c>
    </row>
    <row r="236" spans="2:63" s="12" customFormat="1" ht="22.9" customHeight="1">
      <c r="B236" s="159"/>
      <c r="C236" s="160"/>
      <c r="D236" s="161" t="s">
        <v>74</v>
      </c>
      <c r="E236" s="173" t="s">
        <v>2943</v>
      </c>
      <c r="F236" s="173" t="s">
        <v>2944</v>
      </c>
      <c r="G236" s="160"/>
      <c r="H236" s="160"/>
      <c r="I236" s="163"/>
      <c r="J236" s="174">
        <f>BK236</f>
        <v>0</v>
      </c>
      <c r="K236" s="160"/>
      <c r="L236" s="165"/>
      <c r="M236" s="166"/>
      <c r="N236" s="167"/>
      <c r="O236" s="167"/>
      <c r="P236" s="168">
        <f>SUM(P237:P265)</f>
        <v>0</v>
      </c>
      <c r="Q236" s="167"/>
      <c r="R236" s="168">
        <f>SUM(R237:R265)</f>
        <v>0.5185000000000001</v>
      </c>
      <c r="S236" s="167"/>
      <c r="T236" s="169">
        <f>SUM(T237:T265)</f>
        <v>0</v>
      </c>
      <c r="AR236" s="170" t="s">
        <v>179</v>
      </c>
      <c r="AT236" s="171" t="s">
        <v>74</v>
      </c>
      <c r="AU236" s="171" t="s">
        <v>83</v>
      </c>
      <c r="AY236" s="170" t="s">
        <v>171</v>
      </c>
      <c r="BK236" s="172">
        <f>SUM(BK237:BK265)</f>
        <v>0</v>
      </c>
    </row>
    <row r="237" spans="1:65" s="2" customFormat="1" ht="21.75" customHeight="1">
      <c r="A237" s="36"/>
      <c r="B237" s="37"/>
      <c r="C237" s="175" t="s">
        <v>790</v>
      </c>
      <c r="D237" s="175" t="s">
        <v>173</v>
      </c>
      <c r="E237" s="176" t="s">
        <v>2945</v>
      </c>
      <c r="F237" s="177" t="s">
        <v>2946</v>
      </c>
      <c r="G237" s="178" t="s">
        <v>512</v>
      </c>
      <c r="H237" s="179">
        <v>5</v>
      </c>
      <c r="I237" s="180"/>
      <c r="J237" s="181">
        <f aca="true" t="shared" si="50" ref="J237:J250">ROUND(I237*H237,2)</f>
        <v>0</v>
      </c>
      <c r="K237" s="177" t="s">
        <v>177</v>
      </c>
      <c r="L237" s="41"/>
      <c r="M237" s="182" t="s">
        <v>19</v>
      </c>
      <c r="N237" s="183" t="s">
        <v>47</v>
      </c>
      <c r="O237" s="66"/>
      <c r="P237" s="184">
        <f aca="true" t="shared" si="51" ref="P237:P250">O237*H237</f>
        <v>0</v>
      </c>
      <c r="Q237" s="184">
        <v>0.01697</v>
      </c>
      <c r="R237" s="184">
        <f aca="true" t="shared" si="52" ref="R237:R250">Q237*H237</f>
        <v>0.08485</v>
      </c>
      <c r="S237" s="184">
        <v>0</v>
      </c>
      <c r="T237" s="185">
        <f aca="true" t="shared" si="53" ref="T237:T250"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261</v>
      </c>
      <c r="AT237" s="186" t="s">
        <v>173</v>
      </c>
      <c r="AU237" s="186" t="s">
        <v>179</v>
      </c>
      <c r="AY237" s="19" t="s">
        <v>171</v>
      </c>
      <c r="BE237" s="187">
        <f aca="true" t="shared" si="54" ref="BE237:BE250">IF(N237="základní",J237,0)</f>
        <v>0</v>
      </c>
      <c r="BF237" s="187">
        <f aca="true" t="shared" si="55" ref="BF237:BF250">IF(N237="snížená",J237,0)</f>
        <v>0</v>
      </c>
      <c r="BG237" s="187">
        <f aca="true" t="shared" si="56" ref="BG237:BG250">IF(N237="zákl. přenesená",J237,0)</f>
        <v>0</v>
      </c>
      <c r="BH237" s="187">
        <f aca="true" t="shared" si="57" ref="BH237:BH250">IF(N237="sníž. přenesená",J237,0)</f>
        <v>0</v>
      </c>
      <c r="BI237" s="187">
        <f aca="true" t="shared" si="58" ref="BI237:BI250">IF(N237="nulová",J237,0)</f>
        <v>0</v>
      </c>
      <c r="BJ237" s="19" t="s">
        <v>179</v>
      </c>
      <c r="BK237" s="187">
        <f aca="true" t="shared" si="59" ref="BK237:BK250">ROUND(I237*H237,2)</f>
        <v>0</v>
      </c>
      <c r="BL237" s="19" t="s">
        <v>261</v>
      </c>
      <c r="BM237" s="186" t="s">
        <v>2947</v>
      </c>
    </row>
    <row r="238" spans="1:65" s="2" customFormat="1" ht="24">
      <c r="A238" s="36"/>
      <c r="B238" s="37"/>
      <c r="C238" s="175" t="s">
        <v>794</v>
      </c>
      <c r="D238" s="175" t="s">
        <v>173</v>
      </c>
      <c r="E238" s="176" t="s">
        <v>2948</v>
      </c>
      <c r="F238" s="177" t="s">
        <v>2949</v>
      </c>
      <c r="G238" s="178" t="s">
        <v>512</v>
      </c>
      <c r="H238" s="179">
        <v>2</v>
      </c>
      <c r="I238" s="180"/>
      <c r="J238" s="181">
        <f t="shared" si="50"/>
        <v>0</v>
      </c>
      <c r="K238" s="177" t="s">
        <v>19</v>
      </c>
      <c r="L238" s="41"/>
      <c r="M238" s="182" t="s">
        <v>19</v>
      </c>
      <c r="N238" s="183" t="s">
        <v>47</v>
      </c>
      <c r="O238" s="66"/>
      <c r="P238" s="184">
        <f t="shared" si="51"/>
        <v>0</v>
      </c>
      <c r="Q238" s="184">
        <v>0.01697</v>
      </c>
      <c r="R238" s="184">
        <f t="shared" si="52"/>
        <v>0.03394</v>
      </c>
      <c r="S238" s="184">
        <v>0</v>
      </c>
      <c r="T238" s="185">
        <f t="shared" si="5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261</v>
      </c>
      <c r="AT238" s="186" t="s">
        <v>173</v>
      </c>
      <c r="AU238" s="186" t="s">
        <v>179</v>
      </c>
      <c r="AY238" s="19" t="s">
        <v>171</v>
      </c>
      <c r="BE238" s="187">
        <f t="shared" si="54"/>
        <v>0</v>
      </c>
      <c r="BF238" s="187">
        <f t="shared" si="55"/>
        <v>0</v>
      </c>
      <c r="BG238" s="187">
        <f t="shared" si="56"/>
        <v>0</v>
      </c>
      <c r="BH238" s="187">
        <f t="shared" si="57"/>
        <v>0</v>
      </c>
      <c r="BI238" s="187">
        <f t="shared" si="58"/>
        <v>0</v>
      </c>
      <c r="BJ238" s="19" t="s">
        <v>179</v>
      </c>
      <c r="BK238" s="187">
        <f t="shared" si="59"/>
        <v>0</v>
      </c>
      <c r="BL238" s="19" t="s">
        <v>261</v>
      </c>
      <c r="BM238" s="186" t="s">
        <v>2950</v>
      </c>
    </row>
    <row r="239" spans="1:65" s="2" customFormat="1" ht="24">
      <c r="A239" s="36"/>
      <c r="B239" s="37"/>
      <c r="C239" s="175" t="s">
        <v>799</v>
      </c>
      <c r="D239" s="175" t="s">
        <v>173</v>
      </c>
      <c r="E239" s="176" t="s">
        <v>2951</v>
      </c>
      <c r="F239" s="177" t="s">
        <v>2952</v>
      </c>
      <c r="G239" s="178" t="s">
        <v>512</v>
      </c>
      <c r="H239" s="179">
        <v>5</v>
      </c>
      <c r="I239" s="180"/>
      <c r="J239" s="181">
        <f t="shared" si="50"/>
        <v>0</v>
      </c>
      <c r="K239" s="177" t="s">
        <v>177</v>
      </c>
      <c r="L239" s="41"/>
      <c r="M239" s="182" t="s">
        <v>19</v>
      </c>
      <c r="N239" s="183" t="s">
        <v>47</v>
      </c>
      <c r="O239" s="66"/>
      <c r="P239" s="184">
        <f t="shared" si="51"/>
        <v>0</v>
      </c>
      <c r="Q239" s="184">
        <v>0.01197</v>
      </c>
      <c r="R239" s="184">
        <f t="shared" si="52"/>
        <v>0.05985</v>
      </c>
      <c r="S239" s="184">
        <v>0</v>
      </c>
      <c r="T239" s="185">
        <f t="shared" si="5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261</v>
      </c>
      <c r="AT239" s="186" t="s">
        <v>173</v>
      </c>
      <c r="AU239" s="186" t="s">
        <v>179</v>
      </c>
      <c r="AY239" s="19" t="s">
        <v>171</v>
      </c>
      <c r="BE239" s="187">
        <f t="shared" si="54"/>
        <v>0</v>
      </c>
      <c r="BF239" s="187">
        <f t="shared" si="55"/>
        <v>0</v>
      </c>
      <c r="BG239" s="187">
        <f t="shared" si="56"/>
        <v>0</v>
      </c>
      <c r="BH239" s="187">
        <f t="shared" si="57"/>
        <v>0</v>
      </c>
      <c r="BI239" s="187">
        <f t="shared" si="58"/>
        <v>0</v>
      </c>
      <c r="BJ239" s="19" t="s">
        <v>179</v>
      </c>
      <c r="BK239" s="187">
        <f t="shared" si="59"/>
        <v>0</v>
      </c>
      <c r="BL239" s="19" t="s">
        <v>261</v>
      </c>
      <c r="BM239" s="186" t="s">
        <v>2953</v>
      </c>
    </row>
    <row r="240" spans="1:65" s="2" customFormat="1" ht="21.75" customHeight="1">
      <c r="A240" s="36"/>
      <c r="B240" s="37"/>
      <c r="C240" s="175" t="s">
        <v>807</v>
      </c>
      <c r="D240" s="175" t="s">
        <v>173</v>
      </c>
      <c r="E240" s="176" t="s">
        <v>2954</v>
      </c>
      <c r="F240" s="177" t="s">
        <v>2955</v>
      </c>
      <c r="G240" s="178" t="s">
        <v>512</v>
      </c>
      <c r="H240" s="179">
        <v>2</v>
      </c>
      <c r="I240" s="180"/>
      <c r="J240" s="181">
        <f t="shared" si="50"/>
        <v>0</v>
      </c>
      <c r="K240" s="177" t="s">
        <v>177</v>
      </c>
      <c r="L240" s="41"/>
      <c r="M240" s="182" t="s">
        <v>19</v>
      </c>
      <c r="N240" s="183" t="s">
        <v>47</v>
      </c>
      <c r="O240" s="66"/>
      <c r="P240" s="184">
        <f t="shared" si="51"/>
        <v>0</v>
      </c>
      <c r="Q240" s="184">
        <v>0.01921</v>
      </c>
      <c r="R240" s="184">
        <f t="shared" si="52"/>
        <v>0.03842</v>
      </c>
      <c r="S240" s="184">
        <v>0</v>
      </c>
      <c r="T240" s="185">
        <f t="shared" si="5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261</v>
      </c>
      <c r="AT240" s="186" t="s">
        <v>173</v>
      </c>
      <c r="AU240" s="186" t="s">
        <v>179</v>
      </c>
      <c r="AY240" s="19" t="s">
        <v>171</v>
      </c>
      <c r="BE240" s="187">
        <f t="shared" si="54"/>
        <v>0</v>
      </c>
      <c r="BF240" s="187">
        <f t="shared" si="55"/>
        <v>0</v>
      </c>
      <c r="BG240" s="187">
        <f t="shared" si="56"/>
        <v>0</v>
      </c>
      <c r="BH240" s="187">
        <f t="shared" si="57"/>
        <v>0</v>
      </c>
      <c r="BI240" s="187">
        <f t="shared" si="58"/>
        <v>0</v>
      </c>
      <c r="BJ240" s="19" t="s">
        <v>179</v>
      </c>
      <c r="BK240" s="187">
        <f t="shared" si="59"/>
        <v>0</v>
      </c>
      <c r="BL240" s="19" t="s">
        <v>261</v>
      </c>
      <c r="BM240" s="186" t="s">
        <v>2956</v>
      </c>
    </row>
    <row r="241" spans="1:65" s="2" customFormat="1" ht="24">
      <c r="A241" s="36"/>
      <c r="B241" s="37"/>
      <c r="C241" s="175" t="s">
        <v>812</v>
      </c>
      <c r="D241" s="175" t="s">
        <v>173</v>
      </c>
      <c r="E241" s="176" t="s">
        <v>2957</v>
      </c>
      <c r="F241" s="177" t="s">
        <v>2958</v>
      </c>
      <c r="G241" s="178" t="s">
        <v>512</v>
      </c>
      <c r="H241" s="179">
        <v>2</v>
      </c>
      <c r="I241" s="180"/>
      <c r="J241" s="181">
        <f t="shared" si="50"/>
        <v>0</v>
      </c>
      <c r="K241" s="177" t="s">
        <v>177</v>
      </c>
      <c r="L241" s="41"/>
      <c r="M241" s="182" t="s">
        <v>19</v>
      </c>
      <c r="N241" s="183" t="s">
        <v>47</v>
      </c>
      <c r="O241" s="66"/>
      <c r="P241" s="184">
        <f t="shared" si="51"/>
        <v>0</v>
      </c>
      <c r="Q241" s="184">
        <v>0.01047</v>
      </c>
      <c r="R241" s="184">
        <f t="shared" si="52"/>
        <v>0.02094</v>
      </c>
      <c r="S241" s="184">
        <v>0</v>
      </c>
      <c r="T241" s="185">
        <f t="shared" si="5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261</v>
      </c>
      <c r="AT241" s="186" t="s">
        <v>173</v>
      </c>
      <c r="AU241" s="186" t="s">
        <v>179</v>
      </c>
      <c r="AY241" s="19" t="s">
        <v>171</v>
      </c>
      <c r="BE241" s="187">
        <f t="shared" si="54"/>
        <v>0</v>
      </c>
      <c r="BF241" s="187">
        <f t="shared" si="55"/>
        <v>0</v>
      </c>
      <c r="BG241" s="187">
        <f t="shared" si="56"/>
        <v>0</v>
      </c>
      <c r="BH241" s="187">
        <f t="shared" si="57"/>
        <v>0</v>
      </c>
      <c r="BI241" s="187">
        <f t="shared" si="58"/>
        <v>0</v>
      </c>
      <c r="BJ241" s="19" t="s">
        <v>179</v>
      </c>
      <c r="BK241" s="187">
        <f t="shared" si="59"/>
        <v>0</v>
      </c>
      <c r="BL241" s="19" t="s">
        <v>261</v>
      </c>
      <c r="BM241" s="186" t="s">
        <v>2959</v>
      </c>
    </row>
    <row r="242" spans="1:65" s="2" customFormat="1" ht="16.5" customHeight="1">
      <c r="A242" s="36"/>
      <c r="B242" s="37"/>
      <c r="C242" s="175" t="s">
        <v>816</v>
      </c>
      <c r="D242" s="175" t="s">
        <v>173</v>
      </c>
      <c r="E242" s="176" t="s">
        <v>2960</v>
      </c>
      <c r="F242" s="177" t="s">
        <v>2961</v>
      </c>
      <c r="G242" s="178" t="s">
        <v>512</v>
      </c>
      <c r="H242" s="179">
        <v>2</v>
      </c>
      <c r="I242" s="180"/>
      <c r="J242" s="181">
        <f t="shared" si="50"/>
        <v>0</v>
      </c>
      <c r="K242" s="177" t="s">
        <v>177</v>
      </c>
      <c r="L242" s="41"/>
      <c r="M242" s="182" t="s">
        <v>19</v>
      </c>
      <c r="N242" s="183" t="s">
        <v>47</v>
      </c>
      <c r="O242" s="66"/>
      <c r="P242" s="184">
        <f t="shared" si="51"/>
        <v>0</v>
      </c>
      <c r="Q242" s="184">
        <v>0.02387</v>
      </c>
      <c r="R242" s="184">
        <f t="shared" si="52"/>
        <v>0.04774</v>
      </c>
      <c r="S242" s="184">
        <v>0</v>
      </c>
      <c r="T242" s="185">
        <f t="shared" si="5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261</v>
      </c>
      <c r="AT242" s="186" t="s">
        <v>173</v>
      </c>
      <c r="AU242" s="186" t="s">
        <v>179</v>
      </c>
      <c r="AY242" s="19" t="s">
        <v>171</v>
      </c>
      <c r="BE242" s="187">
        <f t="shared" si="54"/>
        <v>0</v>
      </c>
      <c r="BF242" s="187">
        <f t="shared" si="55"/>
        <v>0</v>
      </c>
      <c r="BG242" s="187">
        <f t="shared" si="56"/>
        <v>0</v>
      </c>
      <c r="BH242" s="187">
        <f t="shared" si="57"/>
        <v>0</v>
      </c>
      <c r="BI242" s="187">
        <f t="shared" si="58"/>
        <v>0</v>
      </c>
      <c r="BJ242" s="19" t="s">
        <v>179</v>
      </c>
      <c r="BK242" s="187">
        <f t="shared" si="59"/>
        <v>0</v>
      </c>
      <c r="BL242" s="19" t="s">
        <v>261</v>
      </c>
      <c r="BM242" s="186" t="s">
        <v>2962</v>
      </c>
    </row>
    <row r="243" spans="1:65" s="2" customFormat="1" ht="16.5" customHeight="1">
      <c r="A243" s="36"/>
      <c r="B243" s="37"/>
      <c r="C243" s="175" t="s">
        <v>824</v>
      </c>
      <c r="D243" s="175" t="s">
        <v>173</v>
      </c>
      <c r="E243" s="176" t="s">
        <v>2963</v>
      </c>
      <c r="F243" s="177" t="s">
        <v>2964</v>
      </c>
      <c r="G243" s="178" t="s">
        <v>512</v>
      </c>
      <c r="H243" s="179">
        <v>1</v>
      </c>
      <c r="I243" s="180"/>
      <c r="J243" s="181">
        <f t="shared" si="50"/>
        <v>0</v>
      </c>
      <c r="K243" s="177" t="s">
        <v>177</v>
      </c>
      <c r="L243" s="41"/>
      <c r="M243" s="182" t="s">
        <v>19</v>
      </c>
      <c r="N243" s="183" t="s">
        <v>47</v>
      </c>
      <c r="O243" s="66"/>
      <c r="P243" s="184">
        <f t="shared" si="51"/>
        <v>0</v>
      </c>
      <c r="Q243" s="184">
        <v>0.01452</v>
      </c>
      <c r="R243" s="184">
        <f t="shared" si="52"/>
        <v>0.01452</v>
      </c>
      <c r="S243" s="184">
        <v>0</v>
      </c>
      <c r="T243" s="185">
        <f t="shared" si="5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261</v>
      </c>
      <c r="AT243" s="186" t="s">
        <v>173</v>
      </c>
      <c r="AU243" s="186" t="s">
        <v>179</v>
      </c>
      <c r="AY243" s="19" t="s">
        <v>171</v>
      </c>
      <c r="BE243" s="187">
        <f t="shared" si="54"/>
        <v>0</v>
      </c>
      <c r="BF243" s="187">
        <f t="shared" si="55"/>
        <v>0</v>
      </c>
      <c r="BG243" s="187">
        <f t="shared" si="56"/>
        <v>0</v>
      </c>
      <c r="BH243" s="187">
        <f t="shared" si="57"/>
        <v>0</v>
      </c>
      <c r="BI243" s="187">
        <f t="shared" si="58"/>
        <v>0</v>
      </c>
      <c r="BJ243" s="19" t="s">
        <v>179</v>
      </c>
      <c r="BK243" s="187">
        <f t="shared" si="59"/>
        <v>0</v>
      </c>
      <c r="BL243" s="19" t="s">
        <v>261</v>
      </c>
      <c r="BM243" s="186" t="s">
        <v>2965</v>
      </c>
    </row>
    <row r="244" spans="1:65" s="2" customFormat="1" ht="16.5" customHeight="1">
      <c r="A244" s="36"/>
      <c r="B244" s="37"/>
      <c r="C244" s="175" t="s">
        <v>820</v>
      </c>
      <c r="D244" s="175" t="s">
        <v>173</v>
      </c>
      <c r="E244" s="176" t="s">
        <v>2966</v>
      </c>
      <c r="F244" s="177" t="s">
        <v>2967</v>
      </c>
      <c r="G244" s="178" t="s">
        <v>512</v>
      </c>
      <c r="H244" s="179">
        <v>4</v>
      </c>
      <c r="I244" s="180"/>
      <c r="J244" s="181">
        <f t="shared" si="50"/>
        <v>0</v>
      </c>
      <c r="K244" s="177" t="s">
        <v>19</v>
      </c>
      <c r="L244" s="41"/>
      <c r="M244" s="182" t="s">
        <v>19</v>
      </c>
      <c r="N244" s="183" t="s">
        <v>47</v>
      </c>
      <c r="O244" s="66"/>
      <c r="P244" s="184">
        <f t="shared" si="51"/>
        <v>0</v>
      </c>
      <c r="Q244" s="184">
        <v>0.01452</v>
      </c>
      <c r="R244" s="184">
        <f t="shared" si="52"/>
        <v>0.05808</v>
      </c>
      <c r="S244" s="184">
        <v>0</v>
      </c>
      <c r="T244" s="185">
        <f t="shared" si="5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261</v>
      </c>
      <c r="AT244" s="186" t="s">
        <v>173</v>
      </c>
      <c r="AU244" s="186" t="s">
        <v>179</v>
      </c>
      <c r="AY244" s="19" t="s">
        <v>171</v>
      </c>
      <c r="BE244" s="187">
        <f t="shared" si="54"/>
        <v>0</v>
      </c>
      <c r="BF244" s="187">
        <f t="shared" si="55"/>
        <v>0</v>
      </c>
      <c r="BG244" s="187">
        <f t="shared" si="56"/>
        <v>0</v>
      </c>
      <c r="BH244" s="187">
        <f t="shared" si="57"/>
        <v>0</v>
      </c>
      <c r="BI244" s="187">
        <f t="shared" si="58"/>
        <v>0</v>
      </c>
      <c r="BJ244" s="19" t="s">
        <v>179</v>
      </c>
      <c r="BK244" s="187">
        <f t="shared" si="59"/>
        <v>0</v>
      </c>
      <c r="BL244" s="19" t="s">
        <v>261</v>
      </c>
      <c r="BM244" s="186" t="s">
        <v>2968</v>
      </c>
    </row>
    <row r="245" spans="1:65" s="2" customFormat="1" ht="24">
      <c r="A245" s="36"/>
      <c r="B245" s="37"/>
      <c r="C245" s="175" t="s">
        <v>828</v>
      </c>
      <c r="D245" s="175" t="s">
        <v>173</v>
      </c>
      <c r="E245" s="176" t="s">
        <v>2969</v>
      </c>
      <c r="F245" s="177" t="s">
        <v>2970</v>
      </c>
      <c r="G245" s="178" t="s">
        <v>512</v>
      </c>
      <c r="H245" s="179">
        <v>1</v>
      </c>
      <c r="I245" s="180"/>
      <c r="J245" s="181">
        <f t="shared" si="50"/>
        <v>0</v>
      </c>
      <c r="K245" s="177" t="s">
        <v>177</v>
      </c>
      <c r="L245" s="41"/>
      <c r="M245" s="182" t="s">
        <v>19</v>
      </c>
      <c r="N245" s="183" t="s">
        <v>47</v>
      </c>
      <c r="O245" s="66"/>
      <c r="P245" s="184">
        <f t="shared" si="51"/>
        <v>0</v>
      </c>
      <c r="Q245" s="184">
        <v>0.03649</v>
      </c>
      <c r="R245" s="184">
        <f t="shared" si="52"/>
        <v>0.03649</v>
      </c>
      <c r="S245" s="184">
        <v>0</v>
      </c>
      <c r="T245" s="185">
        <f t="shared" si="5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261</v>
      </c>
      <c r="AT245" s="186" t="s">
        <v>173</v>
      </c>
      <c r="AU245" s="186" t="s">
        <v>179</v>
      </c>
      <c r="AY245" s="19" t="s">
        <v>171</v>
      </c>
      <c r="BE245" s="187">
        <f t="shared" si="54"/>
        <v>0</v>
      </c>
      <c r="BF245" s="187">
        <f t="shared" si="55"/>
        <v>0</v>
      </c>
      <c r="BG245" s="187">
        <f t="shared" si="56"/>
        <v>0</v>
      </c>
      <c r="BH245" s="187">
        <f t="shared" si="57"/>
        <v>0</v>
      </c>
      <c r="BI245" s="187">
        <f t="shared" si="58"/>
        <v>0</v>
      </c>
      <c r="BJ245" s="19" t="s">
        <v>179</v>
      </c>
      <c r="BK245" s="187">
        <f t="shared" si="59"/>
        <v>0</v>
      </c>
      <c r="BL245" s="19" t="s">
        <v>261</v>
      </c>
      <c r="BM245" s="186" t="s">
        <v>2971</v>
      </c>
    </row>
    <row r="246" spans="1:65" s="2" customFormat="1" ht="16.5" customHeight="1">
      <c r="A246" s="36"/>
      <c r="B246" s="37"/>
      <c r="C246" s="175" t="s">
        <v>834</v>
      </c>
      <c r="D246" s="175" t="s">
        <v>173</v>
      </c>
      <c r="E246" s="176" t="s">
        <v>2972</v>
      </c>
      <c r="F246" s="177" t="s">
        <v>2973</v>
      </c>
      <c r="G246" s="178" t="s">
        <v>512</v>
      </c>
      <c r="H246" s="179">
        <v>4</v>
      </c>
      <c r="I246" s="180"/>
      <c r="J246" s="181">
        <f t="shared" si="50"/>
        <v>0</v>
      </c>
      <c r="K246" s="177" t="s">
        <v>177</v>
      </c>
      <c r="L246" s="41"/>
      <c r="M246" s="182" t="s">
        <v>19</v>
      </c>
      <c r="N246" s="183" t="s">
        <v>47</v>
      </c>
      <c r="O246" s="66"/>
      <c r="P246" s="184">
        <f t="shared" si="51"/>
        <v>0</v>
      </c>
      <c r="Q246" s="184">
        <v>0.0011</v>
      </c>
      <c r="R246" s="184">
        <f t="shared" si="52"/>
        <v>0.0044</v>
      </c>
      <c r="S246" s="184">
        <v>0</v>
      </c>
      <c r="T246" s="185">
        <f t="shared" si="5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261</v>
      </c>
      <c r="AT246" s="186" t="s">
        <v>173</v>
      </c>
      <c r="AU246" s="186" t="s">
        <v>179</v>
      </c>
      <c r="AY246" s="19" t="s">
        <v>171</v>
      </c>
      <c r="BE246" s="187">
        <f t="shared" si="54"/>
        <v>0</v>
      </c>
      <c r="BF246" s="187">
        <f t="shared" si="55"/>
        <v>0</v>
      </c>
      <c r="BG246" s="187">
        <f t="shared" si="56"/>
        <v>0</v>
      </c>
      <c r="BH246" s="187">
        <f t="shared" si="57"/>
        <v>0</v>
      </c>
      <c r="BI246" s="187">
        <f t="shared" si="58"/>
        <v>0</v>
      </c>
      <c r="BJ246" s="19" t="s">
        <v>179</v>
      </c>
      <c r="BK246" s="187">
        <f t="shared" si="59"/>
        <v>0</v>
      </c>
      <c r="BL246" s="19" t="s">
        <v>261</v>
      </c>
      <c r="BM246" s="186" t="s">
        <v>2974</v>
      </c>
    </row>
    <row r="247" spans="1:65" s="2" customFormat="1" ht="16.5" customHeight="1">
      <c r="A247" s="36"/>
      <c r="B247" s="37"/>
      <c r="C247" s="175" t="s">
        <v>840</v>
      </c>
      <c r="D247" s="175" t="s">
        <v>173</v>
      </c>
      <c r="E247" s="176" t="s">
        <v>2975</v>
      </c>
      <c r="F247" s="177" t="s">
        <v>2976</v>
      </c>
      <c r="G247" s="178" t="s">
        <v>512</v>
      </c>
      <c r="H247" s="179">
        <v>4</v>
      </c>
      <c r="I247" s="180"/>
      <c r="J247" s="181">
        <f t="shared" si="50"/>
        <v>0</v>
      </c>
      <c r="K247" s="177" t="s">
        <v>177</v>
      </c>
      <c r="L247" s="41"/>
      <c r="M247" s="182" t="s">
        <v>19</v>
      </c>
      <c r="N247" s="183" t="s">
        <v>47</v>
      </c>
      <c r="O247" s="66"/>
      <c r="P247" s="184">
        <f t="shared" si="51"/>
        <v>0</v>
      </c>
      <c r="Q247" s="184">
        <v>0.003</v>
      </c>
      <c r="R247" s="184">
        <f t="shared" si="52"/>
        <v>0.012</v>
      </c>
      <c r="S247" s="184">
        <v>0</v>
      </c>
      <c r="T247" s="185">
        <f t="shared" si="5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261</v>
      </c>
      <c r="AT247" s="186" t="s">
        <v>173</v>
      </c>
      <c r="AU247" s="186" t="s">
        <v>179</v>
      </c>
      <c r="AY247" s="19" t="s">
        <v>171</v>
      </c>
      <c r="BE247" s="187">
        <f t="shared" si="54"/>
        <v>0</v>
      </c>
      <c r="BF247" s="187">
        <f t="shared" si="55"/>
        <v>0</v>
      </c>
      <c r="BG247" s="187">
        <f t="shared" si="56"/>
        <v>0</v>
      </c>
      <c r="BH247" s="187">
        <f t="shared" si="57"/>
        <v>0</v>
      </c>
      <c r="BI247" s="187">
        <f t="shared" si="58"/>
        <v>0</v>
      </c>
      <c r="BJ247" s="19" t="s">
        <v>179</v>
      </c>
      <c r="BK247" s="187">
        <f t="shared" si="59"/>
        <v>0</v>
      </c>
      <c r="BL247" s="19" t="s">
        <v>261</v>
      </c>
      <c r="BM247" s="186" t="s">
        <v>2977</v>
      </c>
    </row>
    <row r="248" spans="1:65" s="2" customFormat="1" ht="16.5" customHeight="1">
      <c r="A248" s="36"/>
      <c r="B248" s="37"/>
      <c r="C248" s="175" t="s">
        <v>844</v>
      </c>
      <c r="D248" s="175" t="s">
        <v>173</v>
      </c>
      <c r="E248" s="176" t="s">
        <v>2978</v>
      </c>
      <c r="F248" s="177" t="s">
        <v>2979</v>
      </c>
      <c r="G248" s="178" t="s">
        <v>512</v>
      </c>
      <c r="H248" s="179">
        <v>2</v>
      </c>
      <c r="I248" s="180"/>
      <c r="J248" s="181">
        <f t="shared" si="50"/>
        <v>0</v>
      </c>
      <c r="K248" s="177" t="s">
        <v>177</v>
      </c>
      <c r="L248" s="41"/>
      <c r="M248" s="182" t="s">
        <v>19</v>
      </c>
      <c r="N248" s="183" t="s">
        <v>47</v>
      </c>
      <c r="O248" s="66"/>
      <c r="P248" s="184">
        <f t="shared" si="51"/>
        <v>0</v>
      </c>
      <c r="Q248" s="184">
        <v>0.00085</v>
      </c>
      <c r="R248" s="184">
        <f t="shared" si="52"/>
        <v>0.0017</v>
      </c>
      <c r="S248" s="184">
        <v>0</v>
      </c>
      <c r="T248" s="185">
        <f t="shared" si="53"/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261</v>
      </c>
      <c r="AT248" s="186" t="s">
        <v>173</v>
      </c>
      <c r="AU248" s="186" t="s">
        <v>179</v>
      </c>
      <c r="AY248" s="19" t="s">
        <v>171</v>
      </c>
      <c r="BE248" s="187">
        <f t="shared" si="54"/>
        <v>0</v>
      </c>
      <c r="BF248" s="187">
        <f t="shared" si="55"/>
        <v>0</v>
      </c>
      <c r="BG248" s="187">
        <f t="shared" si="56"/>
        <v>0</v>
      </c>
      <c r="BH248" s="187">
        <f t="shared" si="57"/>
        <v>0</v>
      </c>
      <c r="BI248" s="187">
        <f t="shared" si="58"/>
        <v>0</v>
      </c>
      <c r="BJ248" s="19" t="s">
        <v>179</v>
      </c>
      <c r="BK248" s="187">
        <f t="shared" si="59"/>
        <v>0</v>
      </c>
      <c r="BL248" s="19" t="s">
        <v>261</v>
      </c>
      <c r="BM248" s="186" t="s">
        <v>2980</v>
      </c>
    </row>
    <row r="249" spans="1:65" s="2" customFormat="1" ht="16.5" customHeight="1">
      <c r="A249" s="36"/>
      <c r="B249" s="37"/>
      <c r="C249" s="175" t="s">
        <v>848</v>
      </c>
      <c r="D249" s="175" t="s">
        <v>173</v>
      </c>
      <c r="E249" s="176" t="s">
        <v>2981</v>
      </c>
      <c r="F249" s="177" t="s">
        <v>2982</v>
      </c>
      <c r="G249" s="178" t="s">
        <v>512</v>
      </c>
      <c r="H249" s="179">
        <v>2</v>
      </c>
      <c r="I249" s="180"/>
      <c r="J249" s="181">
        <f t="shared" si="50"/>
        <v>0</v>
      </c>
      <c r="K249" s="177" t="s">
        <v>177</v>
      </c>
      <c r="L249" s="41"/>
      <c r="M249" s="182" t="s">
        <v>19</v>
      </c>
      <c r="N249" s="183" t="s">
        <v>47</v>
      </c>
      <c r="O249" s="66"/>
      <c r="P249" s="184">
        <f t="shared" si="51"/>
        <v>0</v>
      </c>
      <c r="Q249" s="184">
        <v>0.00085</v>
      </c>
      <c r="R249" s="184">
        <f t="shared" si="52"/>
        <v>0.0017</v>
      </c>
      <c r="S249" s="184">
        <v>0</v>
      </c>
      <c r="T249" s="185">
        <f t="shared" si="5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261</v>
      </c>
      <c r="AT249" s="186" t="s">
        <v>173</v>
      </c>
      <c r="AU249" s="186" t="s">
        <v>179</v>
      </c>
      <c r="AY249" s="19" t="s">
        <v>171</v>
      </c>
      <c r="BE249" s="187">
        <f t="shared" si="54"/>
        <v>0</v>
      </c>
      <c r="BF249" s="187">
        <f t="shared" si="55"/>
        <v>0</v>
      </c>
      <c r="BG249" s="187">
        <f t="shared" si="56"/>
        <v>0</v>
      </c>
      <c r="BH249" s="187">
        <f t="shared" si="57"/>
        <v>0</v>
      </c>
      <c r="BI249" s="187">
        <f t="shared" si="58"/>
        <v>0</v>
      </c>
      <c r="BJ249" s="19" t="s">
        <v>179</v>
      </c>
      <c r="BK249" s="187">
        <f t="shared" si="59"/>
        <v>0</v>
      </c>
      <c r="BL249" s="19" t="s">
        <v>261</v>
      </c>
      <c r="BM249" s="186" t="s">
        <v>2983</v>
      </c>
    </row>
    <row r="250" spans="1:65" s="2" customFormat="1" ht="16.5" customHeight="1">
      <c r="A250" s="36"/>
      <c r="B250" s="37"/>
      <c r="C250" s="175" t="s">
        <v>852</v>
      </c>
      <c r="D250" s="175" t="s">
        <v>173</v>
      </c>
      <c r="E250" s="176" t="s">
        <v>2984</v>
      </c>
      <c r="F250" s="177" t="s">
        <v>2985</v>
      </c>
      <c r="G250" s="178" t="s">
        <v>512</v>
      </c>
      <c r="H250" s="179">
        <v>2</v>
      </c>
      <c r="I250" s="180"/>
      <c r="J250" s="181">
        <f t="shared" si="50"/>
        <v>0</v>
      </c>
      <c r="K250" s="177" t="s">
        <v>177</v>
      </c>
      <c r="L250" s="41"/>
      <c r="M250" s="182" t="s">
        <v>19</v>
      </c>
      <c r="N250" s="183" t="s">
        <v>47</v>
      </c>
      <c r="O250" s="66"/>
      <c r="P250" s="184">
        <f t="shared" si="51"/>
        <v>0</v>
      </c>
      <c r="Q250" s="184">
        <v>0.00493</v>
      </c>
      <c r="R250" s="184">
        <f t="shared" si="52"/>
        <v>0.00986</v>
      </c>
      <c r="S250" s="184">
        <v>0</v>
      </c>
      <c r="T250" s="185">
        <f t="shared" si="5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261</v>
      </c>
      <c r="AT250" s="186" t="s">
        <v>173</v>
      </c>
      <c r="AU250" s="186" t="s">
        <v>179</v>
      </c>
      <c r="AY250" s="19" t="s">
        <v>171</v>
      </c>
      <c r="BE250" s="187">
        <f t="shared" si="54"/>
        <v>0</v>
      </c>
      <c r="BF250" s="187">
        <f t="shared" si="55"/>
        <v>0</v>
      </c>
      <c r="BG250" s="187">
        <f t="shared" si="56"/>
        <v>0</v>
      </c>
      <c r="BH250" s="187">
        <f t="shared" si="57"/>
        <v>0</v>
      </c>
      <c r="BI250" s="187">
        <f t="shared" si="58"/>
        <v>0</v>
      </c>
      <c r="BJ250" s="19" t="s">
        <v>179</v>
      </c>
      <c r="BK250" s="187">
        <f t="shared" si="59"/>
        <v>0</v>
      </c>
      <c r="BL250" s="19" t="s">
        <v>261</v>
      </c>
      <c r="BM250" s="186" t="s">
        <v>2986</v>
      </c>
    </row>
    <row r="251" spans="1:47" s="2" customFormat="1" ht="19.5">
      <c r="A251" s="36"/>
      <c r="B251" s="37"/>
      <c r="C251" s="38"/>
      <c r="D251" s="190" t="s">
        <v>856</v>
      </c>
      <c r="E251" s="38"/>
      <c r="F251" s="242" t="s">
        <v>2987</v>
      </c>
      <c r="G251" s="38"/>
      <c r="H251" s="38"/>
      <c r="I251" s="243"/>
      <c r="J251" s="38"/>
      <c r="K251" s="38"/>
      <c r="L251" s="41"/>
      <c r="M251" s="244"/>
      <c r="N251" s="245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856</v>
      </c>
      <c r="AU251" s="19" t="s">
        <v>179</v>
      </c>
    </row>
    <row r="252" spans="1:65" s="2" customFormat="1" ht="21.75" customHeight="1">
      <c r="A252" s="36"/>
      <c r="B252" s="37"/>
      <c r="C252" s="175" t="s">
        <v>858</v>
      </c>
      <c r="D252" s="175" t="s">
        <v>173</v>
      </c>
      <c r="E252" s="176" t="s">
        <v>2988</v>
      </c>
      <c r="F252" s="177" t="s">
        <v>2989</v>
      </c>
      <c r="G252" s="178" t="s">
        <v>512</v>
      </c>
      <c r="H252" s="179">
        <v>2</v>
      </c>
      <c r="I252" s="180"/>
      <c r="J252" s="181">
        <f aca="true" t="shared" si="60" ref="J252:J265">ROUND(I252*H252,2)</f>
        <v>0</v>
      </c>
      <c r="K252" s="177" t="s">
        <v>177</v>
      </c>
      <c r="L252" s="41"/>
      <c r="M252" s="182" t="s">
        <v>19</v>
      </c>
      <c r="N252" s="183" t="s">
        <v>47</v>
      </c>
      <c r="O252" s="66"/>
      <c r="P252" s="184">
        <f aca="true" t="shared" si="61" ref="P252:P265">O252*H252</f>
        <v>0</v>
      </c>
      <c r="Q252" s="184">
        <v>0.01475</v>
      </c>
      <c r="R252" s="184">
        <f aca="true" t="shared" si="62" ref="R252:R265">Q252*H252</f>
        <v>0.0295</v>
      </c>
      <c r="S252" s="184">
        <v>0</v>
      </c>
      <c r="T252" s="185">
        <f aca="true" t="shared" si="63" ref="T252:T265"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261</v>
      </c>
      <c r="AT252" s="186" t="s">
        <v>173</v>
      </c>
      <c r="AU252" s="186" t="s">
        <v>179</v>
      </c>
      <c r="AY252" s="19" t="s">
        <v>171</v>
      </c>
      <c r="BE252" s="187">
        <f aca="true" t="shared" si="64" ref="BE252:BE265">IF(N252="základní",J252,0)</f>
        <v>0</v>
      </c>
      <c r="BF252" s="187">
        <f aca="true" t="shared" si="65" ref="BF252:BF265">IF(N252="snížená",J252,0)</f>
        <v>0</v>
      </c>
      <c r="BG252" s="187">
        <f aca="true" t="shared" si="66" ref="BG252:BG265">IF(N252="zákl. přenesená",J252,0)</f>
        <v>0</v>
      </c>
      <c r="BH252" s="187">
        <f aca="true" t="shared" si="67" ref="BH252:BH265">IF(N252="sníž. přenesená",J252,0)</f>
        <v>0</v>
      </c>
      <c r="BI252" s="187">
        <f aca="true" t="shared" si="68" ref="BI252:BI265">IF(N252="nulová",J252,0)</f>
        <v>0</v>
      </c>
      <c r="BJ252" s="19" t="s">
        <v>179</v>
      </c>
      <c r="BK252" s="187">
        <f aca="true" t="shared" si="69" ref="BK252:BK265">ROUND(I252*H252,2)</f>
        <v>0</v>
      </c>
      <c r="BL252" s="19" t="s">
        <v>261</v>
      </c>
      <c r="BM252" s="186" t="s">
        <v>2990</v>
      </c>
    </row>
    <row r="253" spans="1:65" s="2" customFormat="1" ht="16.5" customHeight="1">
      <c r="A253" s="36"/>
      <c r="B253" s="37"/>
      <c r="C253" s="175" t="s">
        <v>864</v>
      </c>
      <c r="D253" s="175" t="s">
        <v>173</v>
      </c>
      <c r="E253" s="176" t="s">
        <v>2991</v>
      </c>
      <c r="F253" s="177" t="s">
        <v>2992</v>
      </c>
      <c r="G253" s="178" t="s">
        <v>512</v>
      </c>
      <c r="H253" s="179">
        <v>22</v>
      </c>
      <c r="I253" s="180"/>
      <c r="J253" s="181">
        <f t="shared" si="60"/>
        <v>0</v>
      </c>
      <c r="K253" s="177" t="s">
        <v>177</v>
      </c>
      <c r="L253" s="41"/>
      <c r="M253" s="182" t="s">
        <v>19</v>
      </c>
      <c r="N253" s="183" t="s">
        <v>47</v>
      </c>
      <c r="O253" s="66"/>
      <c r="P253" s="184">
        <f t="shared" si="61"/>
        <v>0</v>
      </c>
      <c r="Q253" s="184">
        <v>0.00024</v>
      </c>
      <c r="R253" s="184">
        <f t="shared" si="62"/>
        <v>0.00528</v>
      </c>
      <c r="S253" s="184">
        <v>0</v>
      </c>
      <c r="T253" s="185">
        <f t="shared" si="6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261</v>
      </c>
      <c r="AT253" s="186" t="s">
        <v>173</v>
      </c>
      <c r="AU253" s="186" t="s">
        <v>179</v>
      </c>
      <c r="AY253" s="19" t="s">
        <v>171</v>
      </c>
      <c r="BE253" s="187">
        <f t="shared" si="64"/>
        <v>0</v>
      </c>
      <c r="BF253" s="187">
        <f t="shared" si="65"/>
        <v>0</v>
      </c>
      <c r="BG253" s="187">
        <f t="shared" si="66"/>
        <v>0</v>
      </c>
      <c r="BH253" s="187">
        <f t="shared" si="67"/>
        <v>0</v>
      </c>
      <c r="BI253" s="187">
        <f t="shared" si="68"/>
        <v>0</v>
      </c>
      <c r="BJ253" s="19" t="s">
        <v>179</v>
      </c>
      <c r="BK253" s="187">
        <f t="shared" si="69"/>
        <v>0</v>
      </c>
      <c r="BL253" s="19" t="s">
        <v>261</v>
      </c>
      <c r="BM253" s="186" t="s">
        <v>2993</v>
      </c>
    </row>
    <row r="254" spans="1:65" s="2" customFormat="1" ht="16.5" customHeight="1">
      <c r="A254" s="36"/>
      <c r="B254" s="37"/>
      <c r="C254" s="221" t="s">
        <v>872</v>
      </c>
      <c r="D254" s="221" t="s">
        <v>248</v>
      </c>
      <c r="E254" s="222" t="s">
        <v>2994</v>
      </c>
      <c r="F254" s="223" t="s">
        <v>2995</v>
      </c>
      <c r="G254" s="224" t="s">
        <v>256</v>
      </c>
      <c r="H254" s="225">
        <v>22</v>
      </c>
      <c r="I254" s="226"/>
      <c r="J254" s="227">
        <f t="shared" si="60"/>
        <v>0</v>
      </c>
      <c r="K254" s="223" t="s">
        <v>177</v>
      </c>
      <c r="L254" s="228"/>
      <c r="M254" s="229" t="s">
        <v>19</v>
      </c>
      <c r="N254" s="230" t="s">
        <v>47</v>
      </c>
      <c r="O254" s="66"/>
      <c r="P254" s="184">
        <f t="shared" si="61"/>
        <v>0</v>
      </c>
      <c r="Q254" s="184">
        <v>0.00022</v>
      </c>
      <c r="R254" s="184">
        <f t="shared" si="62"/>
        <v>0.0048400000000000006</v>
      </c>
      <c r="S254" s="184">
        <v>0</v>
      </c>
      <c r="T254" s="185">
        <f t="shared" si="6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353</v>
      </c>
      <c r="AT254" s="186" t="s">
        <v>248</v>
      </c>
      <c r="AU254" s="186" t="s">
        <v>179</v>
      </c>
      <c r="AY254" s="19" t="s">
        <v>171</v>
      </c>
      <c r="BE254" s="187">
        <f t="shared" si="64"/>
        <v>0</v>
      </c>
      <c r="BF254" s="187">
        <f t="shared" si="65"/>
        <v>0</v>
      </c>
      <c r="BG254" s="187">
        <f t="shared" si="66"/>
        <v>0</v>
      </c>
      <c r="BH254" s="187">
        <f t="shared" si="67"/>
        <v>0</v>
      </c>
      <c r="BI254" s="187">
        <f t="shared" si="68"/>
        <v>0</v>
      </c>
      <c r="BJ254" s="19" t="s">
        <v>179</v>
      </c>
      <c r="BK254" s="187">
        <f t="shared" si="69"/>
        <v>0</v>
      </c>
      <c r="BL254" s="19" t="s">
        <v>261</v>
      </c>
      <c r="BM254" s="186" t="s">
        <v>2996</v>
      </c>
    </row>
    <row r="255" spans="1:65" s="2" customFormat="1" ht="16.5" customHeight="1">
      <c r="A255" s="36"/>
      <c r="B255" s="37"/>
      <c r="C255" s="175" t="s">
        <v>877</v>
      </c>
      <c r="D255" s="175" t="s">
        <v>173</v>
      </c>
      <c r="E255" s="176" t="s">
        <v>2997</v>
      </c>
      <c r="F255" s="177" t="s">
        <v>2998</v>
      </c>
      <c r="G255" s="178" t="s">
        <v>284</v>
      </c>
      <c r="H255" s="179">
        <v>4</v>
      </c>
      <c r="I255" s="180"/>
      <c r="J255" s="181">
        <f t="shared" si="60"/>
        <v>0</v>
      </c>
      <c r="K255" s="177" t="s">
        <v>177</v>
      </c>
      <c r="L255" s="41"/>
      <c r="M255" s="182" t="s">
        <v>19</v>
      </c>
      <c r="N255" s="183" t="s">
        <v>47</v>
      </c>
      <c r="O255" s="66"/>
      <c r="P255" s="184">
        <f t="shared" si="61"/>
        <v>0</v>
      </c>
      <c r="Q255" s="184">
        <v>0.00109</v>
      </c>
      <c r="R255" s="184">
        <f t="shared" si="62"/>
        <v>0.00436</v>
      </c>
      <c r="S255" s="184">
        <v>0</v>
      </c>
      <c r="T255" s="185">
        <f t="shared" si="6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261</v>
      </c>
      <c r="AT255" s="186" t="s">
        <v>173</v>
      </c>
      <c r="AU255" s="186" t="s">
        <v>179</v>
      </c>
      <c r="AY255" s="19" t="s">
        <v>171</v>
      </c>
      <c r="BE255" s="187">
        <f t="shared" si="64"/>
        <v>0</v>
      </c>
      <c r="BF255" s="187">
        <f t="shared" si="65"/>
        <v>0</v>
      </c>
      <c r="BG255" s="187">
        <f t="shared" si="66"/>
        <v>0</v>
      </c>
      <c r="BH255" s="187">
        <f t="shared" si="67"/>
        <v>0</v>
      </c>
      <c r="BI255" s="187">
        <f t="shared" si="68"/>
        <v>0</v>
      </c>
      <c r="BJ255" s="19" t="s">
        <v>179</v>
      </c>
      <c r="BK255" s="187">
        <f t="shared" si="69"/>
        <v>0</v>
      </c>
      <c r="BL255" s="19" t="s">
        <v>261</v>
      </c>
      <c r="BM255" s="186" t="s">
        <v>2999</v>
      </c>
    </row>
    <row r="256" spans="1:65" s="2" customFormat="1" ht="16.5" customHeight="1">
      <c r="A256" s="36"/>
      <c r="B256" s="37"/>
      <c r="C256" s="175" t="s">
        <v>882</v>
      </c>
      <c r="D256" s="175" t="s">
        <v>173</v>
      </c>
      <c r="E256" s="176" t="s">
        <v>3000</v>
      </c>
      <c r="F256" s="177" t="s">
        <v>3001</v>
      </c>
      <c r="G256" s="178" t="s">
        <v>512</v>
      </c>
      <c r="H256" s="179">
        <v>2</v>
      </c>
      <c r="I256" s="180"/>
      <c r="J256" s="181">
        <f t="shared" si="60"/>
        <v>0</v>
      </c>
      <c r="K256" s="177" t="s">
        <v>177</v>
      </c>
      <c r="L256" s="41"/>
      <c r="M256" s="182" t="s">
        <v>19</v>
      </c>
      <c r="N256" s="183" t="s">
        <v>47</v>
      </c>
      <c r="O256" s="66"/>
      <c r="P256" s="184">
        <f t="shared" si="61"/>
        <v>0</v>
      </c>
      <c r="Q256" s="184">
        <v>0.0018</v>
      </c>
      <c r="R256" s="184">
        <f t="shared" si="62"/>
        <v>0.0036</v>
      </c>
      <c r="S256" s="184">
        <v>0</v>
      </c>
      <c r="T256" s="185">
        <f t="shared" si="6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261</v>
      </c>
      <c r="AT256" s="186" t="s">
        <v>173</v>
      </c>
      <c r="AU256" s="186" t="s">
        <v>179</v>
      </c>
      <c r="AY256" s="19" t="s">
        <v>171</v>
      </c>
      <c r="BE256" s="187">
        <f t="shared" si="64"/>
        <v>0</v>
      </c>
      <c r="BF256" s="187">
        <f t="shared" si="65"/>
        <v>0</v>
      </c>
      <c r="BG256" s="187">
        <f t="shared" si="66"/>
        <v>0</v>
      </c>
      <c r="BH256" s="187">
        <f t="shared" si="67"/>
        <v>0</v>
      </c>
      <c r="BI256" s="187">
        <f t="shared" si="68"/>
        <v>0</v>
      </c>
      <c r="BJ256" s="19" t="s">
        <v>179</v>
      </c>
      <c r="BK256" s="187">
        <f t="shared" si="69"/>
        <v>0</v>
      </c>
      <c r="BL256" s="19" t="s">
        <v>261</v>
      </c>
      <c r="BM256" s="186" t="s">
        <v>3002</v>
      </c>
    </row>
    <row r="257" spans="1:65" s="2" customFormat="1" ht="21.75" customHeight="1">
      <c r="A257" s="36"/>
      <c r="B257" s="37"/>
      <c r="C257" s="175" t="s">
        <v>892</v>
      </c>
      <c r="D257" s="175" t="s">
        <v>173</v>
      </c>
      <c r="E257" s="176" t="s">
        <v>3003</v>
      </c>
      <c r="F257" s="177" t="s">
        <v>3004</v>
      </c>
      <c r="G257" s="178" t="s">
        <v>512</v>
      </c>
      <c r="H257" s="179">
        <v>2</v>
      </c>
      <c r="I257" s="180"/>
      <c r="J257" s="181">
        <f t="shared" si="60"/>
        <v>0</v>
      </c>
      <c r="K257" s="177" t="s">
        <v>19</v>
      </c>
      <c r="L257" s="41"/>
      <c r="M257" s="182" t="s">
        <v>19</v>
      </c>
      <c r="N257" s="183" t="s">
        <v>47</v>
      </c>
      <c r="O257" s="66"/>
      <c r="P257" s="184">
        <f t="shared" si="61"/>
        <v>0</v>
      </c>
      <c r="Q257" s="184">
        <v>0.00208</v>
      </c>
      <c r="R257" s="184">
        <f t="shared" si="62"/>
        <v>0.00416</v>
      </c>
      <c r="S257" s="184">
        <v>0</v>
      </c>
      <c r="T257" s="185">
        <f t="shared" si="6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261</v>
      </c>
      <c r="AT257" s="186" t="s">
        <v>173</v>
      </c>
      <c r="AU257" s="186" t="s">
        <v>179</v>
      </c>
      <c r="AY257" s="19" t="s">
        <v>171</v>
      </c>
      <c r="BE257" s="187">
        <f t="shared" si="64"/>
        <v>0</v>
      </c>
      <c r="BF257" s="187">
        <f t="shared" si="65"/>
        <v>0</v>
      </c>
      <c r="BG257" s="187">
        <f t="shared" si="66"/>
        <v>0</v>
      </c>
      <c r="BH257" s="187">
        <f t="shared" si="67"/>
        <v>0</v>
      </c>
      <c r="BI257" s="187">
        <f t="shared" si="68"/>
        <v>0</v>
      </c>
      <c r="BJ257" s="19" t="s">
        <v>179</v>
      </c>
      <c r="BK257" s="187">
        <f t="shared" si="69"/>
        <v>0</v>
      </c>
      <c r="BL257" s="19" t="s">
        <v>261</v>
      </c>
      <c r="BM257" s="186" t="s">
        <v>3005</v>
      </c>
    </row>
    <row r="258" spans="1:65" s="2" customFormat="1" ht="16.5" customHeight="1">
      <c r="A258" s="36"/>
      <c r="B258" s="37"/>
      <c r="C258" s="175" t="s">
        <v>895</v>
      </c>
      <c r="D258" s="175" t="s">
        <v>173</v>
      </c>
      <c r="E258" s="176" t="s">
        <v>3006</v>
      </c>
      <c r="F258" s="177" t="s">
        <v>3007</v>
      </c>
      <c r="G258" s="178" t="s">
        <v>512</v>
      </c>
      <c r="H258" s="179">
        <v>9</v>
      </c>
      <c r="I258" s="180"/>
      <c r="J258" s="181">
        <f t="shared" si="60"/>
        <v>0</v>
      </c>
      <c r="K258" s="177" t="s">
        <v>177</v>
      </c>
      <c r="L258" s="41"/>
      <c r="M258" s="182" t="s">
        <v>19</v>
      </c>
      <c r="N258" s="183" t="s">
        <v>47</v>
      </c>
      <c r="O258" s="66"/>
      <c r="P258" s="184">
        <f t="shared" si="61"/>
        <v>0</v>
      </c>
      <c r="Q258" s="184">
        <v>0.00184</v>
      </c>
      <c r="R258" s="184">
        <f t="shared" si="62"/>
        <v>0.016560000000000002</v>
      </c>
      <c r="S258" s="184">
        <v>0</v>
      </c>
      <c r="T258" s="185">
        <f t="shared" si="6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261</v>
      </c>
      <c r="AT258" s="186" t="s">
        <v>173</v>
      </c>
      <c r="AU258" s="186" t="s">
        <v>179</v>
      </c>
      <c r="AY258" s="19" t="s">
        <v>171</v>
      </c>
      <c r="BE258" s="187">
        <f t="shared" si="64"/>
        <v>0</v>
      </c>
      <c r="BF258" s="187">
        <f t="shared" si="65"/>
        <v>0</v>
      </c>
      <c r="BG258" s="187">
        <f t="shared" si="66"/>
        <v>0</v>
      </c>
      <c r="BH258" s="187">
        <f t="shared" si="67"/>
        <v>0</v>
      </c>
      <c r="BI258" s="187">
        <f t="shared" si="68"/>
        <v>0</v>
      </c>
      <c r="BJ258" s="19" t="s">
        <v>179</v>
      </c>
      <c r="BK258" s="187">
        <f t="shared" si="69"/>
        <v>0</v>
      </c>
      <c r="BL258" s="19" t="s">
        <v>261</v>
      </c>
      <c r="BM258" s="186" t="s">
        <v>3008</v>
      </c>
    </row>
    <row r="259" spans="1:65" s="2" customFormat="1" ht="16.5" customHeight="1">
      <c r="A259" s="36"/>
      <c r="B259" s="37"/>
      <c r="C259" s="175" t="s">
        <v>901</v>
      </c>
      <c r="D259" s="175" t="s">
        <v>173</v>
      </c>
      <c r="E259" s="176" t="s">
        <v>3009</v>
      </c>
      <c r="F259" s="177" t="s">
        <v>3010</v>
      </c>
      <c r="G259" s="178" t="s">
        <v>512</v>
      </c>
      <c r="H259" s="179">
        <v>2</v>
      </c>
      <c r="I259" s="180"/>
      <c r="J259" s="181">
        <f t="shared" si="60"/>
        <v>0</v>
      </c>
      <c r="K259" s="177" t="s">
        <v>177</v>
      </c>
      <c r="L259" s="41"/>
      <c r="M259" s="182" t="s">
        <v>19</v>
      </c>
      <c r="N259" s="183" t="s">
        <v>47</v>
      </c>
      <c r="O259" s="66"/>
      <c r="P259" s="184">
        <f t="shared" si="61"/>
        <v>0</v>
      </c>
      <c r="Q259" s="184">
        <v>0.00236</v>
      </c>
      <c r="R259" s="184">
        <f t="shared" si="62"/>
        <v>0.00472</v>
      </c>
      <c r="S259" s="184">
        <v>0</v>
      </c>
      <c r="T259" s="185">
        <f t="shared" si="6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261</v>
      </c>
      <c r="AT259" s="186" t="s">
        <v>173</v>
      </c>
      <c r="AU259" s="186" t="s">
        <v>179</v>
      </c>
      <c r="AY259" s="19" t="s">
        <v>171</v>
      </c>
      <c r="BE259" s="187">
        <f t="shared" si="64"/>
        <v>0</v>
      </c>
      <c r="BF259" s="187">
        <f t="shared" si="65"/>
        <v>0</v>
      </c>
      <c r="BG259" s="187">
        <f t="shared" si="66"/>
        <v>0</v>
      </c>
      <c r="BH259" s="187">
        <f t="shared" si="67"/>
        <v>0</v>
      </c>
      <c r="BI259" s="187">
        <f t="shared" si="68"/>
        <v>0</v>
      </c>
      <c r="BJ259" s="19" t="s">
        <v>179</v>
      </c>
      <c r="BK259" s="187">
        <f t="shared" si="69"/>
        <v>0</v>
      </c>
      <c r="BL259" s="19" t="s">
        <v>261</v>
      </c>
      <c r="BM259" s="186" t="s">
        <v>3011</v>
      </c>
    </row>
    <row r="260" spans="1:65" s="2" customFormat="1" ht="16.5" customHeight="1">
      <c r="A260" s="36"/>
      <c r="B260" s="37"/>
      <c r="C260" s="175" t="s">
        <v>911</v>
      </c>
      <c r="D260" s="175" t="s">
        <v>173</v>
      </c>
      <c r="E260" s="176" t="s">
        <v>3012</v>
      </c>
      <c r="F260" s="177" t="s">
        <v>3013</v>
      </c>
      <c r="G260" s="178" t="s">
        <v>512</v>
      </c>
      <c r="H260" s="179">
        <v>5</v>
      </c>
      <c r="I260" s="180"/>
      <c r="J260" s="181">
        <f t="shared" si="60"/>
        <v>0</v>
      </c>
      <c r="K260" s="177" t="s">
        <v>177</v>
      </c>
      <c r="L260" s="41"/>
      <c r="M260" s="182" t="s">
        <v>19</v>
      </c>
      <c r="N260" s="183" t="s">
        <v>47</v>
      </c>
      <c r="O260" s="66"/>
      <c r="P260" s="184">
        <f t="shared" si="61"/>
        <v>0</v>
      </c>
      <c r="Q260" s="184">
        <v>0.0031</v>
      </c>
      <c r="R260" s="184">
        <f t="shared" si="62"/>
        <v>0.0155</v>
      </c>
      <c r="S260" s="184">
        <v>0</v>
      </c>
      <c r="T260" s="185">
        <f t="shared" si="6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261</v>
      </c>
      <c r="AT260" s="186" t="s">
        <v>173</v>
      </c>
      <c r="AU260" s="186" t="s">
        <v>179</v>
      </c>
      <c r="AY260" s="19" t="s">
        <v>171</v>
      </c>
      <c r="BE260" s="187">
        <f t="shared" si="64"/>
        <v>0</v>
      </c>
      <c r="BF260" s="187">
        <f t="shared" si="65"/>
        <v>0</v>
      </c>
      <c r="BG260" s="187">
        <f t="shared" si="66"/>
        <v>0</v>
      </c>
      <c r="BH260" s="187">
        <f t="shared" si="67"/>
        <v>0</v>
      </c>
      <c r="BI260" s="187">
        <f t="shared" si="68"/>
        <v>0</v>
      </c>
      <c r="BJ260" s="19" t="s">
        <v>179</v>
      </c>
      <c r="BK260" s="187">
        <f t="shared" si="69"/>
        <v>0</v>
      </c>
      <c r="BL260" s="19" t="s">
        <v>261</v>
      </c>
      <c r="BM260" s="186" t="s">
        <v>3014</v>
      </c>
    </row>
    <row r="261" spans="1:65" s="2" customFormat="1" ht="16.5" customHeight="1">
      <c r="A261" s="36"/>
      <c r="B261" s="37"/>
      <c r="C261" s="175" t="s">
        <v>915</v>
      </c>
      <c r="D261" s="175" t="s">
        <v>173</v>
      </c>
      <c r="E261" s="176" t="s">
        <v>3015</v>
      </c>
      <c r="F261" s="177" t="s">
        <v>3016</v>
      </c>
      <c r="G261" s="178" t="s">
        <v>284</v>
      </c>
      <c r="H261" s="179">
        <v>9</v>
      </c>
      <c r="I261" s="180"/>
      <c r="J261" s="181">
        <f t="shared" si="60"/>
        <v>0</v>
      </c>
      <c r="K261" s="177" t="s">
        <v>177</v>
      </c>
      <c r="L261" s="41"/>
      <c r="M261" s="182" t="s">
        <v>19</v>
      </c>
      <c r="N261" s="183" t="s">
        <v>47</v>
      </c>
      <c r="O261" s="66"/>
      <c r="P261" s="184">
        <f t="shared" si="61"/>
        <v>0</v>
      </c>
      <c r="Q261" s="184">
        <v>0.00024</v>
      </c>
      <c r="R261" s="184">
        <f t="shared" si="62"/>
        <v>0.00216</v>
      </c>
      <c r="S261" s="184">
        <v>0</v>
      </c>
      <c r="T261" s="185">
        <f t="shared" si="6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261</v>
      </c>
      <c r="AT261" s="186" t="s">
        <v>173</v>
      </c>
      <c r="AU261" s="186" t="s">
        <v>179</v>
      </c>
      <c r="AY261" s="19" t="s">
        <v>171</v>
      </c>
      <c r="BE261" s="187">
        <f t="shared" si="64"/>
        <v>0</v>
      </c>
      <c r="BF261" s="187">
        <f t="shared" si="65"/>
        <v>0</v>
      </c>
      <c r="BG261" s="187">
        <f t="shared" si="66"/>
        <v>0</v>
      </c>
      <c r="BH261" s="187">
        <f t="shared" si="67"/>
        <v>0</v>
      </c>
      <c r="BI261" s="187">
        <f t="shared" si="68"/>
        <v>0</v>
      </c>
      <c r="BJ261" s="19" t="s">
        <v>179</v>
      </c>
      <c r="BK261" s="187">
        <f t="shared" si="69"/>
        <v>0</v>
      </c>
      <c r="BL261" s="19" t="s">
        <v>261</v>
      </c>
      <c r="BM261" s="186" t="s">
        <v>3017</v>
      </c>
    </row>
    <row r="262" spans="1:65" s="2" customFormat="1" ht="16.5" customHeight="1">
      <c r="A262" s="36"/>
      <c r="B262" s="37"/>
      <c r="C262" s="175" t="s">
        <v>920</v>
      </c>
      <c r="D262" s="175" t="s">
        <v>173</v>
      </c>
      <c r="E262" s="176" t="s">
        <v>3018</v>
      </c>
      <c r="F262" s="177" t="s">
        <v>3019</v>
      </c>
      <c r="G262" s="178" t="s">
        <v>284</v>
      </c>
      <c r="H262" s="179">
        <v>2</v>
      </c>
      <c r="I262" s="180"/>
      <c r="J262" s="181">
        <f t="shared" si="60"/>
        <v>0</v>
      </c>
      <c r="K262" s="177" t="s">
        <v>177</v>
      </c>
      <c r="L262" s="41"/>
      <c r="M262" s="182" t="s">
        <v>19</v>
      </c>
      <c r="N262" s="183" t="s">
        <v>47</v>
      </c>
      <c r="O262" s="66"/>
      <c r="P262" s="184">
        <f t="shared" si="61"/>
        <v>0</v>
      </c>
      <c r="Q262" s="184">
        <v>0.00028</v>
      </c>
      <c r="R262" s="184">
        <f t="shared" si="62"/>
        <v>0.00056</v>
      </c>
      <c r="S262" s="184">
        <v>0</v>
      </c>
      <c r="T262" s="185">
        <f t="shared" si="6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261</v>
      </c>
      <c r="AT262" s="186" t="s">
        <v>173</v>
      </c>
      <c r="AU262" s="186" t="s">
        <v>179</v>
      </c>
      <c r="AY262" s="19" t="s">
        <v>171</v>
      </c>
      <c r="BE262" s="187">
        <f t="shared" si="64"/>
        <v>0</v>
      </c>
      <c r="BF262" s="187">
        <f t="shared" si="65"/>
        <v>0</v>
      </c>
      <c r="BG262" s="187">
        <f t="shared" si="66"/>
        <v>0</v>
      </c>
      <c r="BH262" s="187">
        <f t="shared" si="67"/>
        <v>0</v>
      </c>
      <c r="BI262" s="187">
        <f t="shared" si="68"/>
        <v>0</v>
      </c>
      <c r="BJ262" s="19" t="s">
        <v>179</v>
      </c>
      <c r="BK262" s="187">
        <f t="shared" si="69"/>
        <v>0</v>
      </c>
      <c r="BL262" s="19" t="s">
        <v>261</v>
      </c>
      <c r="BM262" s="186" t="s">
        <v>3020</v>
      </c>
    </row>
    <row r="263" spans="1:65" s="2" customFormat="1" ht="21.75" customHeight="1">
      <c r="A263" s="36"/>
      <c r="B263" s="37"/>
      <c r="C263" s="175" t="s">
        <v>924</v>
      </c>
      <c r="D263" s="175" t="s">
        <v>173</v>
      </c>
      <c r="E263" s="176" t="s">
        <v>3021</v>
      </c>
      <c r="F263" s="177" t="s">
        <v>3022</v>
      </c>
      <c r="G263" s="178" t="s">
        <v>284</v>
      </c>
      <c r="H263" s="179">
        <v>2</v>
      </c>
      <c r="I263" s="180"/>
      <c r="J263" s="181">
        <f t="shared" si="60"/>
        <v>0</v>
      </c>
      <c r="K263" s="177" t="s">
        <v>177</v>
      </c>
      <c r="L263" s="41"/>
      <c r="M263" s="182" t="s">
        <v>19</v>
      </c>
      <c r="N263" s="183" t="s">
        <v>47</v>
      </c>
      <c r="O263" s="66"/>
      <c r="P263" s="184">
        <f t="shared" si="61"/>
        <v>0</v>
      </c>
      <c r="Q263" s="184">
        <v>0.00101</v>
      </c>
      <c r="R263" s="184">
        <f t="shared" si="62"/>
        <v>0.00202</v>
      </c>
      <c r="S263" s="184">
        <v>0</v>
      </c>
      <c r="T263" s="185">
        <f t="shared" si="6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261</v>
      </c>
      <c r="AT263" s="186" t="s">
        <v>173</v>
      </c>
      <c r="AU263" s="186" t="s">
        <v>179</v>
      </c>
      <c r="AY263" s="19" t="s">
        <v>171</v>
      </c>
      <c r="BE263" s="187">
        <f t="shared" si="64"/>
        <v>0</v>
      </c>
      <c r="BF263" s="187">
        <f t="shared" si="65"/>
        <v>0</v>
      </c>
      <c r="BG263" s="187">
        <f t="shared" si="66"/>
        <v>0</v>
      </c>
      <c r="BH263" s="187">
        <f t="shared" si="67"/>
        <v>0</v>
      </c>
      <c r="BI263" s="187">
        <f t="shared" si="68"/>
        <v>0</v>
      </c>
      <c r="BJ263" s="19" t="s">
        <v>179</v>
      </c>
      <c r="BK263" s="187">
        <f t="shared" si="69"/>
        <v>0</v>
      </c>
      <c r="BL263" s="19" t="s">
        <v>261</v>
      </c>
      <c r="BM263" s="186" t="s">
        <v>3023</v>
      </c>
    </row>
    <row r="264" spans="1:65" s="2" customFormat="1" ht="21.75" customHeight="1">
      <c r="A264" s="36"/>
      <c r="B264" s="37"/>
      <c r="C264" s="175" t="s">
        <v>927</v>
      </c>
      <c r="D264" s="175" t="s">
        <v>173</v>
      </c>
      <c r="E264" s="176" t="s">
        <v>3024</v>
      </c>
      <c r="F264" s="177" t="s">
        <v>3025</v>
      </c>
      <c r="G264" s="178" t="s">
        <v>284</v>
      </c>
      <c r="H264" s="179">
        <v>1</v>
      </c>
      <c r="I264" s="180"/>
      <c r="J264" s="181">
        <f t="shared" si="60"/>
        <v>0</v>
      </c>
      <c r="K264" s="177" t="s">
        <v>177</v>
      </c>
      <c r="L264" s="41"/>
      <c r="M264" s="182" t="s">
        <v>19</v>
      </c>
      <c r="N264" s="183" t="s">
        <v>47</v>
      </c>
      <c r="O264" s="66"/>
      <c r="P264" s="184">
        <f t="shared" si="61"/>
        <v>0</v>
      </c>
      <c r="Q264" s="184">
        <v>0.00075</v>
      </c>
      <c r="R264" s="184">
        <f t="shared" si="62"/>
        <v>0.00075</v>
      </c>
      <c r="S264" s="184">
        <v>0</v>
      </c>
      <c r="T264" s="185">
        <f t="shared" si="6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261</v>
      </c>
      <c r="AT264" s="186" t="s">
        <v>173</v>
      </c>
      <c r="AU264" s="186" t="s">
        <v>179</v>
      </c>
      <c r="AY264" s="19" t="s">
        <v>171</v>
      </c>
      <c r="BE264" s="187">
        <f t="shared" si="64"/>
        <v>0</v>
      </c>
      <c r="BF264" s="187">
        <f t="shared" si="65"/>
        <v>0</v>
      </c>
      <c r="BG264" s="187">
        <f t="shared" si="66"/>
        <v>0</v>
      </c>
      <c r="BH264" s="187">
        <f t="shared" si="67"/>
        <v>0</v>
      </c>
      <c r="BI264" s="187">
        <f t="shared" si="68"/>
        <v>0</v>
      </c>
      <c r="BJ264" s="19" t="s">
        <v>179</v>
      </c>
      <c r="BK264" s="187">
        <f t="shared" si="69"/>
        <v>0</v>
      </c>
      <c r="BL264" s="19" t="s">
        <v>261</v>
      </c>
      <c r="BM264" s="186" t="s">
        <v>3026</v>
      </c>
    </row>
    <row r="265" spans="1:65" s="2" customFormat="1" ht="24">
      <c r="A265" s="36"/>
      <c r="B265" s="37"/>
      <c r="C265" s="175" t="s">
        <v>989</v>
      </c>
      <c r="D265" s="175" t="s">
        <v>173</v>
      </c>
      <c r="E265" s="176" t="s">
        <v>3027</v>
      </c>
      <c r="F265" s="177" t="s">
        <v>3028</v>
      </c>
      <c r="G265" s="178" t="s">
        <v>222</v>
      </c>
      <c r="H265" s="179">
        <v>0.519</v>
      </c>
      <c r="I265" s="180"/>
      <c r="J265" s="181">
        <f t="shared" si="60"/>
        <v>0</v>
      </c>
      <c r="K265" s="177" t="s">
        <v>177</v>
      </c>
      <c r="L265" s="41"/>
      <c r="M265" s="182" t="s">
        <v>19</v>
      </c>
      <c r="N265" s="183" t="s">
        <v>47</v>
      </c>
      <c r="O265" s="66"/>
      <c r="P265" s="184">
        <f t="shared" si="61"/>
        <v>0</v>
      </c>
      <c r="Q265" s="184">
        <v>0</v>
      </c>
      <c r="R265" s="184">
        <f t="shared" si="62"/>
        <v>0</v>
      </c>
      <c r="S265" s="184">
        <v>0</v>
      </c>
      <c r="T265" s="185">
        <f t="shared" si="6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261</v>
      </c>
      <c r="AT265" s="186" t="s">
        <v>173</v>
      </c>
      <c r="AU265" s="186" t="s">
        <v>179</v>
      </c>
      <c r="AY265" s="19" t="s">
        <v>171</v>
      </c>
      <c r="BE265" s="187">
        <f t="shared" si="64"/>
        <v>0</v>
      </c>
      <c r="BF265" s="187">
        <f t="shared" si="65"/>
        <v>0</v>
      </c>
      <c r="BG265" s="187">
        <f t="shared" si="66"/>
        <v>0</v>
      </c>
      <c r="BH265" s="187">
        <f t="shared" si="67"/>
        <v>0</v>
      </c>
      <c r="BI265" s="187">
        <f t="shared" si="68"/>
        <v>0</v>
      </c>
      <c r="BJ265" s="19" t="s">
        <v>179</v>
      </c>
      <c r="BK265" s="187">
        <f t="shared" si="69"/>
        <v>0</v>
      </c>
      <c r="BL265" s="19" t="s">
        <v>261</v>
      </c>
      <c r="BM265" s="186" t="s">
        <v>3029</v>
      </c>
    </row>
    <row r="266" spans="2:63" s="12" customFormat="1" ht="22.9" customHeight="1">
      <c r="B266" s="159"/>
      <c r="C266" s="160"/>
      <c r="D266" s="161" t="s">
        <v>74</v>
      </c>
      <c r="E266" s="173" t="s">
        <v>3030</v>
      </c>
      <c r="F266" s="173" t="s">
        <v>3031</v>
      </c>
      <c r="G266" s="160"/>
      <c r="H266" s="160"/>
      <c r="I266" s="163"/>
      <c r="J266" s="174">
        <f>BK266</f>
        <v>0</v>
      </c>
      <c r="K266" s="160"/>
      <c r="L266" s="165"/>
      <c r="M266" s="166"/>
      <c r="N266" s="167"/>
      <c r="O266" s="167"/>
      <c r="P266" s="168">
        <f>SUM(P267:P268)</f>
        <v>0</v>
      </c>
      <c r="Q266" s="167"/>
      <c r="R266" s="168">
        <f>SUM(R267:R268)</f>
        <v>0.0644</v>
      </c>
      <c r="S266" s="167"/>
      <c r="T266" s="169">
        <f>SUM(T267:T268)</f>
        <v>0</v>
      </c>
      <c r="AR266" s="170" t="s">
        <v>179</v>
      </c>
      <c r="AT266" s="171" t="s">
        <v>74</v>
      </c>
      <c r="AU266" s="171" t="s">
        <v>83</v>
      </c>
      <c r="AY266" s="170" t="s">
        <v>171</v>
      </c>
      <c r="BK266" s="172">
        <f>SUM(BK267:BK268)</f>
        <v>0</v>
      </c>
    </row>
    <row r="267" spans="1:65" s="2" customFormat="1" ht="24">
      <c r="A267" s="36"/>
      <c r="B267" s="37"/>
      <c r="C267" s="175" t="s">
        <v>938</v>
      </c>
      <c r="D267" s="175" t="s">
        <v>173</v>
      </c>
      <c r="E267" s="176" t="s">
        <v>3032</v>
      </c>
      <c r="F267" s="177" t="s">
        <v>3033</v>
      </c>
      <c r="G267" s="178" t="s">
        <v>512</v>
      </c>
      <c r="H267" s="179">
        <v>7</v>
      </c>
      <c r="I267" s="180"/>
      <c r="J267" s="181">
        <f>ROUND(I267*H267,2)</f>
        <v>0</v>
      </c>
      <c r="K267" s="177" t="s">
        <v>177</v>
      </c>
      <c r="L267" s="41"/>
      <c r="M267" s="182" t="s">
        <v>19</v>
      </c>
      <c r="N267" s="183" t="s">
        <v>47</v>
      </c>
      <c r="O267" s="66"/>
      <c r="P267" s="184">
        <f>O267*H267</f>
        <v>0</v>
      </c>
      <c r="Q267" s="184">
        <v>0.0092</v>
      </c>
      <c r="R267" s="184">
        <f>Q267*H267</f>
        <v>0.0644</v>
      </c>
      <c r="S267" s="184">
        <v>0</v>
      </c>
      <c r="T267" s="185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261</v>
      </c>
      <c r="AT267" s="186" t="s">
        <v>173</v>
      </c>
      <c r="AU267" s="186" t="s">
        <v>179</v>
      </c>
      <c r="AY267" s="19" t="s">
        <v>171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179</v>
      </c>
      <c r="BK267" s="187">
        <f>ROUND(I267*H267,2)</f>
        <v>0</v>
      </c>
      <c r="BL267" s="19" t="s">
        <v>261</v>
      </c>
      <c r="BM267" s="186" t="s">
        <v>3034</v>
      </c>
    </row>
    <row r="268" spans="1:65" s="2" customFormat="1" ht="24">
      <c r="A268" s="36"/>
      <c r="B268" s="37"/>
      <c r="C268" s="175" t="s">
        <v>994</v>
      </c>
      <c r="D268" s="175" t="s">
        <v>173</v>
      </c>
      <c r="E268" s="176" t="s">
        <v>3035</v>
      </c>
      <c r="F268" s="177" t="s">
        <v>3036</v>
      </c>
      <c r="G268" s="178" t="s">
        <v>222</v>
      </c>
      <c r="H268" s="179">
        <v>0.064</v>
      </c>
      <c r="I268" s="180"/>
      <c r="J268" s="181">
        <f>ROUND(I268*H268,2)</f>
        <v>0</v>
      </c>
      <c r="K268" s="177" t="s">
        <v>177</v>
      </c>
      <c r="L268" s="41"/>
      <c r="M268" s="182" t="s">
        <v>19</v>
      </c>
      <c r="N268" s="183" t="s">
        <v>47</v>
      </c>
      <c r="O268" s="66"/>
      <c r="P268" s="184">
        <f>O268*H268</f>
        <v>0</v>
      </c>
      <c r="Q268" s="184">
        <v>0</v>
      </c>
      <c r="R268" s="184">
        <f>Q268*H268</f>
        <v>0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261</v>
      </c>
      <c r="AT268" s="186" t="s">
        <v>173</v>
      </c>
      <c r="AU268" s="186" t="s">
        <v>179</v>
      </c>
      <c r="AY268" s="19" t="s">
        <v>171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179</v>
      </c>
      <c r="BK268" s="187">
        <f>ROUND(I268*H268,2)</f>
        <v>0</v>
      </c>
      <c r="BL268" s="19" t="s">
        <v>261</v>
      </c>
      <c r="BM268" s="186" t="s">
        <v>3037</v>
      </c>
    </row>
    <row r="269" spans="2:63" s="12" customFormat="1" ht="25.9" customHeight="1">
      <c r="B269" s="159"/>
      <c r="C269" s="160"/>
      <c r="D269" s="161" t="s">
        <v>74</v>
      </c>
      <c r="E269" s="162" t="s">
        <v>3038</v>
      </c>
      <c r="F269" s="162" t="s">
        <v>3039</v>
      </c>
      <c r="G269" s="160"/>
      <c r="H269" s="160"/>
      <c r="I269" s="163"/>
      <c r="J269" s="164">
        <f>BK269</f>
        <v>0</v>
      </c>
      <c r="K269" s="160"/>
      <c r="L269" s="165"/>
      <c r="M269" s="166"/>
      <c r="N269" s="167"/>
      <c r="O269" s="167"/>
      <c r="P269" s="168">
        <f>P270</f>
        <v>0</v>
      </c>
      <c r="Q269" s="167"/>
      <c r="R269" s="168">
        <f>R270</f>
        <v>0</v>
      </c>
      <c r="S269" s="167"/>
      <c r="T269" s="169">
        <f>T270</f>
        <v>0</v>
      </c>
      <c r="AR269" s="170" t="s">
        <v>178</v>
      </c>
      <c r="AT269" s="171" t="s">
        <v>74</v>
      </c>
      <c r="AU269" s="171" t="s">
        <v>75</v>
      </c>
      <c r="AY269" s="170" t="s">
        <v>171</v>
      </c>
      <c r="BK269" s="172">
        <f>BK270</f>
        <v>0</v>
      </c>
    </row>
    <row r="270" spans="1:65" s="2" customFormat="1" ht="21.75" customHeight="1">
      <c r="A270" s="36"/>
      <c r="B270" s="37"/>
      <c r="C270" s="175" t="s">
        <v>947</v>
      </c>
      <c r="D270" s="175" t="s">
        <v>173</v>
      </c>
      <c r="E270" s="176" t="s">
        <v>3040</v>
      </c>
      <c r="F270" s="177" t="s">
        <v>3041</v>
      </c>
      <c r="G270" s="178" t="s">
        <v>3042</v>
      </c>
      <c r="H270" s="179">
        <v>80</v>
      </c>
      <c r="I270" s="180"/>
      <c r="J270" s="181">
        <f>ROUND(I270*H270,2)</f>
        <v>0</v>
      </c>
      <c r="K270" s="177" t="s">
        <v>177</v>
      </c>
      <c r="L270" s="41"/>
      <c r="M270" s="182" t="s">
        <v>19</v>
      </c>
      <c r="N270" s="183" t="s">
        <v>47</v>
      </c>
      <c r="O270" s="66"/>
      <c r="P270" s="184">
        <f>O270*H270</f>
        <v>0</v>
      </c>
      <c r="Q270" s="184">
        <v>0</v>
      </c>
      <c r="R270" s="184">
        <f>Q270*H270</f>
        <v>0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3043</v>
      </c>
      <c r="AT270" s="186" t="s">
        <v>173</v>
      </c>
      <c r="AU270" s="186" t="s">
        <v>83</v>
      </c>
      <c r="AY270" s="19" t="s">
        <v>171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179</v>
      </c>
      <c r="BK270" s="187">
        <f>ROUND(I270*H270,2)</f>
        <v>0</v>
      </c>
      <c r="BL270" s="19" t="s">
        <v>3043</v>
      </c>
      <c r="BM270" s="186" t="s">
        <v>3044</v>
      </c>
    </row>
    <row r="271" spans="2:63" s="12" customFormat="1" ht="25.9" customHeight="1">
      <c r="B271" s="159"/>
      <c r="C271" s="160"/>
      <c r="D271" s="161" t="s">
        <v>74</v>
      </c>
      <c r="E271" s="162" t="s">
        <v>2361</v>
      </c>
      <c r="F271" s="162" t="s">
        <v>2362</v>
      </c>
      <c r="G271" s="160"/>
      <c r="H271" s="160"/>
      <c r="I271" s="163"/>
      <c r="J271" s="164">
        <f>BK271</f>
        <v>0</v>
      </c>
      <c r="K271" s="160"/>
      <c r="L271" s="165"/>
      <c r="M271" s="166"/>
      <c r="N271" s="167"/>
      <c r="O271" s="167"/>
      <c r="P271" s="168">
        <f>P272+P275</f>
        <v>0</v>
      </c>
      <c r="Q271" s="167"/>
      <c r="R271" s="168">
        <f>R272+R275</f>
        <v>0</v>
      </c>
      <c r="S271" s="167"/>
      <c r="T271" s="169">
        <f>T272+T275</f>
        <v>0</v>
      </c>
      <c r="AR271" s="170" t="s">
        <v>206</v>
      </c>
      <c r="AT271" s="171" t="s">
        <v>74</v>
      </c>
      <c r="AU271" s="171" t="s">
        <v>75</v>
      </c>
      <c r="AY271" s="170" t="s">
        <v>171</v>
      </c>
      <c r="BK271" s="172">
        <f>BK272+BK275</f>
        <v>0</v>
      </c>
    </row>
    <row r="272" spans="2:63" s="12" customFormat="1" ht="22.9" customHeight="1">
      <c r="B272" s="159"/>
      <c r="C272" s="160"/>
      <c r="D272" s="161" t="s">
        <v>74</v>
      </c>
      <c r="E272" s="173" t="s">
        <v>3045</v>
      </c>
      <c r="F272" s="173" t="s">
        <v>3046</v>
      </c>
      <c r="G272" s="160"/>
      <c r="H272" s="160"/>
      <c r="I272" s="163"/>
      <c r="J272" s="174">
        <f>BK272</f>
        <v>0</v>
      </c>
      <c r="K272" s="160"/>
      <c r="L272" s="165"/>
      <c r="M272" s="166"/>
      <c r="N272" s="167"/>
      <c r="O272" s="167"/>
      <c r="P272" s="168">
        <f>SUM(P273:P274)</f>
        <v>0</v>
      </c>
      <c r="Q272" s="167"/>
      <c r="R272" s="168">
        <f>SUM(R273:R274)</f>
        <v>0</v>
      </c>
      <c r="S272" s="167"/>
      <c r="T272" s="169">
        <f>SUM(T273:T274)</f>
        <v>0</v>
      </c>
      <c r="AR272" s="170" t="s">
        <v>206</v>
      </c>
      <c r="AT272" s="171" t="s">
        <v>74</v>
      </c>
      <c r="AU272" s="171" t="s">
        <v>83</v>
      </c>
      <c r="AY272" s="170" t="s">
        <v>171</v>
      </c>
      <c r="BK272" s="172">
        <f>SUM(BK273:BK274)</f>
        <v>0</v>
      </c>
    </row>
    <row r="273" spans="1:65" s="2" customFormat="1" ht="16.5" customHeight="1">
      <c r="A273" s="36"/>
      <c r="B273" s="37"/>
      <c r="C273" s="175" t="s">
        <v>957</v>
      </c>
      <c r="D273" s="175" t="s">
        <v>173</v>
      </c>
      <c r="E273" s="176" t="s">
        <v>3047</v>
      </c>
      <c r="F273" s="177" t="s">
        <v>3048</v>
      </c>
      <c r="G273" s="178" t="s">
        <v>512</v>
      </c>
      <c r="H273" s="179">
        <v>1</v>
      </c>
      <c r="I273" s="180"/>
      <c r="J273" s="181">
        <f>ROUND(I273*H273,2)</f>
        <v>0</v>
      </c>
      <c r="K273" s="177" t="s">
        <v>177</v>
      </c>
      <c r="L273" s="41"/>
      <c r="M273" s="182" t="s">
        <v>19</v>
      </c>
      <c r="N273" s="183" t="s">
        <v>47</v>
      </c>
      <c r="O273" s="66"/>
      <c r="P273" s="184">
        <f>O273*H273</f>
        <v>0</v>
      </c>
      <c r="Q273" s="184">
        <v>0</v>
      </c>
      <c r="R273" s="184">
        <f>Q273*H273</f>
        <v>0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2368</v>
      </c>
      <c r="AT273" s="186" t="s">
        <v>173</v>
      </c>
      <c r="AU273" s="186" t="s">
        <v>179</v>
      </c>
      <c r="AY273" s="19" t="s">
        <v>171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179</v>
      </c>
      <c r="BK273" s="187">
        <f>ROUND(I273*H273,2)</f>
        <v>0</v>
      </c>
      <c r="BL273" s="19" t="s">
        <v>2368</v>
      </c>
      <c r="BM273" s="186" t="s">
        <v>3049</v>
      </c>
    </row>
    <row r="274" spans="1:65" s="2" customFormat="1" ht="16.5" customHeight="1">
      <c r="A274" s="36"/>
      <c r="B274" s="37"/>
      <c r="C274" s="175" t="s">
        <v>962</v>
      </c>
      <c r="D274" s="175" t="s">
        <v>173</v>
      </c>
      <c r="E274" s="176" t="s">
        <v>3050</v>
      </c>
      <c r="F274" s="177" t="s">
        <v>2042</v>
      </c>
      <c r="G274" s="178" t="s">
        <v>512</v>
      </c>
      <c r="H274" s="179">
        <v>1</v>
      </c>
      <c r="I274" s="180"/>
      <c r="J274" s="181">
        <f>ROUND(I274*H274,2)</f>
        <v>0</v>
      </c>
      <c r="K274" s="177" t="s">
        <v>177</v>
      </c>
      <c r="L274" s="41"/>
      <c r="M274" s="182" t="s">
        <v>19</v>
      </c>
      <c r="N274" s="183" t="s">
        <v>47</v>
      </c>
      <c r="O274" s="66"/>
      <c r="P274" s="184">
        <f>O274*H274</f>
        <v>0</v>
      </c>
      <c r="Q274" s="184">
        <v>0</v>
      </c>
      <c r="R274" s="184">
        <f>Q274*H274</f>
        <v>0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2368</v>
      </c>
      <c r="AT274" s="186" t="s">
        <v>173</v>
      </c>
      <c r="AU274" s="186" t="s">
        <v>179</v>
      </c>
      <c r="AY274" s="19" t="s">
        <v>171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179</v>
      </c>
      <c r="BK274" s="187">
        <f>ROUND(I274*H274,2)</f>
        <v>0</v>
      </c>
      <c r="BL274" s="19" t="s">
        <v>2368</v>
      </c>
      <c r="BM274" s="186" t="s">
        <v>3051</v>
      </c>
    </row>
    <row r="275" spans="2:63" s="12" customFormat="1" ht="22.9" customHeight="1">
      <c r="B275" s="159"/>
      <c r="C275" s="160"/>
      <c r="D275" s="161" t="s">
        <v>74</v>
      </c>
      <c r="E275" s="173" t="s">
        <v>3052</v>
      </c>
      <c r="F275" s="173" t="s">
        <v>3053</v>
      </c>
      <c r="G275" s="160"/>
      <c r="H275" s="160"/>
      <c r="I275" s="163"/>
      <c r="J275" s="174">
        <f>BK275</f>
        <v>0</v>
      </c>
      <c r="K275" s="160"/>
      <c r="L275" s="165"/>
      <c r="M275" s="166"/>
      <c r="N275" s="167"/>
      <c r="O275" s="167"/>
      <c r="P275" s="168">
        <f>P276</f>
        <v>0</v>
      </c>
      <c r="Q275" s="167"/>
      <c r="R275" s="168">
        <f>R276</f>
        <v>0</v>
      </c>
      <c r="S275" s="167"/>
      <c r="T275" s="169">
        <f>T276</f>
        <v>0</v>
      </c>
      <c r="AR275" s="170" t="s">
        <v>206</v>
      </c>
      <c r="AT275" s="171" t="s">
        <v>74</v>
      </c>
      <c r="AU275" s="171" t="s">
        <v>83</v>
      </c>
      <c r="AY275" s="170" t="s">
        <v>171</v>
      </c>
      <c r="BK275" s="172">
        <f>BK276</f>
        <v>0</v>
      </c>
    </row>
    <row r="276" spans="1:65" s="2" customFormat="1" ht="16.5" customHeight="1">
      <c r="A276" s="36"/>
      <c r="B276" s="37"/>
      <c r="C276" s="175" t="s">
        <v>967</v>
      </c>
      <c r="D276" s="175" t="s">
        <v>173</v>
      </c>
      <c r="E276" s="176" t="s">
        <v>3054</v>
      </c>
      <c r="F276" s="177" t="s">
        <v>3055</v>
      </c>
      <c r="G276" s="178" t="s">
        <v>512</v>
      </c>
      <c r="H276" s="179">
        <v>1</v>
      </c>
      <c r="I276" s="180"/>
      <c r="J276" s="181">
        <f>ROUND(I276*H276,2)</f>
        <v>0</v>
      </c>
      <c r="K276" s="177" t="s">
        <v>19</v>
      </c>
      <c r="L276" s="41"/>
      <c r="M276" s="249" t="s">
        <v>19</v>
      </c>
      <c r="N276" s="250" t="s">
        <v>47</v>
      </c>
      <c r="O276" s="251"/>
      <c r="P276" s="252">
        <f>O276*H276</f>
        <v>0</v>
      </c>
      <c r="Q276" s="252">
        <v>0</v>
      </c>
      <c r="R276" s="252">
        <f>Q276*H276</f>
        <v>0</v>
      </c>
      <c r="S276" s="252">
        <v>0</v>
      </c>
      <c r="T276" s="253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6" t="s">
        <v>2368</v>
      </c>
      <c r="AT276" s="186" t="s">
        <v>173</v>
      </c>
      <c r="AU276" s="186" t="s">
        <v>179</v>
      </c>
      <c r="AY276" s="19" t="s">
        <v>171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9" t="s">
        <v>179</v>
      </c>
      <c r="BK276" s="187">
        <f>ROUND(I276*H276,2)</f>
        <v>0</v>
      </c>
      <c r="BL276" s="19" t="s">
        <v>2368</v>
      </c>
      <c r="BM276" s="186" t="s">
        <v>3056</v>
      </c>
    </row>
    <row r="277" spans="1:31" s="2" customFormat="1" ht="6.95" customHeight="1">
      <c r="A277" s="36"/>
      <c r="B277" s="49"/>
      <c r="C277" s="50"/>
      <c r="D277" s="50"/>
      <c r="E277" s="50"/>
      <c r="F277" s="50"/>
      <c r="G277" s="50"/>
      <c r="H277" s="50"/>
      <c r="I277" s="50"/>
      <c r="J277" s="50"/>
      <c r="K277" s="50"/>
      <c r="L277" s="41"/>
      <c r="M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</row>
  </sheetData>
  <sheetProtection algorithmName="SHA-512" hashValue="3FL0JcDIGkicz+rN+NY+DKNc0SCF8gZxVkJkjsppOO03Gmz8dKYdII2scYMKbEETs80qinhXBOssLzwqOYjz1g==" saltValue="S+KvcgFXlgK1sEzMEoerKM+WjfHjVuYdjKlKZuhm5efXpRwX3T41dNS7fnFk45MroWNrprmVQ2JDnD5Dhd6IKQ==" spinCount="100000" sheet="1" objects="1" scenarios="1" formatColumns="0" formatRows="0" autoFilter="0"/>
  <autoFilter ref="C96:K276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99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3057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44285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ROUND(J88,2)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ROUND((SUM(BE88:BE183)),2)</f>
        <v>0</v>
      </c>
      <c r="G33" s="36"/>
      <c r="H33" s="36"/>
      <c r="I33" s="120">
        <v>0.21</v>
      </c>
      <c r="J33" s="119">
        <f>ROUND(((SUM(BE88:BE183))*I33),2)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ROUND((SUM(BF88:BF183)),2)</f>
        <v>0</v>
      </c>
      <c r="G34" s="36"/>
      <c r="H34" s="36"/>
      <c r="I34" s="120">
        <v>0.15</v>
      </c>
      <c r="J34" s="119">
        <f>ROUND(((SUM(BF88:BF183))*I34),2)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ROUND((SUM(BG88:BG183)),2)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ROUND((SUM(BH88:BH183)),2)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ROUND((SUM(BI88:BI183)),2)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02 - Prostor pro popelnice a sklad nářadí I.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44285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J89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J90</f>
        <v>0</v>
      </c>
      <c r="K61" s="143"/>
      <c r="L61" s="147"/>
    </row>
    <row r="62" spans="2:12" s="10" customFormat="1" ht="19.9" customHeight="1">
      <c r="B62" s="142"/>
      <c r="C62" s="143"/>
      <c r="D62" s="144" t="s">
        <v>136</v>
      </c>
      <c r="E62" s="145"/>
      <c r="F62" s="145"/>
      <c r="G62" s="145"/>
      <c r="H62" s="145"/>
      <c r="I62" s="145"/>
      <c r="J62" s="146">
        <f>J113</f>
        <v>0</v>
      </c>
      <c r="K62" s="143"/>
      <c r="L62" s="147"/>
    </row>
    <row r="63" spans="2:12" s="10" customFormat="1" ht="19.9" customHeight="1">
      <c r="B63" s="142"/>
      <c r="C63" s="143"/>
      <c r="D63" s="144" t="s">
        <v>137</v>
      </c>
      <c r="E63" s="145"/>
      <c r="F63" s="145"/>
      <c r="G63" s="145"/>
      <c r="H63" s="145"/>
      <c r="I63" s="145"/>
      <c r="J63" s="146">
        <f>J144</f>
        <v>0</v>
      </c>
      <c r="K63" s="143"/>
      <c r="L63" s="147"/>
    </row>
    <row r="64" spans="2:12" s="9" customFormat="1" ht="24.95" customHeight="1">
      <c r="B64" s="136"/>
      <c r="C64" s="137"/>
      <c r="D64" s="138" t="s">
        <v>142</v>
      </c>
      <c r="E64" s="139"/>
      <c r="F64" s="139"/>
      <c r="G64" s="139"/>
      <c r="H64" s="139"/>
      <c r="I64" s="139"/>
      <c r="J64" s="140">
        <f>J148</f>
        <v>0</v>
      </c>
      <c r="K64" s="137"/>
      <c r="L64" s="141"/>
    </row>
    <row r="65" spans="2:12" s="10" customFormat="1" ht="19.9" customHeight="1">
      <c r="B65" s="142"/>
      <c r="C65" s="143"/>
      <c r="D65" s="144" t="s">
        <v>144</v>
      </c>
      <c r="E65" s="145"/>
      <c r="F65" s="145"/>
      <c r="G65" s="145"/>
      <c r="H65" s="145"/>
      <c r="I65" s="145"/>
      <c r="J65" s="146">
        <f>J149</f>
        <v>0</v>
      </c>
      <c r="K65" s="143"/>
      <c r="L65" s="147"/>
    </row>
    <row r="66" spans="2:12" s="10" customFormat="1" ht="19.9" customHeight="1">
      <c r="B66" s="142"/>
      <c r="C66" s="143"/>
      <c r="D66" s="144" t="s">
        <v>145</v>
      </c>
      <c r="E66" s="145"/>
      <c r="F66" s="145"/>
      <c r="G66" s="145"/>
      <c r="H66" s="145"/>
      <c r="I66" s="145"/>
      <c r="J66" s="146">
        <f>J155</f>
        <v>0</v>
      </c>
      <c r="K66" s="143"/>
      <c r="L66" s="147"/>
    </row>
    <row r="67" spans="2:12" s="10" customFormat="1" ht="19.9" customHeight="1">
      <c r="B67" s="142"/>
      <c r="C67" s="143"/>
      <c r="D67" s="144" t="s">
        <v>146</v>
      </c>
      <c r="E67" s="145"/>
      <c r="F67" s="145"/>
      <c r="G67" s="145"/>
      <c r="H67" s="145"/>
      <c r="I67" s="145"/>
      <c r="J67" s="146">
        <f>J160</f>
        <v>0</v>
      </c>
      <c r="K67" s="143"/>
      <c r="L67" s="147"/>
    </row>
    <row r="68" spans="2:12" s="10" customFormat="1" ht="19.9" customHeight="1">
      <c r="B68" s="142"/>
      <c r="C68" s="143"/>
      <c r="D68" s="144" t="s">
        <v>150</v>
      </c>
      <c r="E68" s="145"/>
      <c r="F68" s="145"/>
      <c r="G68" s="145"/>
      <c r="H68" s="145"/>
      <c r="I68" s="145"/>
      <c r="J68" s="146">
        <f>J179</f>
        <v>0</v>
      </c>
      <c r="K68" s="143"/>
      <c r="L68" s="147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156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405" t="str">
        <f>E7</f>
        <v>Domov ve Věži - Komunitní bydlení II</v>
      </c>
      <c r="F78" s="406"/>
      <c r="G78" s="406"/>
      <c r="H78" s="406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128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62" t="str">
        <f>E9</f>
        <v>SO 02 - Prostor pro popelnice a sklad nářadí I.</v>
      </c>
      <c r="F80" s="407"/>
      <c r="G80" s="407"/>
      <c r="H80" s="407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F12</f>
        <v>Obec Věž</v>
      </c>
      <c r="G82" s="38"/>
      <c r="H82" s="38"/>
      <c r="I82" s="31" t="s">
        <v>23</v>
      </c>
      <c r="J82" s="61">
        <f>IF(J12="","",J12)</f>
        <v>44285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40.15" customHeight="1">
      <c r="A84" s="36"/>
      <c r="B84" s="37"/>
      <c r="C84" s="31" t="s">
        <v>24</v>
      </c>
      <c r="D84" s="38"/>
      <c r="E84" s="38"/>
      <c r="F84" s="29" t="str">
        <f>E15</f>
        <v xml:space="preserve">Kraj Vysočina, Žižkova 1882/57, 587 33 Jihlava </v>
      </c>
      <c r="G84" s="38"/>
      <c r="H84" s="38"/>
      <c r="I84" s="31" t="s">
        <v>32</v>
      </c>
      <c r="J84" s="34" t="str">
        <f>E21</f>
        <v>INVENTE s.r.o., Žerotínova 483/1, 370 04 Č. Buděj.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IF(E18="","",E18)</f>
        <v>Vyplň údaj</v>
      </c>
      <c r="G85" s="38"/>
      <c r="H85" s="38"/>
      <c r="I85" s="31" t="s">
        <v>37</v>
      </c>
      <c r="J85" s="34" t="str">
        <f>E24</f>
        <v xml:space="preserve"> 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48"/>
      <c r="B87" s="149"/>
      <c r="C87" s="150" t="s">
        <v>157</v>
      </c>
      <c r="D87" s="151" t="s">
        <v>60</v>
      </c>
      <c r="E87" s="151" t="s">
        <v>56</v>
      </c>
      <c r="F87" s="151" t="s">
        <v>57</v>
      </c>
      <c r="G87" s="151" t="s">
        <v>158</v>
      </c>
      <c r="H87" s="151" t="s">
        <v>159</v>
      </c>
      <c r="I87" s="151" t="s">
        <v>160</v>
      </c>
      <c r="J87" s="151" t="s">
        <v>132</v>
      </c>
      <c r="K87" s="152" t="s">
        <v>161</v>
      </c>
      <c r="L87" s="153"/>
      <c r="M87" s="70" t="s">
        <v>19</v>
      </c>
      <c r="N87" s="71" t="s">
        <v>45</v>
      </c>
      <c r="O87" s="71" t="s">
        <v>162</v>
      </c>
      <c r="P87" s="71" t="s">
        <v>163</v>
      </c>
      <c r="Q87" s="71" t="s">
        <v>164</v>
      </c>
      <c r="R87" s="71" t="s">
        <v>165</v>
      </c>
      <c r="S87" s="71" t="s">
        <v>166</v>
      </c>
      <c r="T87" s="72" t="s">
        <v>167</v>
      </c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</row>
    <row r="88" spans="1:63" s="2" customFormat="1" ht="22.9" customHeight="1">
      <c r="A88" s="36"/>
      <c r="B88" s="37"/>
      <c r="C88" s="77" t="s">
        <v>168</v>
      </c>
      <c r="D88" s="38"/>
      <c r="E88" s="38"/>
      <c r="F88" s="38"/>
      <c r="G88" s="38"/>
      <c r="H88" s="38"/>
      <c r="I88" s="38"/>
      <c r="J88" s="154">
        <f>BK88</f>
        <v>0</v>
      </c>
      <c r="K88" s="38"/>
      <c r="L88" s="41"/>
      <c r="M88" s="73"/>
      <c r="N88" s="155"/>
      <c r="O88" s="74"/>
      <c r="P88" s="156">
        <f>P89+P148</f>
        <v>0</v>
      </c>
      <c r="Q88" s="74"/>
      <c r="R88" s="156">
        <f>R89+R148</f>
        <v>22.045567493965002</v>
      </c>
      <c r="S88" s="74"/>
      <c r="T88" s="157">
        <f>T89+T148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74</v>
      </c>
      <c r="AU88" s="19" t="s">
        <v>133</v>
      </c>
      <c r="BK88" s="158">
        <f>BK89+BK148</f>
        <v>0</v>
      </c>
    </row>
    <row r="89" spans="2:63" s="12" customFormat="1" ht="25.9" customHeight="1">
      <c r="B89" s="159"/>
      <c r="C89" s="160"/>
      <c r="D89" s="161" t="s">
        <v>74</v>
      </c>
      <c r="E89" s="162" t="s">
        <v>169</v>
      </c>
      <c r="F89" s="162" t="s">
        <v>170</v>
      </c>
      <c r="G89" s="160"/>
      <c r="H89" s="160"/>
      <c r="I89" s="163"/>
      <c r="J89" s="164">
        <f>BK89</f>
        <v>0</v>
      </c>
      <c r="K89" s="160"/>
      <c r="L89" s="165"/>
      <c r="M89" s="166"/>
      <c r="N89" s="167"/>
      <c r="O89" s="167"/>
      <c r="P89" s="168">
        <f>P90+P113+P144</f>
        <v>0</v>
      </c>
      <c r="Q89" s="167"/>
      <c r="R89" s="168">
        <f>R90+R113+R144</f>
        <v>21.09820742</v>
      </c>
      <c r="S89" s="167"/>
      <c r="T89" s="169">
        <f>T90+T113+T144</f>
        <v>0</v>
      </c>
      <c r="AR89" s="170" t="s">
        <v>83</v>
      </c>
      <c r="AT89" s="171" t="s">
        <v>74</v>
      </c>
      <c r="AU89" s="171" t="s">
        <v>75</v>
      </c>
      <c r="AY89" s="170" t="s">
        <v>171</v>
      </c>
      <c r="BK89" s="172">
        <f>BK90+BK113+BK144</f>
        <v>0</v>
      </c>
    </row>
    <row r="90" spans="2:63" s="12" customFormat="1" ht="22.9" customHeight="1">
      <c r="B90" s="159"/>
      <c r="C90" s="160"/>
      <c r="D90" s="161" t="s">
        <v>74</v>
      </c>
      <c r="E90" s="173" t="s">
        <v>83</v>
      </c>
      <c r="F90" s="173" t="s">
        <v>172</v>
      </c>
      <c r="G90" s="160"/>
      <c r="H90" s="160"/>
      <c r="I90" s="163"/>
      <c r="J90" s="174">
        <f>BK90</f>
        <v>0</v>
      </c>
      <c r="K90" s="160"/>
      <c r="L90" s="165"/>
      <c r="M90" s="166"/>
      <c r="N90" s="167"/>
      <c r="O90" s="167"/>
      <c r="P90" s="168">
        <f>SUM(P91:P112)</f>
        <v>0</v>
      </c>
      <c r="Q90" s="167"/>
      <c r="R90" s="168">
        <f>SUM(R91:R112)</f>
        <v>0</v>
      </c>
      <c r="S90" s="167"/>
      <c r="T90" s="169">
        <f>SUM(T91:T112)</f>
        <v>0</v>
      </c>
      <c r="AR90" s="170" t="s">
        <v>83</v>
      </c>
      <c r="AT90" s="171" t="s">
        <v>74</v>
      </c>
      <c r="AU90" s="171" t="s">
        <v>83</v>
      </c>
      <c r="AY90" s="170" t="s">
        <v>171</v>
      </c>
      <c r="BK90" s="172">
        <f>SUM(BK91:BK112)</f>
        <v>0</v>
      </c>
    </row>
    <row r="91" spans="1:65" s="2" customFormat="1" ht="16.5" customHeight="1">
      <c r="A91" s="36"/>
      <c r="B91" s="37"/>
      <c r="C91" s="175" t="s">
        <v>83</v>
      </c>
      <c r="D91" s="175" t="s">
        <v>173</v>
      </c>
      <c r="E91" s="176" t="s">
        <v>174</v>
      </c>
      <c r="F91" s="177" t="s">
        <v>175</v>
      </c>
      <c r="G91" s="178" t="s">
        <v>176</v>
      </c>
      <c r="H91" s="179">
        <v>1.445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3058</v>
      </c>
    </row>
    <row r="92" spans="2:51" s="14" customFormat="1" ht="11.25">
      <c r="B92" s="199"/>
      <c r="C92" s="200"/>
      <c r="D92" s="190" t="s">
        <v>181</v>
      </c>
      <c r="E92" s="201" t="s">
        <v>19</v>
      </c>
      <c r="F92" s="202" t="s">
        <v>3059</v>
      </c>
      <c r="G92" s="200"/>
      <c r="H92" s="203">
        <v>1.445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36</v>
      </c>
      <c r="AX92" s="14" t="s">
        <v>75</v>
      </c>
      <c r="AY92" s="209" t="s">
        <v>171</v>
      </c>
    </row>
    <row r="93" spans="2:51" s="15" customFormat="1" ht="11.25">
      <c r="B93" s="210"/>
      <c r="C93" s="211"/>
      <c r="D93" s="190" t="s">
        <v>181</v>
      </c>
      <c r="E93" s="212" t="s">
        <v>19</v>
      </c>
      <c r="F93" s="213" t="s">
        <v>184</v>
      </c>
      <c r="G93" s="211"/>
      <c r="H93" s="214">
        <v>1.445</v>
      </c>
      <c r="I93" s="215"/>
      <c r="J93" s="211"/>
      <c r="K93" s="211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181</v>
      </c>
      <c r="AU93" s="220" t="s">
        <v>179</v>
      </c>
      <c r="AV93" s="15" t="s">
        <v>178</v>
      </c>
      <c r="AW93" s="15" t="s">
        <v>36</v>
      </c>
      <c r="AX93" s="15" t="s">
        <v>83</v>
      </c>
      <c r="AY93" s="220" t="s">
        <v>171</v>
      </c>
    </row>
    <row r="94" spans="1:65" s="2" customFormat="1" ht="21.75" customHeight="1">
      <c r="A94" s="36"/>
      <c r="B94" s="37"/>
      <c r="C94" s="175" t="s">
        <v>179</v>
      </c>
      <c r="D94" s="175" t="s">
        <v>173</v>
      </c>
      <c r="E94" s="176" t="s">
        <v>185</v>
      </c>
      <c r="F94" s="177" t="s">
        <v>186</v>
      </c>
      <c r="G94" s="178" t="s">
        <v>187</v>
      </c>
      <c r="H94" s="179">
        <v>2.889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3060</v>
      </c>
    </row>
    <row r="95" spans="2:51" s="14" customFormat="1" ht="11.25">
      <c r="B95" s="199"/>
      <c r="C95" s="200"/>
      <c r="D95" s="190" t="s">
        <v>181</v>
      </c>
      <c r="E95" s="201" t="s">
        <v>19</v>
      </c>
      <c r="F95" s="202" t="s">
        <v>3061</v>
      </c>
      <c r="G95" s="200"/>
      <c r="H95" s="203">
        <v>2.889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36</v>
      </c>
      <c r="AX95" s="14" t="s">
        <v>75</v>
      </c>
      <c r="AY95" s="209" t="s">
        <v>171</v>
      </c>
    </row>
    <row r="96" spans="2:51" s="15" customFormat="1" ht="11.25">
      <c r="B96" s="210"/>
      <c r="C96" s="211"/>
      <c r="D96" s="190" t="s">
        <v>181</v>
      </c>
      <c r="E96" s="212" t="s">
        <v>19</v>
      </c>
      <c r="F96" s="213" t="s">
        <v>184</v>
      </c>
      <c r="G96" s="211"/>
      <c r="H96" s="214">
        <v>2.889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181</v>
      </c>
      <c r="AU96" s="220" t="s">
        <v>179</v>
      </c>
      <c r="AV96" s="15" t="s">
        <v>178</v>
      </c>
      <c r="AW96" s="15" t="s">
        <v>36</v>
      </c>
      <c r="AX96" s="15" t="s">
        <v>83</v>
      </c>
      <c r="AY96" s="220" t="s">
        <v>171</v>
      </c>
    </row>
    <row r="97" spans="1:65" s="2" customFormat="1" ht="24">
      <c r="A97" s="36"/>
      <c r="B97" s="37"/>
      <c r="C97" s="175" t="s">
        <v>193</v>
      </c>
      <c r="D97" s="175" t="s">
        <v>173</v>
      </c>
      <c r="E97" s="176" t="s">
        <v>194</v>
      </c>
      <c r="F97" s="177" t="s">
        <v>195</v>
      </c>
      <c r="G97" s="178" t="s">
        <v>187</v>
      </c>
      <c r="H97" s="179">
        <v>9.66</v>
      </c>
      <c r="I97" s="180"/>
      <c r="J97" s="181">
        <f>ROUND(I97*H97,2)</f>
        <v>0</v>
      </c>
      <c r="K97" s="177" t="s">
        <v>177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3062</v>
      </c>
    </row>
    <row r="98" spans="2:51" s="14" customFormat="1" ht="11.25">
      <c r="B98" s="199"/>
      <c r="C98" s="200"/>
      <c r="D98" s="190" t="s">
        <v>181</v>
      </c>
      <c r="E98" s="201" t="s">
        <v>19</v>
      </c>
      <c r="F98" s="202" t="s">
        <v>3063</v>
      </c>
      <c r="G98" s="200"/>
      <c r="H98" s="203">
        <v>9.66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181</v>
      </c>
      <c r="AU98" s="209" t="s">
        <v>179</v>
      </c>
      <c r="AV98" s="14" t="s">
        <v>179</v>
      </c>
      <c r="AW98" s="14" t="s">
        <v>36</v>
      </c>
      <c r="AX98" s="14" t="s">
        <v>75</v>
      </c>
      <c r="AY98" s="209" t="s">
        <v>171</v>
      </c>
    </row>
    <row r="99" spans="2:51" s="15" customFormat="1" ht="11.25">
      <c r="B99" s="210"/>
      <c r="C99" s="211"/>
      <c r="D99" s="190" t="s">
        <v>181</v>
      </c>
      <c r="E99" s="212" t="s">
        <v>19</v>
      </c>
      <c r="F99" s="213" t="s">
        <v>184</v>
      </c>
      <c r="G99" s="211"/>
      <c r="H99" s="214">
        <v>9.66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181</v>
      </c>
      <c r="AU99" s="220" t="s">
        <v>179</v>
      </c>
      <c r="AV99" s="15" t="s">
        <v>178</v>
      </c>
      <c r="AW99" s="15" t="s">
        <v>36</v>
      </c>
      <c r="AX99" s="15" t="s">
        <v>83</v>
      </c>
      <c r="AY99" s="220" t="s">
        <v>171</v>
      </c>
    </row>
    <row r="100" spans="1:65" s="2" customFormat="1" ht="36">
      <c r="A100" s="36"/>
      <c r="B100" s="37"/>
      <c r="C100" s="175" t="s">
        <v>178</v>
      </c>
      <c r="D100" s="175" t="s">
        <v>173</v>
      </c>
      <c r="E100" s="176" t="s">
        <v>202</v>
      </c>
      <c r="F100" s="177" t="s">
        <v>203</v>
      </c>
      <c r="G100" s="178" t="s">
        <v>187</v>
      </c>
      <c r="H100" s="179">
        <v>12.549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3064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3065</v>
      </c>
      <c r="G101" s="200"/>
      <c r="H101" s="203">
        <v>12.549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5" customFormat="1" ht="11.25">
      <c r="B102" s="210"/>
      <c r="C102" s="211"/>
      <c r="D102" s="190" t="s">
        <v>181</v>
      </c>
      <c r="E102" s="212" t="s">
        <v>19</v>
      </c>
      <c r="F102" s="213" t="s">
        <v>184</v>
      </c>
      <c r="G102" s="211"/>
      <c r="H102" s="214">
        <v>12.549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181</v>
      </c>
      <c r="AU102" s="220" t="s">
        <v>179</v>
      </c>
      <c r="AV102" s="15" t="s">
        <v>178</v>
      </c>
      <c r="AW102" s="15" t="s">
        <v>36</v>
      </c>
      <c r="AX102" s="15" t="s">
        <v>83</v>
      </c>
      <c r="AY102" s="220" t="s">
        <v>171</v>
      </c>
    </row>
    <row r="103" spans="1:65" s="2" customFormat="1" ht="36">
      <c r="A103" s="36"/>
      <c r="B103" s="37"/>
      <c r="C103" s="175" t="s">
        <v>206</v>
      </c>
      <c r="D103" s="175" t="s">
        <v>173</v>
      </c>
      <c r="E103" s="176" t="s">
        <v>207</v>
      </c>
      <c r="F103" s="177" t="s">
        <v>208</v>
      </c>
      <c r="G103" s="178" t="s">
        <v>187</v>
      </c>
      <c r="H103" s="179">
        <v>12.549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3066</v>
      </c>
    </row>
    <row r="104" spans="1:65" s="2" customFormat="1" ht="36">
      <c r="A104" s="36"/>
      <c r="B104" s="37"/>
      <c r="C104" s="175" t="s">
        <v>210</v>
      </c>
      <c r="D104" s="175" t="s">
        <v>173</v>
      </c>
      <c r="E104" s="176" t="s">
        <v>211</v>
      </c>
      <c r="F104" s="177" t="s">
        <v>212</v>
      </c>
      <c r="G104" s="178" t="s">
        <v>187</v>
      </c>
      <c r="H104" s="179">
        <v>62.745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3067</v>
      </c>
    </row>
    <row r="105" spans="2:51" s="14" customFormat="1" ht="11.25">
      <c r="B105" s="199"/>
      <c r="C105" s="200"/>
      <c r="D105" s="190" t="s">
        <v>181</v>
      </c>
      <c r="E105" s="200"/>
      <c r="F105" s="202" t="s">
        <v>3068</v>
      </c>
      <c r="G105" s="200"/>
      <c r="H105" s="203">
        <v>62.745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181</v>
      </c>
      <c r="AU105" s="209" t="s">
        <v>179</v>
      </c>
      <c r="AV105" s="14" t="s">
        <v>179</v>
      </c>
      <c r="AW105" s="14" t="s">
        <v>4</v>
      </c>
      <c r="AX105" s="14" t="s">
        <v>83</v>
      </c>
      <c r="AY105" s="209" t="s">
        <v>171</v>
      </c>
    </row>
    <row r="106" spans="1:65" s="2" customFormat="1" ht="24">
      <c r="A106" s="36"/>
      <c r="B106" s="37"/>
      <c r="C106" s="175" t="s">
        <v>215</v>
      </c>
      <c r="D106" s="175" t="s">
        <v>173</v>
      </c>
      <c r="E106" s="176" t="s">
        <v>216</v>
      </c>
      <c r="F106" s="177" t="s">
        <v>217</v>
      </c>
      <c r="G106" s="178" t="s">
        <v>187</v>
      </c>
      <c r="H106" s="179">
        <v>12.549</v>
      </c>
      <c r="I106" s="180"/>
      <c r="J106" s="181">
        <f>ROUND(I106*H106,2)</f>
        <v>0</v>
      </c>
      <c r="K106" s="177" t="s">
        <v>177</v>
      </c>
      <c r="L106" s="41"/>
      <c r="M106" s="182" t="s">
        <v>19</v>
      </c>
      <c r="N106" s="183" t="s">
        <v>47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179</v>
      </c>
      <c r="AY106" s="19" t="s">
        <v>171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179</v>
      </c>
      <c r="BK106" s="187">
        <f>ROUND(I106*H106,2)</f>
        <v>0</v>
      </c>
      <c r="BL106" s="19" t="s">
        <v>178</v>
      </c>
      <c r="BM106" s="186" t="s">
        <v>3069</v>
      </c>
    </row>
    <row r="107" spans="1:65" s="2" customFormat="1" ht="24">
      <c r="A107" s="36"/>
      <c r="B107" s="37"/>
      <c r="C107" s="175" t="s">
        <v>219</v>
      </c>
      <c r="D107" s="175" t="s">
        <v>173</v>
      </c>
      <c r="E107" s="176" t="s">
        <v>220</v>
      </c>
      <c r="F107" s="177" t="s">
        <v>221</v>
      </c>
      <c r="G107" s="178" t="s">
        <v>222</v>
      </c>
      <c r="H107" s="179">
        <v>21.333</v>
      </c>
      <c r="I107" s="180"/>
      <c r="J107" s="181">
        <f>ROUND(I107*H107,2)</f>
        <v>0</v>
      </c>
      <c r="K107" s="177" t="s">
        <v>177</v>
      </c>
      <c r="L107" s="41"/>
      <c r="M107" s="182" t="s">
        <v>19</v>
      </c>
      <c r="N107" s="183" t="s">
        <v>47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178</v>
      </c>
      <c r="AT107" s="186" t="s">
        <v>173</v>
      </c>
      <c r="AU107" s="186" t="s">
        <v>179</v>
      </c>
      <c r="AY107" s="19" t="s">
        <v>171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179</v>
      </c>
      <c r="BK107" s="187">
        <f>ROUND(I107*H107,2)</f>
        <v>0</v>
      </c>
      <c r="BL107" s="19" t="s">
        <v>178</v>
      </c>
      <c r="BM107" s="186" t="s">
        <v>3070</v>
      </c>
    </row>
    <row r="108" spans="2:51" s="14" customFormat="1" ht="11.25">
      <c r="B108" s="199"/>
      <c r="C108" s="200"/>
      <c r="D108" s="190" t="s">
        <v>181</v>
      </c>
      <c r="E108" s="200"/>
      <c r="F108" s="202" t="s">
        <v>3071</v>
      </c>
      <c r="G108" s="200"/>
      <c r="H108" s="203">
        <v>21.333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181</v>
      </c>
      <c r="AU108" s="209" t="s">
        <v>179</v>
      </c>
      <c r="AV108" s="14" t="s">
        <v>179</v>
      </c>
      <c r="AW108" s="14" t="s">
        <v>4</v>
      </c>
      <c r="AX108" s="14" t="s">
        <v>83</v>
      </c>
      <c r="AY108" s="209" t="s">
        <v>171</v>
      </c>
    </row>
    <row r="109" spans="1:65" s="2" customFormat="1" ht="24">
      <c r="A109" s="36"/>
      <c r="B109" s="37"/>
      <c r="C109" s="175" t="s">
        <v>226</v>
      </c>
      <c r="D109" s="175" t="s">
        <v>173</v>
      </c>
      <c r="E109" s="176" t="s">
        <v>227</v>
      </c>
      <c r="F109" s="177" t="s">
        <v>228</v>
      </c>
      <c r="G109" s="178" t="s">
        <v>187</v>
      </c>
      <c r="H109" s="179">
        <v>12.549</v>
      </c>
      <c r="I109" s="180"/>
      <c r="J109" s="181">
        <f>ROUND(I109*H109,2)</f>
        <v>0</v>
      </c>
      <c r="K109" s="177" t="s">
        <v>177</v>
      </c>
      <c r="L109" s="41"/>
      <c r="M109" s="182" t="s">
        <v>19</v>
      </c>
      <c r="N109" s="183" t="s">
        <v>47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179</v>
      </c>
      <c r="AY109" s="19" t="s">
        <v>171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179</v>
      </c>
      <c r="BK109" s="187">
        <f>ROUND(I109*H109,2)</f>
        <v>0</v>
      </c>
      <c r="BL109" s="19" t="s">
        <v>178</v>
      </c>
      <c r="BM109" s="186" t="s">
        <v>3072</v>
      </c>
    </row>
    <row r="110" spans="1:65" s="2" customFormat="1" ht="21.75" customHeight="1">
      <c r="A110" s="36"/>
      <c r="B110" s="37"/>
      <c r="C110" s="175" t="s">
        <v>230</v>
      </c>
      <c r="D110" s="175" t="s">
        <v>173</v>
      </c>
      <c r="E110" s="176" t="s">
        <v>237</v>
      </c>
      <c r="F110" s="177" t="s">
        <v>238</v>
      </c>
      <c r="G110" s="178" t="s">
        <v>176</v>
      </c>
      <c r="H110" s="179">
        <v>9.631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3073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3074</v>
      </c>
      <c r="G111" s="200"/>
      <c r="H111" s="203">
        <v>9.631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5" customFormat="1" ht="11.25">
      <c r="B112" s="210"/>
      <c r="C112" s="211"/>
      <c r="D112" s="190" t="s">
        <v>181</v>
      </c>
      <c r="E112" s="212" t="s">
        <v>19</v>
      </c>
      <c r="F112" s="213" t="s">
        <v>184</v>
      </c>
      <c r="G112" s="211"/>
      <c r="H112" s="214">
        <v>9.631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181</v>
      </c>
      <c r="AU112" s="220" t="s">
        <v>179</v>
      </c>
      <c r="AV112" s="15" t="s">
        <v>178</v>
      </c>
      <c r="AW112" s="15" t="s">
        <v>36</v>
      </c>
      <c r="AX112" s="15" t="s">
        <v>83</v>
      </c>
      <c r="AY112" s="220" t="s">
        <v>171</v>
      </c>
    </row>
    <row r="113" spans="2:63" s="12" customFormat="1" ht="22.9" customHeight="1">
      <c r="B113" s="159"/>
      <c r="C113" s="160"/>
      <c r="D113" s="161" t="s">
        <v>74</v>
      </c>
      <c r="E113" s="173" t="s">
        <v>179</v>
      </c>
      <c r="F113" s="173" t="s">
        <v>241</v>
      </c>
      <c r="G113" s="160"/>
      <c r="H113" s="160"/>
      <c r="I113" s="163"/>
      <c r="J113" s="174">
        <f>BK113</f>
        <v>0</v>
      </c>
      <c r="K113" s="160"/>
      <c r="L113" s="165"/>
      <c r="M113" s="166"/>
      <c r="N113" s="167"/>
      <c r="O113" s="167"/>
      <c r="P113" s="168">
        <f>SUM(P114:P143)</f>
        <v>0</v>
      </c>
      <c r="Q113" s="167"/>
      <c r="R113" s="168">
        <f>SUM(R114:R143)</f>
        <v>19.525626340000002</v>
      </c>
      <c r="S113" s="167"/>
      <c r="T113" s="169">
        <f>SUM(T114:T143)</f>
        <v>0</v>
      </c>
      <c r="AR113" s="170" t="s">
        <v>83</v>
      </c>
      <c r="AT113" s="171" t="s">
        <v>74</v>
      </c>
      <c r="AU113" s="171" t="s">
        <v>83</v>
      </c>
      <c r="AY113" s="170" t="s">
        <v>171</v>
      </c>
      <c r="BK113" s="172">
        <f>SUM(BK114:BK143)</f>
        <v>0</v>
      </c>
    </row>
    <row r="114" spans="1:65" s="2" customFormat="1" ht="24">
      <c r="A114" s="36"/>
      <c r="B114" s="37"/>
      <c r="C114" s="175" t="s">
        <v>236</v>
      </c>
      <c r="D114" s="175" t="s">
        <v>173</v>
      </c>
      <c r="E114" s="176" t="s">
        <v>270</v>
      </c>
      <c r="F114" s="177" t="s">
        <v>271</v>
      </c>
      <c r="G114" s="178" t="s">
        <v>176</v>
      </c>
      <c r="H114" s="179">
        <v>9.631</v>
      </c>
      <c r="I114" s="180"/>
      <c r="J114" s="181">
        <f>ROUND(I114*H114,2)</f>
        <v>0</v>
      </c>
      <c r="K114" s="177" t="s">
        <v>177</v>
      </c>
      <c r="L114" s="41"/>
      <c r="M114" s="182" t="s">
        <v>19</v>
      </c>
      <c r="N114" s="183" t="s">
        <v>47</v>
      </c>
      <c r="O114" s="66"/>
      <c r="P114" s="184">
        <f>O114*H114</f>
        <v>0</v>
      </c>
      <c r="Q114" s="184">
        <v>0.0001</v>
      </c>
      <c r="R114" s="184">
        <f>Q114*H114</f>
        <v>0.0009631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178</v>
      </c>
      <c r="AT114" s="186" t="s">
        <v>173</v>
      </c>
      <c r="AU114" s="186" t="s">
        <v>179</v>
      </c>
      <c r="AY114" s="19" t="s">
        <v>171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179</v>
      </c>
      <c r="BK114" s="187">
        <f>ROUND(I114*H114,2)</f>
        <v>0</v>
      </c>
      <c r="BL114" s="19" t="s">
        <v>178</v>
      </c>
      <c r="BM114" s="186" t="s">
        <v>3075</v>
      </c>
    </row>
    <row r="115" spans="2:51" s="14" customFormat="1" ht="11.25">
      <c r="B115" s="199"/>
      <c r="C115" s="200"/>
      <c r="D115" s="190" t="s">
        <v>181</v>
      </c>
      <c r="E115" s="201" t="s">
        <v>19</v>
      </c>
      <c r="F115" s="202" t="s">
        <v>3074</v>
      </c>
      <c r="G115" s="200"/>
      <c r="H115" s="203">
        <v>9.631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181</v>
      </c>
      <c r="AU115" s="209" t="s">
        <v>179</v>
      </c>
      <c r="AV115" s="14" t="s">
        <v>179</v>
      </c>
      <c r="AW115" s="14" t="s">
        <v>36</v>
      </c>
      <c r="AX115" s="14" t="s">
        <v>75</v>
      </c>
      <c r="AY115" s="209" t="s">
        <v>171</v>
      </c>
    </row>
    <row r="116" spans="2:51" s="15" customFormat="1" ht="11.25">
      <c r="B116" s="210"/>
      <c r="C116" s="211"/>
      <c r="D116" s="190" t="s">
        <v>181</v>
      </c>
      <c r="E116" s="212" t="s">
        <v>19</v>
      </c>
      <c r="F116" s="213" t="s">
        <v>184</v>
      </c>
      <c r="G116" s="211"/>
      <c r="H116" s="214">
        <v>9.631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181</v>
      </c>
      <c r="AU116" s="220" t="s">
        <v>179</v>
      </c>
      <c r="AV116" s="15" t="s">
        <v>178</v>
      </c>
      <c r="AW116" s="15" t="s">
        <v>36</v>
      </c>
      <c r="AX116" s="15" t="s">
        <v>83</v>
      </c>
      <c r="AY116" s="220" t="s">
        <v>171</v>
      </c>
    </row>
    <row r="117" spans="1:65" s="2" customFormat="1" ht="16.5" customHeight="1">
      <c r="A117" s="36"/>
      <c r="B117" s="37"/>
      <c r="C117" s="221" t="s">
        <v>242</v>
      </c>
      <c r="D117" s="221" t="s">
        <v>248</v>
      </c>
      <c r="E117" s="222" t="s">
        <v>249</v>
      </c>
      <c r="F117" s="223" t="s">
        <v>250</v>
      </c>
      <c r="G117" s="224" t="s">
        <v>176</v>
      </c>
      <c r="H117" s="225">
        <v>9.631</v>
      </c>
      <c r="I117" s="226"/>
      <c r="J117" s="227">
        <f>ROUND(I117*H117,2)</f>
        <v>0</v>
      </c>
      <c r="K117" s="223" t="s">
        <v>177</v>
      </c>
      <c r="L117" s="228"/>
      <c r="M117" s="229" t="s">
        <v>19</v>
      </c>
      <c r="N117" s="230" t="s">
        <v>47</v>
      </c>
      <c r="O117" s="66"/>
      <c r="P117" s="184">
        <f>O117*H117</f>
        <v>0</v>
      </c>
      <c r="Q117" s="184">
        <v>0.0003</v>
      </c>
      <c r="R117" s="184">
        <f>Q117*H117</f>
        <v>0.0028893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219</v>
      </c>
      <c r="AT117" s="186" t="s">
        <v>248</v>
      </c>
      <c r="AU117" s="186" t="s">
        <v>179</v>
      </c>
      <c r="AY117" s="19" t="s">
        <v>171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179</v>
      </c>
      <c r="BK117" s="187">
        <f>ROUND(I117*H117,2)</f>
        <v>0</v>
      </c>
      <c r="BL117" s="19" t="s">
        <v>178</v>
      </c>
      <c r="BM117" s="186" t="s">
        <v>3076</v>
      </c>
    </row>
    <row r="118" spans="1:65" s="2" customFormat="1" ht="21.75" customHeight="1">
      <c r="A118" s="36"/>
      <c r="B118" s="37"/>
      <c r="C118" s="175" t="s">
        <v>247</v>
      </c>
      <c r="D118" s="175" t="s">
        <v>173</v>
      </c>
      <c r="E118" s="176" t="s">
        <v>278</v>
      </c>
      <c r="F118" s="177" t="s">
        <v>279</v>
      </c>
      <c r="G118" s="178" t="s">
        <v>187</v>
      </c>
      <c r="H118" s="179">
        <v>1.445</v>
      </c>
      <c r="I118" s="180"/>
      <c r="J118" s="181">
        <f>ROUND(I118*H118,2)</f>
        <v>0</v>
      </c>
      <c r="K118" s="177" t="s">
        <v>177</v>
      </c>
      <c r="L118" s="41"/>
      <c r="M118" s="182" t="s">
        <v>19</v>
      </c>
      <c r="N118" s="183" t="s">
        <v>47</v>
      </c>
      <c r="O118" s="66"/>
      <c r="P118" s="184">
        <f>O118*H118</f>
        <v>0</v>
      </c>
      <c r="Q118" s="184">
        <v>2.16</v>
      </c>
      <c r="R118" s="184">
        <f>Q118*H118</f>
        <v>3.1212000000000004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179</v>
      </c>
      <c r="AY118" s="19" t="s">
        <v>171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179</v>
      </c>
      <c r="BK118" s="187">
        <f>ROUND(I118*H118,2)</f>
        <v>0</v>
      </c>
      <c r="BL118" s="19" t="s">
        <v>178</v>
      </c>
      <c r="BM118" s="186" t="s">
        <v>3077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3059</v>
      </c>
      <c r="G119" s="200"/>
      <c r="H119" s="203">
        <v>1.445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5" customFormat="1" ht="11.25">
      <c r="B120" s="210"/>
      <c r="C120" s="211"/>
      <c r="D120" s="190" t="s">
        <v>181</v>
      </c>
      <c r="E120" s="212" t="s">
        <v>19</v>
      </c>
      <c r="F120" s="213" t="s">
        <v>184</v>
      </c>
      <c r="G120" s="211"/>
      <c r="H120" s="214">
        <v>1.445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181</v>
      </c>
      <c r="AU120" s="220" t="s">
        <v>179</v>
      </c>
      <c r="AV120" s="15" t="s">
        <v>178</v>
      </c>
      <c r="AW120" s="15" t="s">
        <v>36</v>
      </c>
      <c r="AX120" s="15" t="s">
        <v>83</v>
      </c>
      <c r="AY120" s="220" t="s">
        <v>171</v>
      </c>
    </row>
    <row r="121" spans="1:65" s="2" customFormat="1" ht="21.75" customHeight="1">
      <c r="A121" s="36"/>
      <c r="B121" s="37"/>
      <c r="C121" s="175" t="s">
        <v>253</v>
      </c>
      <c r="D121" s="175" t="s">
        <v>173</v>
      </c>
      <c r="E121" s="176" t="s">
        <v>287</v>
      </c>
      <c r="F121" s="177" t="s">
        <v>288</v>
      </c>
      <c r="G121" s="178" t="s">
        <v>187</v>
      </c>
      <c r="H121" s="179">
        <v>0.963</v>
      </c>
      <c r="I121" s="180"/>
      <c r="J121" s="181">
        <f>ROUND(I121*H121,2)</f>
        <v>0</v>
      </c>
      <c r="K121" s="177" t="s">
        <v>177</v>
      </c>
      <c r="L121" s="41"/>
      <c r="M121" s="182" t="s">
        <v>19</v>
      </c>
      <c r="N121" s="183" t="s">
        <v>47</v>
      </c>
      <c r="O121" s="66"/>
      <c r="P121" s="184">
        <f>O121*H121</f>
        <v>0</v>
      </c>
      <c r="Q121" s="184">
        <v>2.45329</v>
      </c>
      <c r="R121" s="184">
        <f>Q121*H121</f>
        <v>2.36251827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178</v>
      </c>
      <c r="AT121" s="186" t="s">
        <v>173</v>
      </c>
      <c r="AU121" s="186" t="s">
        <v>179</v>
      </c>
      <c r="AY121" s="19" t="s">
        <v>171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179</v>
      </c>
      <c r="BK121" s="187">
        <f>ROUND(I121*H121,2)</f>
        <v>0</v>
      </c>
      <c r="BL121" s="19" t="s">
        <v>178</v>
      </c>
      <c r="BM121" s="186" t="s">
        <v>3078</v>
      </c>
    </row>
    <row r="122" spans="2:51" s="14" customFormat="1" ht="11.25">
      <c r="B122" s="199"/>
      <c r="C122" s="200"/>
      <c r="D122" s="190" t="s">
        <v>181</v>
      </c>
      <c r="E122" s="201" t="s">
        <v>19</v>
      </c>
      <c r="F122" s="202" t="s">
        <v>3079</v>
      </c>
      <c r="G122" s="200"/>
      <c r="H122" s="203">
        <v>0.963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181</v>
      </c>
      <c r="AU122" s="209" t="s">
        <v>179</v>
      </c>
      <c r="AV122" s="14" t="s">
        <v>179</v>
      </c>
      <c r="AW122" s="14" t="s">
        <v>36</v>
      </c>
      <c r="AX122" s="14" t="s">
        <v>75</v>
      </c>
      <c r="AY122" s="209" t="s">
        <v>171</v>
      </c>
    </row>
    <row r="123" spans="2:51" s="15" customFormat="1" ht="11.25">
      <c r="B123" s="210"/>
      <c r="C123" s="211"/>
      <c r="D123" s="190" t="s">
        <v>181</v>
      </c>
      <c r="E123" s="212" t="s">
        <v>19</v>
      </c>
      <c r="F123" s="213" t="s">
        <v>184</v>
      </c>
      <c r="G123" s="211"/>
      <c r="H123" s="214">
        <v>0.963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181</v>
      </c>
      <c r="AU123" s="220" t="s">
        <v>179</v>
      </c>
      <c r="AV123" s="15" t="s">
        <v>178</v>
      </c>
      <c r="AW123" s="15" t="s">
        <v>36</v>
      </c>
      <c r="AX123" s="15" t="s">
        <v>83</v>
      </c>
      <c r="AY123" s="220" t="s">
        <v>171</v>
      </c>
    </row>
    <row r="124" spans="1:65" s="2" customFormat="1" ht="16.5" customHeight="1">
      <c r="A124" s="36"/>
      <c r="B124" s="37"/>
      <c r="C124" s="175" t="s">
        <v>8</v>
      </c>
      <c r="D124" s="175" t="s">
        <v>173</v>
      </c>
      <c r="E124" s="176" t="s">
        <v>292</v>
      </c>
      <c r="F124" s="177" t="s">
        <v>293</v>
      </c>
      <c r="G124" s="178" t="s">
        <v>176</v>
      </c>
      <c r="H124" s="179">
        <v>1.342</v>
      </c>
      <c r="I124" s="180"/>
      <c r="J124" s="181">
        <f>ROUND(I124*H124,2)</f>
        <v>0</v>
      </c>
      <c r="K124" s="177" t="s">
        <v>177</v>
      </c>
      <c r="L124" s="41"/>
      <c r="M124" s="182" t="s">
        <v>19</v>
      </c>
      <c r="N124" s="183" t="s">
        <v>47</v>
      </c>
      <c r="O124" s="66"/>
      <c r="P124" s="184">
        <f>O124*H124</f>
        <v>0</v>
      </c>
      <c r="Q124" s="184">
        <v>0.00247</v>
      </c>
      <c r="R124" s="184">
        <f>Q124*H124</f>
        <v>0.00331474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179</v>
      </c>
      <c r="AY124" s="19" t="s">
        <v>171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179</v>
      </c>
      <c r="BK124" s="187">
        <f>ROUND(I124*H124,2)</f>
        <v>0</v>
      </c>
      <c r="BL124" s="19" t="s">
        <v>178</v>
      </c>
      <c r="BM124" s="186" t="s">
        <v>3080</v>
      </c>
    </row>
    <row r="125" spans="2:51" s="14" customFormat="1" ht="11.25">
      <c r="B125" s="199"/>
      <c r="C125" s="200"/>
      <c r="D125" s="190" t="s">
        <v>181</v>
      </c>
      <c r="E125" s="201" t="s">
        <v>19</v>
      </c>
      <c r="F125" s="202" t="s">
        <v>3081</v>
      </c>
      <c r="G125" s="200"/>
      <c r="H125" s="203">
        <v>1.342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181</v>
      </c>
      <c r="AU125" s="209" t="s">
        <v>179</v>
      </c>
      <c r="AV125" s="14" t="s">
        <v>179</v>
      </c>
      <c r="AW125" s="14" t="s">
        <v>36</v>
      </c>
      <c r="AX125" s="14" t="s">
        <v>75</v>
      </c>
      <c r="AY125" s="209" t="s">
        <v>171</v>
      </c>
    </row>
    <row r="126" spans="2:51" s="15" customFormat="1" ht="11.25">
      <c r="B126" s="210"/>
      <c r="C126" s="211"/>
      <c r="D126" s="190" t="s">
        <v>181</v>
      </c>
      <c r="E126" s="212" t="s">
        <v>19</v>
      </c>
      <c r="F126" s="213" t="s">
        <v>184</v>
      </c>
      <c r="G126" s="211"/>
      <c r="H126" s="214">
        <v>1.342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181</v>
      </c>
      <c r="AU126" s="220" t="s">
        <v>179</v>
      </c>
      <c r="AV126" s="15" t="s">
        <v>178</v>
      </c>
      <c r="AW126" s="15" t="s">
        <v>36</v>
      </c>
      <c r="AX126" s="15" t="s">
        <v>83</v>
      </c>
      <c r="AY126" s="220" t="s">
        <v>171</v>
      </c>
    </row>
    <row r="127" spans="1:65" s="2" customFormat="1" ht="16.5" customHeight="1">
      <c r="A127" s="36"/>
      <c r="B127" s="37"/>
      <c r="C127" s="175" t="s">
        <v>261</v>
      </c>
      <c r="D127" s="175" t="s">
        <v>173</v>
      </c>
      <c r="E127" s="176" t="s">
        <v>297</v>
      </c>
      <c r="F127" s="177" t="s">
        <v>298</v>
      </c>
      <c r="G127" s="178" t="s">
        <v>176</v>
      </c>
      <c r="H127" s="179">
        <v>1.342</v>
      </c>
      <c r="I127" s="180"/>
      <c r="J127" s="181">
        <f>ROUND(I127*H127,2)</f>
        <v>0</v>
      </c>
      <c r="K127" s="177" t="s">
        <v>177</v>
      </c>
      <c r="L127" s="41"/>
      <c r="M127" s="182" t="s">
        <v>19</v>
      </c>
      <c r="N127" s="183" t="s">
        <v>47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179</v>
      </c>
      <c r="AY127" s="19" t="s">
        <v>171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179</v>
      </c>
      <c r="BK127" s="187">
        <f>ROUND(I127*H127,2)</f>
        <v>0</v>
      </c>
      <c r="BL127" s="19" t="s">
        <v>178</v>
      </c>
      <c r="BM127" s="186" t="s">
        <v>3082</v>
      </c>
    </row>
    <row r="128" spans="1:65" s="2" customFormat="1" ht="16.5" customHeight="1">
      <c r="A128" s="36"/>
      <c r="B128" s="37"/>
      <c r="C128" s="175" t="s">
        <v>265</v>
      </c>
      <c r="D128" s="175" t="s">
        <v>173</v>
      </c>
      <c r="E128" s="176" t="s">
        <v>301</v>
      </c>
      <c r="F128" s="177" t="s">
        <v>302</v>
      </c>
      <c r="G128" s="178" t="s">
        <v>222</v>
      </c>
      <c r="H128" s="179">
        <v>0.015</v>
      </c>
      <c r="I128" s="180"/>
      <c r="J128" s="181">
        <f>ROUND(I128*H128,2)</f>
        <v>0</v>
      </c>
      <c r="K128" s="177" t="s">
        <v>177</v>
      </c>
      <c r="L128" s="41"/>
      <c r="M128" s="182" t="s">
        <v>19</v>
      </c>
      <c r="N128" s="183" t="s">
        <v>47</v>
      </c>
      <c r="O128" s="66"/>
      <c r="P128" s="184">
        <f>O128*H128</f>
        <v>0</v>
      </c>
      <c r="Q128" s="184">
        <v>1.06277</v>
      </c>
      <c r="R128" s="184">
        <f>Q128*H128</f>
        <v>0.01594155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179</v>
      </c>
      <c r="AY128" s="19" t="s">
        <v>171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179</v>
      </c>
      <c r="BK128" s="187">
        <f>ROUND(I128*H128,2)</f>
        <v>0</v>
      </c>
      <c r="BL128" s="19" t="s">
        <v>178</v>
      </c>
      <c r="BM128" s="186" t="s">
        <v>3083</v>
      </c>
    </row>
    <row r="129" spans="2:51" s="14" customFormat="1" ht="11.25">
      <c r="B129" s="199"/>
      <c r="C129" s="200"/>
      <c r="D129" s="190" t="s">
        <v>181</v>
      </c>
      <c r="E129" s="201" t="s">
        <v>19</v>
      </c>
      <c r="F129" s="202" t="s">
        <v>3084</v>
      </c>
      <c r="G129" s="200"/>
      <c r="H129" s="203">
        <v>0.015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181</v>
      </c>
      <c r="AU129" s="209" t="s">
        <v>179</v>
      </c>
      <c r="AV129" s="14" t="s">
        <v>179</v>
      </c>
      <c r="AW129" s="14" t="s">
        <v>36</v>
      </c>
      <c r="AX129" s="14" t="s">
        <v>75</v>
      </c>
      <c r="AY129" s="209" t="s">
        <v>171</v>
      </c>
    </row>
    <row r="130" spans="2:51" s="15" customFormat="1" ht="11.25">
      <c r="B130" s="210"/>
      <c r="C130" s="211"/>
      <c r="D130" s="190" t="s">
        <v>181</v>
      </c>
      <c r="E130" s="212" t="s">
        <v>19</v>
      </c>
      <c r="F130" s="213" t="s">
        <v>184</v>
      </c>
      <c r="G130" s="211"/>
      <c r="H130" s="214">
        <v>0.015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181</v>
      </c>
      <c r="AU130" s="220" t="s">
        <v>179</v>
      </c>
      <c r="AV130" s="15" t="s">
        <v>178</v>
      </c>
      <c r="AW130" s="15" t="s">
        <v>36</v>
      </c>
      <c r="AX130" s="15" t="s">
        <v>83</v>
      </c>
      <c r="AY130" s="220" t="s">
        <v>171</v>
      </c>
    </row>
    <row r="131" spans="1:65" s="2" customFormat="1" ht="16.5" customHeight="1">
      <c r="A131" s="36"/>
      <c r="B131" s="37"/>
      <c r="C131" s="175" t="s">
        <v>269</v>
      </c>
      <c r="D131" s="175" t="s">
        <v>173</v>
      </c>
      <c r="E131" s="176" t="s">
        <v>306</v>
      </c>
      <c r="F131" s="177" t="s">
        <v>307</v>
      </c>
      <c r="G131" s="178" t="s">
        <v>187</v>
      </c>
      <c r="H131" s="179">
        <v>4.025</v>
      </c>
      <c r="I131" s="180"/>
      <c r="J131" s="181">
        <f>ROUND(I131*H131,2)</f>
        <v>0</v>
      </c>
      <c r="K131" s="177" t="s">
        <v>177</v>
      </c>
      <c r="L131" s="41"/>
      <c r="M131" s="182" t="s">
        <v>19</v>
      </c>
      <c r="N131" s="183" t="s">
        <v>47</v>
      </c>
      <c r="O131" s="66"/>
      <c r="P131" s="184">
        <f>O131*H131</f>
        <v>0</v>
      </c>
      <c r="Q131" s="184">
        <v>2.25634</v>
      </c>
      <c r="R131" s="184">
        <f>Q131*H131</f>
        <v>9.0817685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179</v>
      </c>
      <c r="AY131" s="19" t="s">
        <v>171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179</v>
      </c>
      <c r="BK131" s="187">
        <f>ROUND(I131*H131,2)</f>
        <v>0</v>
      </c>
      <c r="BL131" s="19" t="s">
        <v>178</v>
      </c>
      <c r="BM131" s="186" t="s">
        <v>3085</v>
      </c>
    </row>
    <row r="132" spans="2:51" s="14" customFormat="1" ht="11.25">
      <c r="B132" s="199"/>
      <c r="C132" s="200"/>
      <c r="D132" s="190" t="s">
        <v>181</v>
      </c>
      <c r="E132" s="201" t="s">
        <v>19</v>
      </c>
      <c r="F132" s="202" t="s">
        <v>3086</v>
      </c>
      <c r="G132" s="200"/>
      <c r="H132" s="203">
        <v>4.025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181</v>
      </c>
      <c r="AU132" s="209" t="s">
        <v>179</v>
      </c>
      <c r="AV132" s="14" t="s">
        <v>179</v>
      </c>
      <c r="AW132" s="14" t="s">
        <v>36</v>
      </c>
      <c r="AX132" s="14" t="s">
        <v>75</v>
      </c>
      <c r="AY132" s="209" t="s">
        <v>171</v>
      </c>
    </row>
    <row r="133" spans="2:51" s="15" customFormat="1" ht="11.25">
      <c r="B133" s="210"/>
      <c r="C133" s="211"/>
      <c r="D133" s="190" t="s">
        <v>181</v>
      </c>
      <c r="E133" s="212" t="s">
        <v>19</v>
      </c>
      <c r="F133" s="213" t="s">
        <v>184</v>
      </c>
      <c r="G133" s="211"/>
      <c r="H133" s="214">
        <v>4.025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181</v>
      </c>
      <c r="AU133" s="220" t="s">
        <v>179</v>
      </c>
      <c r="AV133" s="15" t="s">
        <v>178</v>
      </c>
      <c r="AW133" s="15" t="s">
        <v>36</v>
      </c>
      <c r="AX133" s="15" t="s">
        <v>83</v>
      </c>
      <c r="AY133" s="220" t="s">
        <v>171</v>
      </c>
    </row>
    <row r="134" spans="1:65" s="2" customFormat="1" ht="16.5" customHeight="1">
      <c r="A134" s="36"/>
      <c r="B134" s="37"/>
      <c r="C134" s="175" t="s">
        <v>274</v>
      </c>
      <c r="D134" s="175" t="s">
        <v>173</v>
      </c>
      <c r="E134" s="176" t="s">
        <v>315</v>
      </c>
      <c r="F134" s="177" t="s">
        <v>316</v>
      </c>
      <c r="G134" s="178" t="s">
        <v>176</v>
      </c>
      <c r="H134" s="179">
        <v>13.416</v>
      </c>
      <c r="I134" s="180"/>
      <c r="J134" s="181">
        <f>ROUND(I134*H134,2)</f>
        <v>0</v>
      </c>
      <c r="K134" s="177" t="s">
        <v>177</v>
      </c>
      <c r="L134" s="41"/>
      <c r="M134" s="182" t="s">
        <v>19</v>
      </c>
      <c r="N134" s="183" t="s">
        <v>47</v>
      </c>
      <c r="O134" s="66"/>
      <c r="P134" s="184">
        <f>O134*H134</f>
        <v>0</v>
      </c>
      <c r="Q134" s="184">
        <v>0.00269</v>
      </c>
      <c r="R134" s="184">
        <f>Q134*H134</f>
        <v>0.03608904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179</v>
      </c>
      <c r="AY134" s="19" t="s">
        <v>171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179</v>
      </c>
      <c r="BK134" s="187">
        <f>ROUND(I134*H134,2)</f>
        <v>0</v>
      </c>
      <c r="BL134" s="19" t="s">
        <v>178</v>
      </c>
      <c r="BM134" s="186" t="s">
        <v>3087</v>
      </c>
    </row>
    <row r="135" spans="2:51" s="14" customFormat="1" ht="11.25">
      <c r="B135" s="199"/>
      <c r="C135" s="200"/>
      <c r="D135" s="190" t="s">
        <v>181</v>
      </c>
      <c r="E135" s="201" t="s">
        <v>19</v>
      </c>
      <c r="F135" s="202" t="s">
        <v>3088</v>
      </c>
      <c r="G135" s="200"/>
      <c r="H135" s="203">
        <v>13.416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181</v>
      </c>
      <c r="AU135" s="209" t="s">
        <v>179</v>
      </c>
      <c r="AV135" s="14" t="s">
        <v>179</v>
      </c>
      <c r="AW135" s="14" t="s">
        <v>36</v>
      </c>
      <c r="AX135" s="14" t="s">
        <v>75</v>
      </c>
      <c r="AY135" s="209" t="s">
        <v>171</v>
      </c>
    </row>
    <row r="136" spans="2:51" s="15" customFormat="1" ht="11.25">
      <c r="B136" s="210"/>
      <c r="C136" s="211"/>
      <c r="D136" s="190" t="s">
        <v>181</v>
      </c>
      <c r="E136" s="212" t="s">
        <v>19</v>
      </c>
      <c r="F136" s="213" t="s">
        <v>184</v>
      </c>
      <c r="G136" s="211"/>
      <c r="H136" s="214">
        <v>13.416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181</v>
      </c>
      <c r="AU136" s="220" t="s">
        <v>179</v>
      </c>
      <c r="AV136" s="15" t="s">
        <v>178</v>
      </c>
      <c r="AW136" s="15" t="s">
        <v>36</v>
      </c>
      <c r="AX136" s="15" t="s">
        <v>83</v>
      </c>
      <c r="AY136" s="220" t="s">
        <v>171</v>
      </c>
    </row>
    <row r="137" spans="1:65" s="2" customFormat="1" ht="16.5" customHeight="1">
      <c r="A137" s="36"/>
      <c r="B137" s="37"/>
      <c r="C137" s="175" t="s">
        <v>277</v>
      </c>
      <c r="D137" s="175" t="s">
        <v>173</v>
      </c>
      <c r="E137" s="176" t="s">
        <v>324</v>
      </c>
      <c r="F137" s="177" t="s">
        <v>325</v>
      </c>
      <c r="G137" s="178" t="s">
        <v>176</v>
      </c>
      <c r="H137" s="179">
        <v>13.416</v>
      </c>
      <c r="I137" s="180"/>
      <c r="J137" s="181">
        <f>ROUND(I137*H137,2)</f>
        <v>0</v>
      </c>
      <c r="K137" s="177" t="s">
        <v>177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179</v>
      </c>
      <c r="AY137" s="19" t="s">
        <v>171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179</v>
      </c>
      <c r="BK137" s="187">
        <f>ROUND(I137*H137,2)</f>
        <v>0</v>
      </c>
      <c r="BL137" s="19" t="s">
        <v>178</v>
      </c>
      <c r="BM137" s="186" t="s">
        <v>3089</v>
      </c>
    </row>
    <row r="138" spans="1:65" s="2" customFormat="1" ht="24">
      <c r="A138" s="36"/>
      <c r="B138" s="37"/>
      <c r="C138" s="175" t="s">
        <v>7</v>
      </c>
      <c r="D138" s="175" t="s">
        <v>173</v>
      </c>
      <c r="E138" s="176" t="s">
        <v>328</v>
      </c>
      <c r="F138" s="177" t="s">
        <v>329</v>
      </c>
      <c r="G138" s="178" t="s">
        <v>176</v>
      </c>
      <c r="H138" s="179">
        <v>6.708</v>
      </c>
      <c r="I138" s="180"/>
      <c r="J138" s="181">
        <f>ROUND(I138*H138,2)</f>
        <v>0</v>
      </c>
      <c r="K138" s="177" t="s">
        <v>177</v>
      </c>
      <c r="L138" s="41"/>
      <c r="M138" s="182" t="s">
        <v>19</v>
      </c>
      <c r="N138" s="183" t="s">
        <v>47</v>
      </c>
      <c r="O138" s="66"/>
      <c r="P138" s="184">
        <f>O138*H138</f>
        <v>0</v>
      </c>
      <c r="Q138" s="184">
        <v>0.71546</v>
      </c>
      <c r="R138" s="184">
        <f>Q138*H138</f>
        <v>4.79930568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179</v>
      </c>
      <c r="AY138" s="19" t="s">
        <v>171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179</v>
      </c>
      <c r="BK138" s="187">
        <f>ROUND(I138*H138,2)</f>
        <v>0</v>
      </c>
      <c r="BL138" s="19" t="s">
        <v>178</v>
      </c>
      <c r="BM138" s="186" t="s">
        <v>3090</v>
      </c>
    </row>
    <row r="139" spans="2:51" s="14" customFormat="1" ht="11.25">
      <c r="B139" s="199"/>
      <c r="C139" s="200"/>
      <c r="D139" s="190" t="s">
        <v>181</v>
      </c>
      <c r="E139" s="201" t="s">
        <v>19</v>
      </c>
      <c r="F139" s="202" t="s">
        <v>3091</v>
      </c>
      <c r="G139" s="200"/>
      <c r="H139" s="203">
        <v>6.708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181</v>
      </c>
      <c r="AU139" s="209" t="s">
        <v>179</v>
      </c>
      <c r="AV139" s="14" t="s">
        <v>179</v>
      </c>
      <c r="AW139" s="14" t="s">
        <v>36</v>
      </c>
      <c r="AX139" s="14" t="s">
        <v>75</v>
      </c>
      <c r="AY139" s="209" t="s">
        <v>171</v>
      </c>
    </row>
    <row r="140" spans="2:51" s="15" customFormat="1" ht="11.25">
      <c r="B140" s="210"/>
      <c r="C140" s="211"/>
      <c r="D140" s="190" t="s">
        <v>181</v>
      </c>
      <c r="E140" s="212" t="s">
        <v>19</v>
      </c>
      <c r="F140" s="213" t="s">
        <v>184</v>
      </c>
      <c r="G140" s="211"/>
      <c r="H140" s="214">
        <v>6.708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181</v>
      </c>
      <c r="AU140" s="220" t="s">
        <v>179</v>
      </c>
      <c r="AV140" s="15" t="s">
        <v>178</v>
      </c>
      <c r="AW140" s="15" t="s">
        <v>36</v>
      </c>
      <c r="AX140" s="15" t="s">
        <v>83</v>
      </c>
      <c r="AY140" s="220" t="s">
        <v>171</v>
      </c>
    </row>
    <row r="141" spans="1:65" s="2" customFormat="1" ht="33" customHeight="1">
      <c r="A141" s="36"/>
      <c r="B141" s="37"/>
      <c r="C141" s="175" t="s">
        <v>286</v>
      </c>
      <c r="D141" s="175" t="s">
        <v>173</v>
      </c>
      <c r="E141" s="176" t="s">
        <v>339</v>
      </c>
      <c r="F141" s="177" t="s">
        <v>340</v>
      </c>
      <c r="G141" s="178" t="s">
        <v>222</v>
      </c>
      <c r="H141" s="179">
        <v>0.096</v>
      </c>
      <c r="I141" s="180"/>
      <c r="J141" s="181">
        <f>ROUND(I141*H141,2)</f>
        <v>0</v>
      </c>
      <c r="K141" s="177" t="s">
        <v>177</v>
      </c>
      <c r="L141" s="41"/>
      <c r="M141" s="182" t="s">
        <v>19</v>
      </c>
      <c r="N141" s="183" t="s">
        <v>47</v>
      </c>
      <c r="O141" s="66"/>
      <c r="P141" s="184">
        <f>O141*H141</f>
        <v>0</v>
      </c>
      <c r="Q141" s="184">
        <v>1.05871</v>
      </c>
      <c r="R141" s="184">
        <f>Q141*H141</f>
        <v>0.10163616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178</v>
      </c>
      <c r="AT141" s="186" t="s">
        <v>173</v>
      </c>
      <c r="AU141" s="186" t="s">
        <v>179</v>
      </c>
      <c r="AY141" s="19" t="s">
        <v>171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179</v>
      </c>
      <c r="BK141" s="187">
        <f>ROUND(I141*H141,2)</f>
        <v>0</v>
      </c>
      <c r="BL141" s="19" t="s">
        <v>178</v>
      </c>
      <c r="BM141" s="186" t="s">
        <v>3092</v>
      </c>
    </row>
    <row r="142" spans="2:51" s="14" customFormat="1" ht="11.25">
      <c r="B142" s="199"/>
      <c r="C142" s="200"/>
      <c r="D142" s="190" t="s">
        <v>181</v>
      </c>
      <c r="E142" s="201" t="s">
        <v>19</v>
      </c>
      <c r="F142" s="202" t="s">
        <v>3093</v>
      </c>
      <c r="G142" s="200"/>
      <c r="H142" s="203">
        <v>0.096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181</v>
      </c>
      <c r="AU142" s="209" t="s">
        <v>179</v>
      </c>
      <c r="AV142" s="14" t="s">
        <v>179</v>
      </c>
      <c r="AW142" s="14" t="s">
        <v>36</v>
      </c>
      <c r="AX142" s="14" t="s">
        <v>75</v>
      </c>
      <c r="AY142" s="209" t="s">
        <v>171</v>
      </c>
    </row>
    <row r="143" spans="2:51" s="15" customFormat="1" ht="11.25">
      <c r="B143" s="210"/>
      <c r="C143" s="211"/>
      <c r="D143" s="190" t="s">
        <v>181</v>
      </c>
      <c r="E143" s="212" t="s">
        <v>19</v>
      </c>
      <c r="F143" s="213" t="s">
        <v>184</v>
      </c>
      <c r="G143" s="211"/>
      <c r="H143" s="214">
        <v>0.096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181</v>
      </c>
      <c r="AU143" s="220" t="s">
        <v>179</v>
      </c>
      <c r="AV143" s="15" t="s">
        <v>178</v>
      </c>
      <c r="AW143" s="15" t="s">
        <v>36</v>
      </c>
      <c r="AX143" s="15" t="s">
        <v>83</v>
      </c>
      <c r="AY143" s="220" t="s">
        <v>171</v>
      </c>
    </row>
    <row r="144" spans="2:63" s="12" customFormat="1" ht="22.9" customHeight="1">
      <c r="B144" s="159"/>
      <c r="C144" s="160"/>
      <c r="D144" s="161" t="s">
        <v>74</v>
      </c>
      <c r="E144" s="173" t="s">
        <v>193</v>
      </c>
      <c r="F144" s="173" t="s">
        <v>345</v>
      </c>
      <c r="G144" s="160"/>
      <c r="H144" s="160"/>
      <c r="I144" s="163"/>
      <c r="J144" s="174">
        <f>BK144</f>
        <v>0</v>
      </c>
      <c r="K144" s="160"/>
      <c r="L144" s="165"/>
      <c r="M144" s="166"/>
      <c r="N144" s="167"/>
      <c r="O144" s="167"/>
      <c r="P144" s="168">
        <f>SUM(P145:P147)</f>
        <v>0</v>
      </c>
      <c r="Q144" s="167"/>
      <c r="R144" s="168">
        <f>SUM(R145:R147)</f>
        <v>1.57258108</v>
      </c>
      <c r="S144" s="167"/>
      <c r="T144" s="169">
        <f>SUM(T145:T147)</f>
        <v>0</v>
      </c>
      <c r="AR144" s="170" t="s">
        <v>83</v>
      </c>
      <c r="AT144" s="171" t="s">
        <v>74</v>
      </c>
      <c r="AU144" s="171" t="s">
        <v>83</v>
      </c>
      <c r="AY144" s="170" t="s">
        <v>171</v>
      </c>
      <c r="BK144" s="172">
        <f>SUM(BK145:BK147)</f>
        <v>0</v>
      </c>
    </row>
    <row r="145" spans="1:65" s="2" customFormat="1" ht="24">
      <c r="A145" s="36"/>
      <c r="B145" s="37"/>
      <c r="C145" s="175" t="s">
        <v>291</v>
      </c>
      <c r="D145" s="175" t="s">
        <v>173</v>
      </c>
      <c r="E145" s="176" t="s">
        <v>347</v>
      </c>
      <c r="F145" s="177" t="s">
        <v>348</v>
      </c>
      <c r="G145" s="178" t="s">
        <v>176</v>
      </c>
      <c r="H145" s="179">
        <v>2.198</v>
      </c>
      <c r="I145" s="180"/>
      <c r="J145" s="181">
        <f>ROUND(I145*H145,2)</f>
        <v>0</v>
      </c>
      <c r="K145" s="177" t="s">
        <v>177</v>
      </c>
      <c r="L145" s="41"/>
      <c r="M145" s="182" t="s">
        <v>19</v>
      </c>
      <c r="N145" s="183" t="s">
        <v>47</v>
      </c>
      <c r="O145" s="66"/>
      <c r="P145" s="184">
        <f>O145*H145</f>
        <v>0</v>
      </c>
      <c r="Q145" s="184">
        <v>0.71546</v>
      </c>
      <c r="R145" s="184">
        <f>Q145*H145</f>
        <v>1.57258108</v>
      </c>
      <c r="S145" s="184">
        <v>0</v>
      </c>
      <c r="T145" s="18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179</v>
      </c>
      <c r="AY145" s="19" t="s">
        <v>171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179</v>
      </c>
      <c r="BK145" s="187">
        <f>ROUND(I145*H145,2)</f>
        <v>0</v>
      </c>
      <c r="BL145" s="19" t="s">
        <v>178</v>
      </c>
      <c r="BM145" s="186" t="s">
        <v>3094</v>
      </c>
    </row>
    <row r="146" spans="2:51" s="14" customFormat="1" ht="11.25">
      <c r="B146" s="199"/>
      <c r="C146" s="200"/>
      <c r="D146" s="190" t="s">
        <v>181</v>
      </c>
      <c r="E146" s="201" t="s">
        <v>19</v>
      </c>
      <c r="F146" s="202" t="s">
        <v>3095</v>
      </c>
      <c r="G146" s="200"/>
      <c r="H146" s="203">
        <v>2.198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181</v>
      </c>
      <c r="AU146" s="209" t="s">
        <v>179</v>
      </c>
      <c r="AV146" s="14" t="s">
        <v>179</v>
      </c>
      <c r="AW146" s="14" t="s">
        <v>36</v>
      </c>
      <c r="AX146" s="14" t="s">
        <v>75</v>
      </c>
      <c r="AY146" s="209" t="s">
        <v>171</v>
      </c>
    </row>
    <row r="147" spans="2:51" s="15" customFormat="1" ht="11.25">
      <c r="B147" s="210"/>
      <c r="C147" s="211"/>
      <c r="D147" s="190" t="s">
        <v>181</v>
      </c>
      <c r="E147" s="212" t="s">
        <v>19</v>
      </c>
      <c r="F147" s="213" t="s">
        <v>184</v>
      </c>
      <c r="G147" s="211"/>
      <c r="H147" s="214">
        <v>2.198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181</v>
      </c>
      <c r="AU147" s="220" t="s">
        <v>179</v>
      </c>
      <c r="AV147" s="15" t="s">
        <v>178</v>
      </c>
      <c r="AW147" s="15" t="s">
        <v>36</v>
      </c>
      <c r="AX147" s="15" t="s">
        <v>83</v>
      </c>
      <c r="AY147" s="220" t="s">
        <v>171</v>
      </c>
    </row>
    <row r="148" spans="2:63" s="12" customFormat="1" ht="25.9" customHeight="1">
      <c r="B148" s="159"/>
      <c r="C148" s="160"/>
      <c r="D148" s="161" t="s">
        <v>74</v>
      </c>
      <c r="E148" s="162" t="s">
        <v>868</v>
      </c>
      <c r="F148" s="162" t="s">
        <v>869</v>
      </c>
      <c r="G148" s="160"/>
      <c r="H148" s="160"/>
      <c r="I148" s="163"/>
      <c r="J148" s="164">
        <f>BK148</f>
        <v>0</v>
      </c>
      <c r="K148" s="160"/>
      <c r="L148" s="165"/>
      <c r="M148" s="166"/>
      <c r="N148" s="167"/>
      <c r="O148" s="167"/>
      <c r="P148" s="168">
        <f>P149+P155+P160+P179</f>
        <v>0</v>
      </c>
      <c r="Q148" s="167"/>
      <c r="R148" s="168">
        <f>R149+R155+R160+R179</f>
        <v>0.947360073965</v>
      </c>
      <c r="S148" s="167"/>
      <c r="T148" s="169">
        <f>T149+T155+T160+T179</f>
        <v>0</v>
      </c>
      <c r="AR148" s="170" t="s">
        <v>179</v>
      </c>
      <c r="AT148" s="171" t="s">
        <v>74</v>
      </c>
      <c r="AU148" s="171" t="s">
        <v>75</v>
      </c>
      <c r="AY148" s="170" t="s">
        <v>171</v>
      </c>
      <c r="BK148" s="172">
        <f>BK149+BK155+BK160+BK179</f>
        <v>0</v>
      </c>
    </row>
    <row r="149" spans="2:63" s="12" customFormat="1" ht="22.9" customHeight="1">
      <c r="B149" s="159"/>
      <c r="C149" s="160"/>
      <c r="D149" s="161" t="s">
        <v>74</v>
      </c>
      <c r="E149" s="173" t="s">
        <v>931</v>
      </c>
      <c r="F149" s="173" t="s">
        <v>932</v>
      </c>
      <c r="G149" s="160"/>
      <c r="H149" s="160"/>
      <c r="I149" s="163"/>
      <c r="J149" s="174">
        <f>BK149</f>
        <v>0</v>
      </c>
      <c r="K149" s="160"/>
      <c r="L149" s="165"/>
      <c r="M149" s="166"/>
      <c r="N149" s="167"/>
      <c r="O149" s="167"/>
      <c r="P149" s="168">
        <f>SUM(P150:P154)</f>
        <v>0</v>
      </c>
      <c r="Q149" s="167"/>
      <c r="R149" s="168">
        <f>SUM(R150:R154)</f>
        <v>0.06972556</v>
      </c>
      <c r="S149" s="167"/>
      <c r="T149" s="169">
        <f>SUM(T150:T154)</f>
        <v>0</v>
      </c>
      <c r="AR149" s="170" t="s">
        <v>179</v>
      </c>
      <c r="AT149" s="171" t="s">
        <v>74</v>
      </c>
      <c r="AU149" s="171" t="s">
        <v>83</v>
      </c>
      <c r="AY149" s="170" t="s">
        <v>171</v>
      </c>
      <c r="BK149" s="172">
        <f>SUM(BK150:BK154)</f>
        <v>0</v>
      </c>
    </row>
    <row r="150" spans="1:65" s="2" customFormat="1" ht="16.5" customHeight="1">
      <c r="A150" s="36"/>
      <c r="B150" s="37"/>
      <c r="C150" s="175" t="s">
        <v>398</v>
      </c>
      <c r="D150" s="175" t="s">
        <v>173</v>
      </c>
      <c r="E150" s="176" t="s">
        <v>942</v>
      </c>
      <c r="F150" s="177" t="s">
        <v>943</v>
      </c>
      <c r="G150" s="178" t="s">
        <v>176</v>
      </c>
      <c r="H150" s="179">
        <v>9.631</v>
      </c>
      <c r="I150" s="180"/>
      <c r="J150" s="181">
        <f>ROUND(I150*H150,2)</f>
        <v>0</v>
      </c>
      <c r="K150" s="177" t="s">
        <v>177</v>
      </c>
      <c r="L150" s="41"/>
      <c r="M150" s="182" t="s">
        <v>19</v>
      </c>
      <c r="N150" s="183" t="s">
        <v>47</v>
      </c>
      <c r="O150" s="66"/>
      <c r="P150" s="184">
        <f>O150*H150</f>
        <v>0</v>
      </c>
      <c r="Q150" s="184">
        <v>0.00088</v>
      </c>
      <c r="R150" s="184">
        <f>Q150*H150</f>
        <v>0.00847528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261</v>
      </c>
      <c r="AT150" s="186" t="s">
        <v>173</v>
      </c>
      <c r="AU150" s="186" t="s">
        <v>179</v>
      </c>
      <c r="AY150" s="19" t="s">
        <v>171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179</v>
      </c>
      <c r="BK150" s="187">
        <f>ROUND(I150*H150,2)</f>
        <v>0</v>
      </c>
      <c r="BL150" s="19" t="s">
        <v>261</v>
      </c>
      <c r="BM150" s="186" t="s">
        <v>3096</v>
      </c>
    </row>
    <row r="151" spans="2:51" s="14" customFormat="1" ht="11.25">
      <c r="B151" s="199"/>
      <c r="C151" s="200"/>
      <c r="D151" s="190" t="s">
        <v>181</v>
      </c>
      <c r="E151" s="201" t="s">
        <v>19</v>
      </c>
      <c r="F151" s="202" t="s">
        <v>3074</v>
      </c>
      <c r="G151" s="200"/>
      <c r="H151" s="203">
        <v>9.631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181</v>
      </c>
      <c r="AU151" s="209" t="s">
        <v>179</v>
      </c>
      <c r="AV151" s="14" t="s">
        <v>179</v>
      </c>
      <c r="AW151" s="14" t="s">
        <v>36</v>
      </c>
      <c r="AX151" s="14" t="s">
        <v>75</v>
      </c>
      <c r="AY151" s="209" t="s">
        <v>171</v>
      </c>
    </row>
    <row r="152" spans="2:51" s="15" customFormat="1" ht="11.25">
      <c r="B152" s="210"/>
      <c r="C152" s="211"/>
      <c r="D152" s="190" t="s">
        <v>181</v>
      </c>
      <c r="E152" s="212" t="s">
        <v>19</v>
      </c>
      <c r="F152" s="213" t="s">
        <v>184</v>
      </c>
      <c r="G152" s="211"/>
      <c r="H152" s="214">
        <v>9.631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181</v>
      </c>
      <c r="AU152" s="220" t="s">
        <v>179</v>
      </c>
      <c r="AV152" s="15" t="s">
        <v>178</v>
      </c>
      <c r="AW152" s="15" t="s">
        <v>36</v>
      </c>
      <c r="AX152" s="15" t="s">
        <v>83</v>
      </c>
      <c r="AY152" s="220" t="s">
        <v>171</v>
      </c>
    </row>
    <row r="153" spans="1:65" s="2" customFormat="1" ht="24">
      <c r="A153" s="36"/>
      <c r="B153" s="37"/>
      <c r="C153" s="221" t="s">
        <v>404</v>
      </c>
      <c r="D153" s="221" t="s">
        <v>248</v>
      </c>
      <c r="E153" s="222" t="s">
        <v>951</v>
      </c>
      <c r="F153" s="223" t="s">
        <v>952</v>
      </c>
      <c r="G153" s="224" t="s">
        <v>176</v>
      </c>
      <c r="H153" s="225">
        <v>11.076</v>
      </c>
      <c r="I153" s="226"/>
      <c r="J153" s="227">
        <f>ROUND(I153*H153,2)</f>
        <v>0</v>
      </c>
      <c r="K153" s="223" t="s">
        <v>177</v>
      </c>
      <c r="L153" s="228"/>
      <c r="M153" s="229" t="s">
        <v>19</v>
      </c>
      <c r="N153" s="230" t="s">
        <v>47</v>
      </c>
      <c r="O153" s="66"/>
      <c r="P153" s="184">
        <f>O153*H153</f>
        <v>0</v>
      </c>
      <c r="Q153" s="184">
        <v>0.00553</v>
      </c>
      <c r="R153" s="184">
        <f>Q153*H153</f>
        <v>0.061250280000000004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353</v>
      </c>
      <c r="AT153" s="186" t="s">
        <v>248</v>
      </c>
      <c r="AU153" s="186" t="s">
        <v>179</v>
      </c>
      <c r="AY153" s="19" t="s">
        <v>171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179</v>
      </c>
      <c r="BK153" s="187">
        <f>ROUND(I153*H153,2)</f>
        <v>0</v>
      </c>
      <c r="BL153" s="19" t="s">
        <v>261</v>
      </c>
      <c r="BM153" s="186" t="s">
        <v>3097</v>
      </c>
    </row>
    <row r="154" spans="2:51" s="14" customFormat="1" ht="11.25">
      <c r="B154" s="199"/>
      <c r="C154" s="200"/>
      <c r="D154" s="190" t="s">
        <v>181</v>
      </c>
      <c r="E154" s="200"/>
      <c r="F154" s="202" t="s">
        <v>3098</v>
      </c>
      <c r="G154" s="200"/>
      <c r="H154" s="203">
        <v>11.076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181</v>
      </c>
      <c r="AU154" s="209" t="s">
        <v>179</v>
      </c>
      <c r="AV154" s="14" t="s">
        <v>179</v>
      </c>
      <c r="AW154" s="14" t="s">
        <v>4</v>
      </c>
      <c r="AX154" s="14" t="s">
        <v>83</v>
      </c>
      <c r="AY154" s="209" t="s">
        <v>171</v>
      </c>
    </row>
    <row r="155" spans="2:63" s="12" customFormat="1" ht="22.9" customHeight="1">
      <c r="B155" s="159"/>
      <c r="C155" s="160"/>
      <c r="D155" s="161" t="s">
        <v>74</v>
      </c>
      <c r="E155" s="173" t="s">
        <v>987</v>
      </c>
      <c r="F155" s="173" t="s">
        <v>988</v>
      </c>
      <c r="G155" s="160"/>
      <c r="H155" s="160"/>
      <c r="I155" s="163"/>
      <c r="J155" s="174">
        <f>BK155</f>
        <v>0</v>
      </c>
      <c r="K155" s="160"/>
      <c r="L155" s="165"/>
      <c r="M155" s="166"/>
      <c r="N155" s="167"/>
      <c r="O155" s="167"/>
      <c r="P155" s="168">
        <f>SUM(P156:P159)</f>
        <v>0</v>
      </c>
      <c r="Q155" s="167"/>
      <c r="R155" s="168">
        <f>SUM(R156:R159)</f>
        <v>0.038524</v>
      </c>
      <c r="S155" s="167"/>
      <c r="T155" s="169">
        <f>SUM(T156:T159)</f>
        <v>0</v>
      </c>
      <c r="AR155" s="170" t="s">
        <v>179</v>
      </c>
      <c r="AT155" s="171" t="s">
        <v>74</v>
      </c>
      <c r="AU155" s="171" t="s">
        <v>83</v>
      </c>
      <c r="AY155" s="170" t="s">
        <v>171</v>
      </c>
      <c r="BK155" s="172">
        <f>SUM(BK156:BK159)</f>
        <v>0</v>
      </c>
    </row>
    <row r="156" spans="1:65" s="2" customFormat="1" ht="24">
      <c r="A156" s="36"/>
      <c r="B156" s="37"/>
      <c r="C156" s="175" t="s">
        <v>296</v>
      </c>
      <c r="D156" s="175" t="s">
        <v>173</v>
      </c>
      <c r="E156" s="176" t="s">
        <v>1090</v>
      </c>
      <c r="F156" s="177" t="s">
        <v>1091</v>
      </c>
      <c r="G156" s="178" t="s">
        <v>176</v>
      </c>
      <c r="H156" s="179">
        <v>9.631</v>
      </c>
      <c r="I156" s="180"/>
      <c r="J156" s="181">
        <f>ROUND(I156*H156,2)</f>
        <v>0</v>
      </c>
      <c r="K156" s="177" t="s">
        <v>177</v>
      </c>
      <c r="L156" s="41"/>
      <c r="M156" s="182" t="s">
        <v>19</v>
      </c>
      <c r="N156" s="183" t="s">
        <v>47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261</v>
      </c>
      <c r="AT156" s="186" t="s">
        <v>173</v>
      </c>
      <c r="AU156" s="186" t="s">
        <v>179</v>
      </c>
      <c r="AY156" s="19" t="s">
        <v>171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179</v>
      </c>
      <c r="BK156" s="187">
        <f>ROUND(I156*H156,2)</f>
        <v>0</v>
      </c>
      <c r="BL156" s="19" t="s">
        <v>261</v>
      </c>
      <c r="BM156" s="186" t="s">
        <v>3099</v>
      </c>
    </row>
    <row r="157" spans="2:51" s="14" customFormat="1" ht="11.25">
      <c r="B157" s="199"/>
      <c r="C157" s="200"/>
      <c r="D157" s="190" t="s">
        <v>181</v>
      </c>
      <c r="E157" s="201" t="s">
        <v>19</v>
      </c>
      <c r="F157" s="202" t="s">
        <v>3074</v>
      </c>
      <c r="G157" s="200"/>
      <c r="H157" s="203">
        <v>9.631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181</v>
      </c>
      <c r="AU157" s="209" t="s">
        <v>179</v>
      </c>
      <c r="AV157" s="14" t="s">
        <v>179</v>
      </c>
      <c r="AW157" s="14" t="s">
        <v>36</v>
      </c>
      <c r="AX157" s="14" t="s">
        <v>75</v>
      </c>
      <c r="AY157" s="209" t="s">
        <v>171</v>
      </c>
    </row>
    <row r="158" spans="2:51" s="15" customFormat="1" ht="11.25">
      <c r="B158" s="210"/>
      <c r="C158" s="211"/>
      <c r="D158" s="190" t="s">
        <v>181</v>
      </c>
      <c r="E158" s="212" t="s">
        <v>19</v>
      </c>
      <c r="F158" s="213" t="s">
        <v>184</v>
      </c>
      <c r="G158" s="211"/>
      <c r="H158" s="214">
        <v>9.631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181</v>
      </c>
      <c r="AU158" s="220" t="s">
        <v>179</v>
      </c>
      <c r="AV158" s="15" t="s">
        <v>178</v>
      </c>
      <c r="AW158" s="15" t="s">
        <v>36</v>
      </c>
      <c r="AX158" s="15" t="s">
        <v>83</v>
      </c>
      <c r="AY158" s="220" t="s">
        <v>171</v>
      </c>
    </row>
    <row r="159" spans="1:65" s="2" customFormat="1" ht="24">
      <c r="A159" s="36"/>
      <c r="B159" s="37"/>
      <c r="C159" s="221" t="s">
        <v>300</v>
      </c>
      <c r="D159" s="221" t="s">
        <v>248</v>
      </c>
      <c r="E159" s="222" t="s">
        <v>1095</v>
      </c>
      <c r="F159" s="223" t="s">
        <v>1096</v>
      </c>
      <c r="G159" s="224" t="s">
        <v>176</v>
      </c>
      <c r="H159" s="225">
        <v>9.631</v>
      </c>
      <c r="I159" s="226"/>
      <c r="J159" s="227">
        <f>ROUND(I159*H159,2)</f>
        <v>0</v>
      </c>
      <c r="K159" s="223" t="s">
        <v>177</v>
      </c>
      <c r="L159" s="228"/>
      <c r="M159" s="229" t="s">
        <v>19</v>
      </c>
      <c r="N159" s="230" t="s">
        <v>47</v>
      </c>
      <c r="O159" s="66"/>
      <c r="P159" s="184">
        <f>O159*H159</f>
        <v>0</v>
      </c>
      <c r="Q159" s="184">
        <v>0.004</v>
      </c>
      <c r="R159" s="184">
        <f>Q159*H159</f>
        <v>0.038524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353</v>
      </c>
      <c r="AT159" s="186" t="s">
        <v>248</v>
      </c>
      <c r="AU159" s="186" t="s">
        <v>179</v>
      </c>
      <c r="AY159" s="19" t="s">
        <v>171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179</v>
      </c>
      <c r="BK159" s="187">
        <f>ROUND(I159*H159,2)</f>
        <v>0</v>
      </c>
      <c r="BL159" s="19" t="s">
        <v>261</v>
      </c>
      <c r="BM159" s="186" t="s">
        <v>3100</v>
      </c>
    </row>
    <row r="160" spans="2:63" s="12" customFormat="1" ht="22.9" customHeight="1">
      <c r="B160" s="159"/>
      <c r="C160" s="160"/>
      <c r="D160" s="161" t="s">
        <v>74</v>
      </c>
      <c r="E160" s="173" t="s">
        <v>1111</v>
      </c>
      <c r="F160" s="173" t="s">
        <v>1112</v>
      </c>
      <c r="G160" s="160"/>
      <c r="H160" s="160"/>
      <c r="I160" s="163"/>
      <c r="J160" s="174">
        <f>BK160</f>
        <v>0</v>
      </c>
      <c r="K160" s="160"/>
      <c r="L160" s="165"/>
      <c r="M160" s="166"/>
      <c r="N160" s="167"/>
      <c r="O160" s="167"/>
      <c r="P160" s="168">
        <f>SUM(P161:P178)</f>
        <v>0</v>
      </c>
      <c r="Q160" s="167"/>
      <c r="R160" s="168">
        <f>SUM(R161:R178)</f>
        <v>0.536107253965</v>
      </c>
      <c r="S160" s="167"/>
      <c r="T160" s="169">
        <f>SUM(T161:T178)</f>
        <v>0</v>
      </c>
      <c r="AR160" s="170" t="s">
        <v>179</v>
      </c>
      <c r="AT160" s="171" t="s">
        <v>74</v>
      </c>
      <c r="AU160" s="171" t="s">
        <v>83</v>
      </c>
      <c r="AY160" s="170" t="s">
        <v>171</v>
      </c>
      <c r="BK160" s="172">
        <f>SUM(BK161:BK178)</f>
        <v>0</v>
      </c>
    </row>
    <row r="161" spans="1:65" s="2" customFormat="1" ht="24">
      <c r="A161" s="36"/>
      <c r="B161" s="37"/>
      <c r="C161" s="175" t="s">
        <v>305</v>
      </c>
      <c r="D161" s="175" t="s">
        <v>173</v>
      </c>
      <c r="E161" s="176" t="s">
        <v>1114</v>
      </c>
      <c r="F161" s="177" t="s">
        <v>1115</v>
      </c>
      <c r="G161" s="178" t="s">
        <v>284</v>
      </c>
      <c r="H161" s="179">
        <v>22</v>
      </c>
      <c r="I161" s="180"/>
      <c r="J161" s="181">
        <f>ROUND(I161*H161,2)</f>
        <v>0</v>
      </c>
      <c r="K161" s="177" t="s">
        <v>177</v>
      </c>
      <c r="L161" s="41"/>
      <c r="M161" s="182" t="s">
        <v>19</v>
      </c>
      <c r="N161" s="183" t="s">
        <v>47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261</v>
      </c>
      <c r="AT161" s="186" t="s">
        <v>173</v>
      </c>
      <c r="AU161" s="186" t="s">
        <v>179</v>
      </c>
      <c r="AY161" s="19" t="s">
        <v>171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179</v>
      </c>
      <c r="BK161" s="187">
        <f>ROUND(I161*H161,2)</f>
        <v>0</v>
      </c>
      <c r="BL161" s="19" t="s">
        <v>261</v>
      </c>
      <c r="BM161" s="186" t="s">
        <v>3101</v>
      </c>
    </row>
    <row r="162" spans="1:65" s="2" customFormat="1" ht="16.5" customHeight="1">
      <c r="A162" s="36"/>
      <c r="B162" s="37"/>
      <c r="C162" s="175" t="s">
        <v>314</v>
      </c>
      <c r="D162" s="175" t="s">
        <v>173</v>
      </c>
      <c r="E162" s="176" t="s">
        <v>1127</v>
      </c>
      <c r="F162" s="177" t="s">
        <v>1128</v>
      </c>
      <c r="G162" s="178" t="s">
        <v>187</v>
      </c>
      <c r="H162" s="179">
        <v>0.513</v>
      </c>
      <c r="I162" s="180"/>
      <c r="J162" s="181">
        <f>ROUND(I162*H162,2)</f>
        <v>0</v>
      </c>
      <c r="K162" s="177" t="s">
        <v>1129</v>
      </c>
      <c r="L162" s="41"/>
      <c r="M162" s="182" t="s">
        <v>19</v>
      </c>
      <c r="N162" s="183" t="s">
        <v>47</v>
      </c>
      <c r="O162" s="66"/>
      <c r="P162" s="184">
        <f>O162*H162</f>
        <v>0</v>
      </c>
      <c r="Q162" s="184">
        <v>0.00189</v>
      </c>
      <c r="R162" s="184">
        <f>Q162*H162</f>
        <v>0.00096957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261</v>
      </c>
      <c r="AT162" s="186" t="s">
        <v>173</v>
      </c>
      <c r="AU162" s="186" t="s">
        <v>179</v>
      </c>
      <c r="AY162" s="19" t="s">
        <v>171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179</v>
      </c>
      <c r="BK162" s="187">
        <f>ROUND(I162*H162,2)</f>
        <v>0</v>
      </c>
      <c r="BL162" s="19" t="s">
        <v>261</v>
      </c>
      <c r="BM162" s="186" t="s">
        <v>3102</v>
      </c>
    </row>
    <row r="163" spans="1:65" s="2" customFormat="1" ht="24">
      <c r="A163" s="36"/>
      <c r="B163" s="37"/>
      <c r="C163" s="175" t="s">
        <v>323</v>
      </c>
      <c r="D163" s="175" t="s">
        <v>173</v>
      </c>
      <c r="E163" s="176" t="s">
        <v>3103</v>
      </c>
      <c r="F163" s="177" t="s">
        <v>3104</v>
      </c>
      <c r="G163" s="178" t="s">
        <v>256</v>
      </c>
      <c r="H163" s="179">
        <v>51.3</v>
      </c>
      <c r="I163" s="180"/>
      <c r="J163" s="181">
        <f>ROUND(I163*H163,2)</f>
        <v>0</v>
      </c>
      <c r="K163" s="177" t="s">
        <v>177</v>
      </c>
      <c r="L163" s="41"/>
      <c r="M163" s="182" t="s">
        <v>19</v>
      </c>
      <c r="N163" s="183" t="s">
        <v>47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261</v>
      </c>
      <c r="AT163" s="186" t="s">
        <v>173</v>
      </c>
      <c r="AU163" s="186" t="s">
        <v>179</v>
      </c>
      <c r="AY163" s="19" t="s">
        <v>171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179</v>
      </c>
      <c r="BK163" s="187">
        <f>ROUND(I163*H163,2)</f>
        <v>0</v>
      </c>
      <c r="BL163" s="19" t="s">
        <v>261</v>
      </c>
      <c r="BM163" s="186" t="s">
        <v>3105</v>
      </c>
    </row>
    <row r="164" spans="2:51" s="14" customFormat="1" ht="11.25">
      <c r="B164" s="199"/>
      <c r="C164" s="200"/>
      <c r="D164" s="190" t="s">
        <v>181</v>
      </c>
      <c r="E164" s="201" t="s">
        <v>19</v>
      </c>
      <c r="F164" s="202" t="s">
        <v>3106</v>
      </c>
      <c r="G164" s="200"/>
      <c r="H164" s="203">
        <v>15.6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181</v>
      </c>
      <c r="AU164" s="209" t="s">
        <v>179</v>
      </c>
      <c r="AV164" s="14" t="s">
        <v>179</v>
      </c>
      <c r="AW164" s="14" t="s">
        <v>36</v>
      </c>
      <c r="AX164" s="14" t="s">
        <v>75</v>
      </c>
      <c r="AY164" s="209" t="s">
        <v>171</v>
      </c>
    </row>
    <row r="165" spans="2:51" s="14" customFormat="1" ht="11.25">
      <c r="B165" s="199"/>
      <c r="C165" s="200"/>
      <c r="D165" s="190" t="s">
        <v>181</v>
      </c>
      <c r="E165" s="201" t="s">
        <v>19</v>
      </c>
      <c r="F165" s="202" t="s">
        <v>3107</v>
      </c>
      <c r="G165" s="200"/>
      <c r="H165" s="203">
        <v>24.6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181</v>
      </c>
      <c r="AU165" s="209" t="s">
        <v>179</v>
      </c>
      <c r="AV165" s="14" t="s">
        <v>179</v>
      </c>
      <c r="AW165" s="14" t="s">
        <v>36</v>
      </c>
      <c r="AX165" s="14" t="s">
        <v>75</v>
      </c>
      <c r="AY165" s="209" t="s">
        <v>171</v>
      </c>
    </row>
    <row r="166" spans="2:51" s="14" customFormat="1" ht="11.25">
      <c r="B166" s="199"/>
      <c r="C166" s="200"/>
      <c r="D166" s="190" t="s">
        <v>181</v>
      </c>
      <c r="E166" s="201" t="s">
        <v>19</v>
      </c>
      <c r="F166" s="202" t="s">
        <v>3108</v>
      </c>
      <c r="G166" s="200"/>
      <c r="H166" s="203">
        <v>9.3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181</v>
      </c>
      <c r="AU166" s="209" t="s">
        <v>179</v>
      </c>
      <c r="AV166" s="14" t="s">
        <v>179</v>
      </c>
      <c r="AW166" s="14" t="s">
        <v>36</v>
      </c>
      <c r="AX166" s="14" t="s">
        <v>75</v>
      </c>
      <c r="AY166" s="209" t="s">
        <v>171</v>
      </c>
    </row>
    <row r="167" spans="2:51" s="14" customFormat="1" ht="11.25">
      <c r="B167" s="199"/>
      <c r="C167" s="200"/>
      <c r="D167" s="190" t="s">
        <v>181</v>
      </c>
      <c r="E167" s="201" t="s">
        <v>19</v>
      </c>
      <c r="F167" s="202" t="s">
        <v>3109</v>
      </c>
      <c r="G167" s="200"/>
      <c r="H167" s="203">
        <v>1.8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181</v>
      </c>
      <c r="AU167" s="209" t="s">
        <v>179</v>
      </c>
      <c r="AV167" s="14" t="s">
        <v>179</v>
      </c>
      <c r="AW167" s="14" t="s">
        <v>36</v>
      </c>
      <c r="AX167" s="14" t="s">
        <v>75</v>
      </c>
      <c r="AY167" s="209" t="s">
        <v>171</v>
      </c>
    </row>
    <row r="168" spans="2:51" s="15" customFormat="1" ht="11.25">
      <c r="B168" s="210"/>
      <c r="C168" s="211"/>
      <c r="D168" s="190" t="s">
        <v>181</v>
      </c>
      <c r="E168" s="212" t="s">
        <v>19</v>
      </c>
      <c r="F168" s="213" t="s">
        <v>184</v>
      </c>
      <c r="G168" s="211"/>
      <c r="H168" s="214">
        <v>51.3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181</v>
      </c>
      <c r="AU168" s="220" t="s">
        <v>179</v>
      </c>
      <c r="AV168" s="15" t="s">
        <v>178</v>
      </c>
      <c r="AW168" s="15" t="s">
        <v>36</v>
      </c>
      <c r="AX168" s="15" t="s">
        <v>83</v>
      </c>
      <c r="AY168" s="220" t="s">
        <v>171</v>
      </c>
    </row>
    <row r="169" spans="1:65" s="2" customFormat="1" ht="16.5" customHeight="1">
      <c r="A169" s="36"/>
      <c r="B169" s="37"/>
      <c r="C169" s="221" t="s">
        <v>327</v>
      </c>
      <c r="D169" s="221" t="s">
        <v>248</v>
      </c>
      <c r="E169" s="222" t="s">
        <v>3110</v>
      </c>
      <c r="F169" s="223" t="s">
        <v>3111</v>
      </c>
      <c r="G169" s="224" t="s">
        <v>187</v>
      </c>
      <c r="H169" s="225">
        <v>0.513</v>
      </c>
      <c r="I169" s="226"/>
      <c r="J169" s="227">
        <f>ROUND(I169*H169,2)</f>
        <v>0</v>
      </c>
      <c r="K169" s="223" t="s">
        <v>177</v>
      </c>
      <c r="L169" s="228"/>
      <c r="M169" s="229" t="s">
        <v>19</v>
      </c>
      <c r="N169" s="230" t="s">
        <v>47</v>
      </c>
      <c r="O169" s="66"/>
      <c r="P169" s="184">
        <f>O169*H169</f>
        <v>0</v>
      </c>
      <c r="Q169" s="184">
        <v>0.55</v>
      </c>
      <c r="R169" s="184">
        <f>Q169*H169</f>
        <v>0.28215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353</v>
      </c>
      <c r="AT169" s="186" t="s">
        <v>248</v>
      </c>
      <c r="AU169" s="186" t="s">
        <v>179</v>
      </c>
      <c r="AY169" s="19" t="s">
        <v>171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179</v>
      </c>
      <c r="BK169" s="187">
        <f>ROUND(I169*H169,2)</f>
        <v>0</v>
      </c>
      <c r="BL169" s="19" t="s">
        <v>261</v>
      </c>
      <c r="BM169" s="186" t="s">
        <v>3112</v>
      </c>
    </row>
    <row r="170" spans="2:51" s="14" customFormat="1" ht="11.25">
      <c r="B170" s="199"/>
      <c r="C170" s="200"/>
      <c r="D170" s="190" t="s">
        <v>181</v>
      </c>
      <c r="E170" s="201" t="s">
        <v>19</v>
      </c>
      <c r="F170" s="202" t="s">
        <v>3113</v>
      </c>
      <c r="G170" s="200"/>
      <c r="H170" s="203">
        <v>0.513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181</v>
      </c>
      <c r="AU170" s="209" t="s">
        <v>179</v>
      </c>
      <c r="AV170" s="14" t="s">
        <v>179</v>
      </c>
      <c r="AW170" s="14" t="s">
        <v>36</v>
      </c>
      <c r="AX170" s="14" t="s">
        <v>75</v>
      </c>
      <c r="AY170" s="209" t="s">
        <v>171</v>
      </c>
    </row>
    <row r="171" spans="2:51" s="15" customFormat="1" ht="11.25">
      <c r="B171" s="210"/>
      <c r="C171" s="211"/>
      <c r="D171" s="190" t="s">
        <v>181</v>
      </c>
      <c r="E171" s="212" t="s">
        <v>19</v>
      </c>
      <c r="F171" s="213" t="s">
        <v>184</v>
      </c>
      <c r="G171" s="211"/>
      <c r="H171" s="214">
        <v>0.513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181</v>
      </c>
      <c r="AU171" s="220" t="s">
        <v>179</v>
      </c>
      <c r="AV171" s="15" t="s">
        <v>178</v>
      </c>
      <c r="AW171" s="15" t="s">
        <v>36</v>
      </c>
      <c r="AX171" s="15" t="s">
        <v>83</v>
      </c>
      <c r="AY171" s="220" t="s">
        <v>171</v>
      </c>
    </row>
    <row r="172" spans="1:65" s="2" customFormat="1" ht="16.5" customHeight="1">
      <c r="A172" s="36"/>
      <c r="B172" s="37"/>
      <c r="C172" s="175" t="s">
        <v>338</v>
      </c>
      <c r="D172" s="175" t="s">
        <v>173</v>
      </c>
      <c r="E172" s="176" t="s">
        <v>1197</v>
      </c>
      <c r="F172" s="177" t="s">
        <v>1198</v>
      </c>
      <c r="G172" s="178" t="s">
        <v>187</v>
      </c>
      <c r="H172" s="179">
        <v>0.513</v>
      </c>
      <c r="I172" s="180"/>
      <c r="J172" s="181">
        <f>ROUND(I172*H172,2)</f>
        <v>0</v>
      </c>
      <c r="K172" s="177" t="s">
        <v>1129</v>
      </c>
      <c r="L172" s="41"/>
      <c r="M172" s="182" t="s">
        <v>19</v>
      </c>
      <c r="N172" s="183" t="s">
        <v>47</v>
      </c>
      <c r="O172" s="66"/>
      <c r="P172" s="184">
        <f>O172*H172</f>
        <v>0</v>
      </c>
      <c r="Q172" s="184">
        <v>0.023367805</v>
      </c>
      <c r="R172" s="184">
        <f>Q172*H172</f>
        <v>0.011987683964999999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261</v>
      </c>
      <c r="AT172" s="186" t="s">
        <v>173</v>
      </c>
      <c r="AU172" s="186" t="s">
        <v>179</v>
      </c>
      <c r="AY172" s="19" t="s">
        <v>171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179</v>
      </c>
      <c r="BK172" s="187">
        <f>ROUND(I172*H172,2)</f>
        <v>0</v>
      </c>
      <c r="BL172" s="19" t="s">
        <v>261</v>
      </c>
      <c r="BM172" s="186" t="s">
        <v>3114</v>
      </c>
    </row>
    <row r="173" spans="1:65" s="2" customFormat="1" ht="24">
      <c r="A173" s="36"/>
      <c r="B173" s="37"/>
      <c r="C173" s="175" t="s">
        <v>346</v>
      </c>
      <c r="D173" s="175" t="s">
        <v>173</v>
      </c>
      <c r="E173" s="176" t="s">
        <v>3115</v>
      </c>
      <c r="F173" s="177" t="s">
        <v>3116</v>
      </c>
      <c r="G173" s="178" t="s">
        <v>176</v>
      </c>
      <c r="H173" s="179">
        <v>9.631</v>
      </c>
      <c r="I173" s="180"/>
      <c r="J173" s="181">
        <f>ROUND(I173*H173,2)</f>
        <v>0</v>
      </c>
      <c r="K173" s="177" t="s">
        <v>177</v>
      </c>
      <c r="L173" s="41"/>
      <c r="M173" s="182" t="s">
        <v>19</v>
      </c>
      <c r="N173" s="183" t="s">
        <v>47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261</v>
      </c>
      <c r="AT173" s="186" t="s">
        <v>173</v>
      </c>
      <c r="AU173" s="186" t="s">
        <v>179</v>
      </c>
      <c r="AY173" s="19" t="s">
        <v>171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179</v>
      </c>
      <c r="BK173" s="187">
        <f>ROUND(I173*H173,2)</f>
        <v>0</v>
      </c>
      <c r="BL173" s="19" t="s">
        <v>261</v>
      </c>
      <c r="BM173" s="186" t="s">
        <v>3117</v>
      </c>
    </row>
    <row r="174" spans="2:51" s="14" customFormat="1" ht="11.25">
      <c r="B174" s="199"/>
      <c r="C174" s="200"/>
      <c r="D174" s="190" t="s">
        <v>181</v>
      </c>
      <c r="E174" s="201" t="s">
        <v>19</v>
      </c>
      <c r="F174" s="202" t="s">
        <v>3074</v>
      </c>
      <c r="G174" s="200"/>
      <c r="H174" s="203">
        <v>9.631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181</v>
      </c>
      <c r="AU174" s="209" t="s">
        <v>179</v>
      </c>
      <c r="AV174" s="14" t="s">
        <v>179</v>
      </c>
      <c r="AW174" s="14" t="s">
        <v>36</v>
      </c>
      <c r="AX174" s="14" t="s">
        <v>75</v>
      </c>
      <c r="AY174" s="209" t="s">
        <v>171</v>
      </c>
    </row>
    <row r="175" spans="2:51" s="15" customFormat="1" ht="11.25">
      <c r="B175" s="210"/>
      <c r="C175" s="211"/>
      <c r="D175" s="190" t="s">
        <v>181</v>
      </c>
      <c r="E175" s="212" t="s">
        <v>19</v>
      </c>
      <c r="F175" s="213" t="s">
        <v>184</v>
      </c>
      <c r="G175" s="211"/>
      <c r="H175" s="214">
        <v>9.631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181</v>
      </c>
      <c r="AU175" s="220" t="s">
        <v>179</v>
      </c>
      <c r="AV175" s="15" t="s">
        <v>178</v>
      </c>
      <c r="AW175" s="15" t="s">
        <v>36</v>
      </c>
      <c r="AX175" s="15" t="s">
        <v>83</v>
      </c>
      <c r="AY175" s="220" t="s">
        <v>171</v>
      </c>
    </row>
    <row r="176" spans="1:65" s="2" customFormat="1" ht="16.5" customHeight="1">
      <c r="A176" s="36"/>
      <c r="B176" s="37"/>
      <c r="C176" s="221" t="s">
        <v>353</v>
      </c>
      <c r="D176" s="221" t="s">
        <v>248</v>
      </c>
      <c r="E176" s="222" t="s">
        <v>3118</v>
      </c>
      <c r="F176" s="223" t="s">
        <v>3119</v>
      </c>
      <c r="G176" s="224" t="s">
        <v>187</v>
      </c>
      <c r="H176" s="225">
        <v>0.482</v>
      </c>
      <c r="I176" s="226"/>
      <c r="J176" s="227">
        <f>ROUND(I176*H176,2)</f>
        <v>0</v>
      </c>
      <c r="K176" s="223" t="s">
        <v>177</v>
      </c>
      <c r="L176" s="228"/>
      <c r="M176" s="229" t="s">
        <v>19</v>
      </c>
      <c r="N176" s="230" t="s">
        <v>47</v>
      </c>
      <c r="O176" s="66"/>
      <c r="P176" s="184">
        <f>O176*H176</f>
        <v>0</v>
      </c>
      <c r="Q176" s="184">
        <v>0.5</v>
      </c>
      <c r="R176" s="184">
        <f>Q176*H176</f>
        <v>0.241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353</v>
      </c>
      <c r="AT176" s="186" t="s">
        <v>248</v>
      </c>
      <c r="AU176" s="186" t="s">
        <v>179</v>
      </c>
      <c r="AY176" s="19" t="s">
        <v>171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179</v>
      </c>
      <c r="BK176" s="187">
        <f>ROUND(I176*H176,2)</f>
        <v>0</v>
      </c>
      <c r="BL176" s="19" t="s">
        <v>261</v>
      </c>
      <c r="BM176" s="186" t="s">
        <v>3120</v>
      </c>
    </row>
    <row r="177" spans="2:51" s="14" customFormat="1" ht="11.25">
      <c r="B177" s="199"/>
      <c r="C177" s="200"/>
      <c r="D177" s="190" t="s">
        <v>181</v>
      </c>
      <c r="E177" s="201" t="s">
        <v>19</v>
      </c>
      <c r="F177" s="202" t="s">
        <v>3121</v>
      </c>
      <c r="G177" s="200"/>
      <c r="H177" s="203">
        <v>0.482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181</v>
      </c>
      <c r="AU177" s="209" t="s">
        <v>179</v>
      </c>
      <c r="AV177" s="14" t="s">
        <v>179</v>
      </c>
      <c r="AW177" s="14" t="s">
        <v>36</v>
      </c>
      <c r="AX177" s="14" t="s">
        <v>83</v>
      </c>
      <c r="AY177" s="209" t="s">
        <v>171</v>
      </c>
    </row>
    <row r="178" spans="1:65" s="2" customFormat="1" ht="24">
      <c r="A178" s="36"/>
      <c r="B178" s="37"/>
      <c r="C178" s="175" t="s">
        <v>380</v>
      </c>
      <c r="D178" s="175" t="s">
        <v>173</v>
      </c>
      <c r="E178" s="176" t="s">
        <v>3122</v>
      </c>
      <c r="F178" s="177" t="s">
        <v>3123</v>
      </c>
      <c r="G178" s="178" t="s">
        <v>222</v>
      </c>
      <c r="H178" s="179">
        <v>0.536</v>
      </c>
      <c r="I178" s="180"/>
      <c r="J178" s="181">
        <f>ROUND(I178*H178,2)</f>
        <v>0</v>
      </c>
      <c r="K178" s="177" t="s">
        <v>177</v>
      </c>
      <c r="L178" s="41"/>
      <c r="M178" s="182" t="s">
        <v>19</v>
      </c>
      <c r="N178" s="183" t="s">
        <v>47</v>
      </c>
      <c r="O178" s="66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261</v>
      </c>
      <c r="AT178" s="186" t="s">
        <v>173</v>
      </c>
      <c r="AU178" s="186" t="s">
        <v>179</v>
      </c>
      <c r="AY178" s="19" t="s">
        <v>171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179</v>
      </c>
      <c r="BK178" s="187">
        <f>ROUND(I178*H178,2)</f>
        <v>0</v>
      </c>
      <c r="BL178" s="19" t="s">
        <v>261</v>
      </c>
      <c r="BM178" s="186" t="s">
        <v>3124</v>
      </c>
    </row>
    <row r="179" spans="2:63" s="12" customFormat="1" ht="22.9" customHeight="1">
      <c r="B179" s="159"/>
      <c r="C179" s="160"/>
      <c r="D179" s="161" t="s">
        <v>74</v>
      </c>
      <c r="E179" s="173" t="s">
        <v>1357</v>
      </c>
      <c r="F179" s="173" t="s">
        <v>1358</v>
      </c>
      <c r="G179" s="160"/>
      <c r="H179" s="160"/>
      <c r="I179" s="163"/>
      <c r="J179" s="174">
        <f>BK179</f>
        <v>0</v>
      </c>
      <c r="K179" s="160"/>
      <c r="L179" s="165"/>
      <c r="M179" s="166"/>
      <c r="N179" s="167"/>
      <c r="O179" s="167"/>
      <c r="P179" s="168">
        <f>SUM(P180:P183)</f>
        <v>0</v>
      </c>
      <c r="Q179" s="167"/>
      <c r="R179" s="168">
        <f>SUM(R180:R183)</f>
        <v>0.30300326</v>
      </c>
      <c r="S179" s="167"/>
      <c r="T179" s="169">
        <f>SUM(T180:T183)</f>
        <v>0</v>
      </c>
      <c r="AR179" s="170" t="s">
        <v>179</v>
      </c>
      <c r="AT179" s="171" t="s">
        <v>74</v>
      </c>
      <c r="AU179" s="171" t="s">
        <v>83</v>
      </c>
      <c r="AY179" s="170" t="s">
        <v>171</v>
      </c>
      <c r="BK179" s="172">
        <f>SUM(BK180:BK183)</f>
        <v>0</v>
      </c>
    </row>
    <row r="180" spans="1:65" s="2" customFormat="1" ht="21.75" customHeight="1">
      <c r="A180" s="36"/>
      <c r="B180" s="37"/>
      <c r="C180" s="175" t="s">
        <v>386</v>
      </c>
      <c r="D180" s="175" t="s">
        <v>173</v>
      </c>
      <c r="E180" s="176" t="s">
        <v>3125</v>
      </c>
      <c r="F180" s="177" t="s">
        <v>3126</v>
      </c>
      <c r="G180" s="178" t="s">
        <v>176</v>
      </c>
      <c r="H180" s="179">
        <v>32.546</v>
      </c>
      <c r="I180" s="180"/>
      <c r="J180" s="181">
        <f>ROUND(I180*H180,2)</f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261</v>
      </c>
      <c r="AT180" s="186" t="s">
        <v>173</v>
      </c>
      <c r="AU180" s="186" t="s">
        <v>179</v>
      </c>
      <c r="AY180" s="19" t="s">
        <v>171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179</v>
      </c>
      <c r="BK180" s="187">
        <f>ROUND(I180*H180,2)</f>
        <v>0</v>
      </c>
      <c r="BL180" s="19" t="s">
        <v>261</v>
      </c>
      <c r="BM180" s="186" t="s">
        <v>3127</v>
      </c>
    </row>
    <row r="181" spans="2:51" s="14" customFormat="1" ht="11.25">
      <c r="B181" s="199"/>
      <c r="C181" s="200"/>
      <c r="D181" s="190" t="s">
        <v>181</v>
      </c>
      <c r="E181" s="201" t="s">
        <v>19</v>
      </c>
      <c r="F181" s="202" t="s">
        <v>3128</v>
      </c>
      <c r="G181" s="200"/>
      <c r="H181" s="203">
        <v>32.546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181</v>
      </c>
      <c r="AU181" s="209" t="s">
        <v>179</v>
      </c>
      <c r="AV181" s="14" t="s">
        <v>179</v>
      </c>
      <c r="AW181" s="14" t="s">
        <v>36</v>
      </c>
      <c r="AX181" s="14" t="s">
        <v>75</v>
      </c>
      <c r="AY181" s="209" t="s">
        <v>171</v>
      </c>
    </row>
    <row r="182" spans="2:51" s="15" customFormat="1" ht="11.25">
      <c r="B182" s="210"/>
      <c r="C182" s="211"/>
      <c r="D182" s="190" t="s">
        <v>181</v>
      </c>
      <c r="E182" s="212" t="s">
        <v>19</v>
      </c>
      <c r="F182" s="213" t="s">
        <v>184</v>
      </c>
      <c r="G182" s="211"/>
      <c r="H182" s="214">
        <v>32.546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181</v>
      </c>
      <c r="AU182" s="220" t="s">
        <v>179</v>
      </c>
      <c r="AV182" s="15" t="s">
        <v>178</v>
      </c>
      <c r="AW182" s="15" t="s">
        <v>36</v>
      </c>
      <c r="AX182" s="15" t="s">
        <v>83</v>
      </c>
      <c r="AY182" s="220" t="s">
        <v>171</v>
      </c>
    </row>
    <row r="183" spans="1:65" s="2" customFormat="1" ht="16.5" customHeight="1">
      <c r="A183" s="36"/>
      <c r="B183" s="37"/>
      <c r="C183" s="221" t="s">
        <v>391</v>
      </c>
      <c r="D183" s="221" t="s">
        <v>248</v>
      </c>
      <c r="E183" s="222" t="s">
        <v>3129</v>
      </c>
      <c r="F183" s="223" t="s">
        <v>3130</v>
      </c>
      <c r="G183" s="224" t="s">
        <v>176</v>
      </c>
      <c r="H183" s="225">
        <v>32.546</v>
      </c>
      <c r="I183" s="226"/>
      <c r="J183" s="227">
        <f>ROUND(I183*H183,2)</f>
        <v>0</v>
      </c>
      <c r="K183" s="223" t="s">
        <v>177</v>
      </c>
      <c r="L183" s="228"/>
      <c r="M183" s="255" t="s">
        <v>19</v>
      </c>
      <c r="N183" s="256" t="s">
        <v>47</v>
      </c>
      <c r="O183" s="251"/>
      <c r="P183" s="252">
        <f>O183*H183</f>
        <v>0</v>
      </c>
      <c r="Q183" s="252">
        <v>0.00931</v>
      </c>
      <c r="R183" s="252">
        <f>Q183*H183</f>
        <v>0.30300326</v>
      </c>
      <c r="S183" s="252">
        <v>0</v>
      </c>
      <c r="T183" s="253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353</v>
      </c>
      <c r="AT183" s="186" t="s">
        <v>248</v>
      </c>
      <c r="AU183" s="186" t="s">
        <v>179</v>
      </c>
      <c r="AY183" s="19" t="s">
        <v>171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179</v>
      </c>
      <c r="BK183" s="187">
        <f>ROUND(I183*H183,2)</f>
        <v>0</v>
      </c>
      <c r="BL183" s="19" t="s">
        <v>261</v>
      </c>
      <c r="BM183" s="186" t="s">
        <v>3131</v>
      </c>
    </row>
    <row r="184" spans="1:31" s="2" customFormat="1" ht="6.95" customHeight="1">
      <c r="A184" s="36"/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41"/>
      <c r="M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</sheetData>
  <sheetProtection algorithmName="SHA-512" hashValue="c9TVZcjP2kjGd60vGatFVNHhf6oQE7Lm3tzb2MpMnjvFNB1lhSQGFKXEiQIYrgNkSyp0AZ76RfCNQoBt6hmkHQ==" saltValue="+8J051OA1ihhj/Nh/+B+a2bRfoBRRLi/lmdy0hfWohRo6WJuTXcgih4LYM+WJzFQcqUx1Q0LYB0oIwj/9DGYfA==" spinCount="100000" sheet="1" objects="1" scenarios="1" formatColumns="0" formatRows="0" autoFilter="0"/>
  <autoFilter ref="C87:K18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102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3132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44285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ROUND(J88,2)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ROUND((SUM(BE88:BE183)),2)</f>
        <v>0</v>
      </c>
      <c r="G33" s="36"/>
      <c r="H33" s="36"/>
      <c r="I33" s="120">
        <v>0.21</v>
      </c>
      <c r="J33" s="119">
        <f>ROUND(((SUM(BE88:BE183))*I33),2)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ROUND((SUM(BF88:BF183)),2)</f>
        <v>0</v>
      </c>
      <c r="G34" s="36"/>
      <c r="H34" s="36"/>
      <c r="I34" s="120">
        <v>0.15</v>
      </c>
      <c r="J34" s="119">
        <f>ROUND(((SUM(BF88:BF183))*I34),2)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ROUND((SUM(BG88:BG183)),2)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ROUND((SUM(BH88:BH183)),2)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ROUND((SUM(BI88:BI183)),2)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03 - Prostor pro popelnice a sklad nářadí II.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44285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J89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J90</f>
        <v>0</v>
      </c>
      <c r="K61" s="143"/>
      <c r="L61" s="147"/>
    </row>
    <row r="62" spans="2:12" s="10" customFormat="1" ht="19.9" customHeight="1">
      <c r="B62" s="142"/>
      <c r="C62" s="143"/>
      <c r="D62" s="144" t="s">
        <v>136</v>
      </c>
      <c r="E62" s="145"/>
      <c r="F62" s="145"/>
      <c r="G62" s="145"/>
      <c r="H62" s="145"/>
      <c r="I62" s="145"/>
      <c r="J62" s="146">
        <f>J113</f>
        <v>0</v>
      </c>
      <c r="K62" s="143"/>
      <c r="L62" s="147"/>
    </row>
    <row r="63" spans="2:12" s="10" customFormat="1" ht="19.9" customHeight="1">
      <c r="B63" s="142"/>
      <c r="C63" s="143"/>
      <c r="D63" s="144" t="s">
        <v>137</v>
      </c>
      <c r="E63" s="145"/>
      <c r="F63" s="145"/>
      <c r="G63" s="145"/>
      <c r="H63" s="145"/>
      <c r="I63" s="145"/>
      <c r="J63" s="146">
        <f>J144</f>
        <v>0</v>
      </c>
      <c r="K63" s="143"/>
      <c r="L63" s="147"/>
    </row>
    <row r="64" spans="2:12" s="9" customFormat="1" ht="24.95" customHeight="1">
      <c r="B64" s="136"/>
      <c r="C64" s="137"/>
      <c r="D64" s="138" t="s">
        <v>142</v>
      </c>
      <c r="E64" s="139"/>
      <c r="F64" s="139"/>
      <c r="G64" s="139"/>
      <c r="H64" s="139"/>
      <c r="I64" s="139"/>
      <c r="J64" s="140">
        <f>J148</f>
        <v>0</v>
      </c>
      <c r="K64" s="137"/>
      <c r="L64" s="141"/>
    </row>
    <row r="65" spans="2:12" s="10" customFormat="1" ht="19.9" customHeight="1">
      <c r="B65" s="142"/>
      <c r="C65" s="143"/>
      <c r="D65" s="144" t="s">
        <v>144</v>
      </c>
      <c r="E65" s="145"/>
      <c r="F65" s="145"/>
      <c r="G65" s="145"/>
      <c r="H65" s="145"/>
      <c r="I65" s="145"/>
      <c r="J65" s="146">
        <f>J149</f>
        <v>0</v>
      </c>
      <c r="K65" s="143"/>
      <c r="L65" s="147"/>
    </row>
    <row r="66" spans="2:12" s="10" customFormat="1" ht="19.9" customHeight="1">
      <c r="B66" s="142"/>
      <c r="C66" s="143"/>
      <c r="D66" s="144" t="s">
        <v>145</v>
      </c>
      <c r="E66" s="145"/>
      <c r="F66" s="145"/>
      <c r="G66" s="145"/>
      <c r="H66" s="145"/>
      <c r="I66" s="145"/>
      <c r="J66" s="146">
        <f>J155</f>
        <v>0</v>
      </c>
      <c r="K66" s="143"/>
      <c r="L66" s="147"/>
    </row>
    <row r="67" spans="2:12" s="10" customFormat="1" ht="19.9" customHeight="1">
      <c r="B67" s="142"/>
      <c r="C67" s="143"/>
      <c r="D67" s="144" t="s">
        <v>146</v>
      </c>
      <c r="E67" s="145"/>
      <c r="F67" s="145"/>
      <c r="G67" s="145"/>
      <c r="H67" s="145"/>
      <c r="I67" s="145"/>
      <c r="J67" s="146">
        <f>J160</f>
        <v>0</v>
      </c>
      <c r="K67" s="143"/>
      <c r="L67" s="147"/>
    </row>
    <row r="68" spans="2:12" s="10" customFormat="1" ht="19.9" customHeight="1">
      <c r="B68" s="142"/>
      <c r="C68" s="143"/>
      <c r="D68" s="144" t="s">
        <v>150</v>
      </c>
      <c r="E68" s="145"/>
      <c r="F68" s="145"/>
      <c r="G68" s="145"/>
      <c r="H68" s="145"/>
      <c r="I68" s="145"/>
      <c r="J68" s="146">
        <f>J179</f>
        <v>0</v>
      </c>
      <c r="K68" s="143"/>
      <c r="L68" s="147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156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405" t="str">
        <f>E7</f>
        <v>Domov ve Věži - Komunitní bydlení II</v>
      </c>
      <c r="F78" s="406"/>
      <c r="G78" s="406"/>
      <c r="H78" s="406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128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62" t="str">
        <f>E9</f>
        <v>SO 03 - Prostor pro popelnice a sklad nářadí II.</v>
      </c>
      <c r="F80" s="407"/>
      <c r="G80" s="407"/>
      <c r="H80" s="407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F12</f>
        <v>Obec Věž</v>
      </c>
      <c r="G82" s="38"/>
      <c r="H82" s="38"/>
      <c r="I82" s="31" t="s">
        <v>23</v>
      </c>
      <c r="J82" s="61">
        <f>IF(J12="","",J12)</f>
        <v>44285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40.15" customHeight="1">
      <c r="A84" s="36"/>
      <c r="B84" s="37"/>
      <c r="C84" s="31" t="s">
        <v>24</v>
      </c>
      <c r="D84" s="38"/>
      <c r="E84" s="38"/>
      <c r="F84" s="29" t="str">
        <f>E15</f>
        <v xml:space="preserve">Kraj Vysočina, Žižkova 1882/57, 587 33 Jihlava </v>
      </c>
      <c r="G84" s="38"/>
      <c r="H84" s="38"/>
      <c r="I84" s="31" t="s">
        <v>32</v>
      </c>
      <c r="J84" s="34" t="str">
        <f>E21</f>
        <v>INVENTE s.r.o., Žerotínova 483/1, 370 04 Č. Buděj.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IF(E18="","",E18)</f>
        <v>Vyplň údaj</v>
      </c>
      <c r="G85" s="38"/>
      <c r="H85" s="38"/>
      <c r="I85" s="31" t="s">
        <v>37</v>
      </c>
      <c r="J85" s="34" t="str">
        <f>E24</f>
        <v xml:space="preserve"> 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48"/>
      <c r="B87" s="149"/>
      <c r="C87" s="150" t="s">
        <v>157</v>
      </c>
      <c r="D87" s="151" t="s">
        <v>60</v>
      </c>
      <c r="E87" s="151" t="s">
        <v>56</v>
      </c>
      <c r="F87" s="151" t="s">
        <v>57</v>
      </c>
      <c r="G87" s="151" t="s">
        <v>158</v>
      </c>
      <c r="H87" s="151" t="s">
        <v>159</v>
      </c>
      <c r="I87" s="151" t="s">
        <v>160</v>
      </c>
      <c r="J87" s="151" t="s">
        <v>132</v>
      </c>
      <c r="K87" s="152" t="s">
        <v>161</v>
      </c>
      <c r="L87" s="153"/>
      <c r="M87" s="70" t="s">
        <v>19</v>
      </c>
      <c r="N87" s="71" t="s">
        <v>45</v>
      </c>
      <c r="O87" s="71" t="s">
        <v>162</v>
      </c>
      <c r="P87" s="71" t="s">
        <v>163</v>
      </c>
      <c r="Q87" s="71" t="s">
        <v>164</v>
      </c>
      <c r="R87" s="71" t="s">
        <v>165</v>
      </c>
      <c r="S87" s="71" t="s">
        <v>166</v>
      </c>
      <c r="T87" s="72" t="s">
        <v>167</v>
      </c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</row>
    <row r="88" spans="1:63" s="2" customFormat="1" ht="22.9" customHeight="1">
      <c r="A88" s="36"/>
      <c r="B88" s="37"/>
      <c r="C88" s="77" t="s">
        <v>168</v>
      </c>
      <c r="D88" s="38"/>
      <c r="E88" s="38"/>
      <c r="F88" s="38"/>
      <c r="G88" s="38"/>
      <c r="H88" s="38"/>
      <c r="I88" s="38"/>
      <c r="J88" s="154">
        <f>BK88</f>
        <v>0</v>
      </c>
      <c r="K88" s="38"/>
      <c r="L88" s="41"/>
      <c r="M88" s="73"/>
      <c r="N88" s="155"/>
      <c r="O88" s="74"/>
      <c r="P88" s="156">
        <f>P89+P148</f>
        <v>0</v>
      </c>
      <c r="Q88" s="74"/>
      <c r="R88" s="156">
        <f>R89+R148</f>
        <v>22.045567493965002</v>
      </c>
      <c r="S88" s="74"/>
      <c r="T88" s="157">
        <f>T89+T148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74</v>
      </c>
      <c r="AU88" s="19" t="s">
        <v>133</v>
      </c>
      <c r="BK88" s="158">
        <f>BK89+BK148</f>
        <v>0</v>
      </c>
    </row>
    <row r="89" spans="2:63" s="12" customFormat="1" ht="25.9" customHeight="1">
      <c r="B89" s="159"/>
      <c r="C89" s="160"/>
      <c r="D89" s="161" t="s">
        <v>74</v>
      </c>
      <c r="E89" s="162" t="s">
        <v>169</v>
      </c>
      <c r="F89" s="162" t="s">
        <v>170</v>
      </c>
      <c r="G89" s="160"/>
      <c r="H89" s="160"/>
      <c r="I89" s="163"/>
      <c r="J89" s="164">
        <f>BK89</f>
        <v>0</v>
      </c>
      <c r="K89" s="160"/>
      <c r="L89" s="165"/>
      <c r="M89" s="166"/>
      <c r="N89" s="167"/>
      <c r="O89" s="167"/>
      <c r="P89" s="168">
        <f>P90+P113+P144</f>
        <v>0</v>
      </c>
      <c r="Q89" s="167"/>
      <c r="R89" s="168">
        <f>R90+R113+R144</f>
        <v>21.09820742</v>
      </c>
      <c r="S89" s="167"/>
      <c r="T89" s="169">
        <f>T90+T113+T144</f>
        <v>0</v>
      </c>
      <c r="AR89" s="170" t="s">
        <v>83</v>
      </c>
      <c r="AT89" s="171" t="s">
        <v>74</v>
      </c>
      <c r="AU89" s="171" t="s">
        <v>75</v>
      </c>
      <c r="AY89" s="170" t="s">
        <v>171</v>
      </c>
      <c r="BK89" s="172">
        <f>BK90+BK113+BK144</f>
        <v>0</v>
      </c>
    </row>
    <row r="90" spans="2:63" s="12" customFormat="1" ht="22.9" customHeight="1">
      <c r="B90" s="159"/>
      <c r="C90" s="160"/>
      <c r="D90" s="161" t="s">
        <v>74</v>
      </c>
      <c r="E90" s="173" t="s">
        <v>83</v>
      </c>
      <c r="F90" s="173" t="s">
        <v>172</v>
      </c>
      <c r="G90" s="160"/>
      <c r="H90" s="160"/>
      <c r="I90" s="163"/>
      <c r="J90" s="174">
        <f>BK90</f>
        <v>0</v>
      </c>
      <c r="K90" s="160"/>
      <c r="L90" s="165"/>
      <c r="M90" s="166"/>
      <c r="N90" s="167"/>
      <c r="O90" s="167"/>
      <c r="P90" s="168">
        <f>SUM(P91:P112)</f>
        <v>0</v>
      </c>
      <c r="Q90" s="167"/>
      <c r="R90" s="168">
        <f>SUM(R91:R112)</f>
        <v>0</v>
      </c>
      <c r="S90" s="167"/>
      <c r="T90" s="169">
        <f>SUM(T91:T112)</f>
        <v>0</v>
      </c>
      <c r="AR90" s="170" t="s">
        <v>83</v>
      </c>
      <c r="AT90" s="171" t="s">
        <v>74</v>
      </c>
      <c r="AU90" s="171" t="s">
        <v>83</v>
      </c>
      <c r="AY90" s="170" t="s">
        <v>171</v>
      </c>
      <c r="BK90" s="172">
        <f>SUM(BK91:BK112)</f>
        <v>0</v>
      </c>
    </row>
    <row r="91" spans="1:65" s="2" customFormat="1" ht="16.5" customHeight="1">
      <c r="A91" s="36"/>
      <c r="B91" s="37"/>
      <c r="C91" s="175" t="s">
        <v>83</v>
      </c>
      <c r="D91" s="175" t="s">
        <v>173</v>
      </c>
      <c r="E91" s="176" t="s">
        <v>174</v>
      </c>
      <c r="F91" s="177" t="s">
        <v>175</v>
      </c>
      <c r="G91" s="178" t="s">
        <v>176</v>
      </c>
      <c r="H91" s="179">
        <v>1.445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3133</v>
      </c>
    </row>
    <row r="92" spans="2:51" s="14" customFormat="1" ht="11.25">
      <c r="B92" s="199"/>
      <c r="C92" s="200"/>
      <c r="D92" s="190" t="s">
        <v>181</v>
      </c>
      <c r="E92" s="201" t="s">
        <v>19</v>
      </c>
      <c r="F92" s="202" t="s">
        <v>3059</v>
      </c>
      <c r="G92" s="200"/>
      <c r="H92" s="203">
        <v>1.445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36</v>
      </c>
      <c r="AX92" s="14" t="s">
        <v>75</v>
      </c>
      <c r="AY92" s="209" t="s">
        <v>171</v>
      </c>
    </row>
    <row r="93" spans="2:51" s="15" customFormat="1" ht="11.25">
      <c r="B93" s="210"/>
      <c r="C93" s="211"/>
      <c r="D93" s="190" t="s">
        <v>181</v>
      </c>
      <c r="E93" s="212" t="s">
        <v>19</v>
      </c>
      <c r="F93" s="213" t="s">
        <v>184</v>
      </c>
      <c r="G93" s="211"/>
      <c r="H93" s="214">
        <v>1.445</v>
      </c>
      <c r="I93" s="215"/>
      <c r="J93" s="211"/>
      <c r="K93" s="211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181</v>
      </c>
      <c r="AU93" s="220" t="s">
        <v>179</v>
      </c>
      <c r="AV93" s="15" t="s">
        <v>178</v>
      </c>
      <c r="AW93" s="15" t="s">
        <v>36</v>
      </c>
      <c r="AX93" s="15" t="s">
        <v>83</v>
      </c>
      <c r="AY93" s="220" t="s">
        <v>171</v>
      </c>
    </row>
    <row r="94" spans="1:65" s="2" customFormat="1" ht="21.75" customHeight="1">
      <c r="A94" s="36"/>
      <c r="B94" s="37"/>
      <c r="C94" s="175" t="s">
        <v>179</v>
      </c>
      <c r="D94" s="175" t="s">
        <v>173</v>
      </c>
      <c r="E94" s="176" t="s">
        <v>185</v>
      </c>
      <c r="F94" s="177" t="s">
        <v>186</v>
      </c>
      <c r="G94" s="178" t="s">
        <v>187</v>
      </c>
      <c r="H94" s="179">
        <v>2.889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3134</v>
      </c>
    </row>
    <row r="95" spans="2:51" s="14" customFormat="1" ht="11.25">
      <c r="B95" s="199"/>
      <c r="C95" s="200"/>
      <c r="D95" s="190" t="s">
        <v>181</v>
      </c>
      <c r="E95" s="201" t="s">
        <v>19</v>
      </c>
      <c r="F95" s="202" t="s">
        <v>3061</v>
      </c>
      <c r="G95" s="200"/>
      <c r="H95" s="203">
        <v>2.889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36</v>
      </c>
      <c r="AX95" s="14" t="s">
        <v>75</v>
      </c>
      <c r="AY95" s="209" t="s">
        <v>171</v>
      </c>
    </row>
    <row r="96" spans="2:51" s="15" customFormat="1" ht="11.25">
      <c r="B96" s="210"/>
      <c r="C96" s="211"/>
      <c r="D96" s="190" t="s">
        <v>181</v>
      </c>
      <c r="E96" s="212" t="s">
        <v>19</v>
      </c>
      <c r="F96" s="213" t="s">
        <v>184</v>
      </c>
      <c r="G96" s="211"/>
      <c r="H96" s="214">
        <v>2.889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181</v>
      </c>
      <c r="AU96" s="220" t="s">
        <v>179</v>
      </c>
      <c r="AV96" s="15" t="s">
        <v>178</v>
      </c>
      <c r="AW96" s="15" t="s">
        <v>36</v>
      </c>
      <c r="AX96" s="15" t="s">
        <v>83</v>
      </c>
      <c r="AY96" s="220" t="s">
        <v>171</v>
      </c>
    </row>
    <row r="97" spans="1:65" s="2" customFormat="1" ht="24">
      <c r="A97" s="36"/>
      <c r="B97" s="37"/>
      <c r="C97" s="175" t="s">
        <v>193</v>
      </c>
      <c r="D97" s="175" t="s">
        <v>173</v>
      </c>
      <c r="E97" s="176" t="s">
        <v>194</v>
      </c>
      <c r="F97" s="177" t="s">
        <v>195</v>
      </c>
      <c r="G97" s="178" t="s">
        <v>187</v>
      </c>
      <c r="H97" s="179">
        <v>9.66</v>
      </c>
      <c r="I97" s="180"/>
      <c r="J97" s="181">
        <f>ROUND(I97*H97,2)</f>
        <v>0</v>
      </c>
      <c r="K97" s="177" t="s">
        <v>177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3135</v>
      </c>
    </row>
    <row r="98" spans="2:51" s="14" customFormat="1" ht="11.25">
      <c r="B98" s="199"/>
      <c r="C98" s="200"/>
      <c r="D98" s="190" t="s">
        <v>181</v>
      </c>
      <c r="E98" s="201" t="s">
        <v>19</v>
      </c>
      <c r="F98" s="202" t="s">
        <v>3063</v>
      </c>
      <c r="G98" s="200"/>
      <c r="H98" s="203">
        <v>9.66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181</v>
      </c>
      <c r="AU98" s="209" t="s">
        <v>179</v>
      </c>
      <c r="AV98" s="14" t="s">
        <v>179</v>
      </c>
      <c r="AW98" s="14" t="s">
        <v>36</v>
      </c>
      <c r="AX98" s="14" t="s">
        <v>75</v>
      </c>
      <c r="AY98" s="209" t="s">
        <v>171</v>
      </c>
    </row>
    <row r="99" spans="2:51" s="15" customFormat="1" ht="11.25">
      <c r="B99" s="210"/>
      <c r="C99" s="211"/>
      <c r="D99" s="190" t="s">
        <v>181</v>
      </c>
      <c r="E99" s="212" t="s">
        <v>19</v>
      </c>
      <c r="F99" s="213" t="s">
        <v>184</v>
      </c>
      <c r="G99" s="211"/>
      <c r="H99" s="214">
        <v>9.66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181</v>
      </c>
      <c r="AU99" s="220" t="s">
        <v>179</v>
      </c>
      <c r="AV99" s="15" t="s">
        <v>178</v>
      </c>
      <c r="AW99" s="15" t="s">
        <v>36</v>
      </c>
      <c r="AX99" s="15" t="s">
        <v>83</v>
      </c>
      <c r="AY99" s="220" t="s">
        <v>171</v>
      </c>
    </row>
    <row r="100" spans="1:65" s="2" customFormat="1" ht="36">
      <c r="A100" s="36"/>
      <c r="B100" s="37"/>
      <c r="C100" s="175" t="s">
        <v>178</v>
      </c>
      <c r="D100" s="175" t="s">
        <v>173</v>
      </c>
      <c r="E100" s="176" t="s">
        <v>202</v>
      </c>
      <c r="F100" s="177" t="s">
        <v>203</v>
      </c>
      <c r="G100" s="178" t="s">
        <v>187</v>
      </c>
      <c r="H100" s="179">
        <v>12.549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3136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3065</v>
      </c>
      <c r="G101" s="200"/>
      <c r="H101" s="203">
        <v>12.549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5" customFormat="1" ht="11.25">
      <c r="B102" s="210"/>
      <c r="C102" s="211"/>
      <c r="D102" s="190" t="s">
        <v>181</v>
      </c>
      <c r="E102" s="212" t="s">
        <v>19</v>
      </c>
      <c r="F102" s="213" t="s">
        <v>184</v>
      </c>
      <c r="G102" s="211"/>
      <c r="H102" s="214">
        <v>12.549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181</v>
      </c>
      <c r="AU102" s="220" t="s">
        <v>179</v>
      </c>
      <c r="AV102" s="15" t="s">
        <v>178</v>
      </c>
      <c r="AW102" s="15" t="s">
        <v>36</v>
      </c>
      <c r="AX102" s="15" t="s">
        <v>83</v>
      </c>
      <c r="AY102" s="220" t="s">
        <v>171</v>
      </c>
    </row>
    <row r="103" spans="1:65" s="2" customFormat="1" ht="36">
      <c r="A103" s="36"/>
      <c r="B103" s="37"/>
      <c r="C103" s="175" t="s">
        <v>206</v>
      </c>
      <c r="D103" s="175" t="s">
        <v>173</v>
      </c>
      <c r="E103" s="176" t="s">
        <v>207</v>
      </c>
      <c r="F103" s="177" t="s">
        <v>208</v>
      </c>
      <c r="G103" s="178" t="s">
        <v>187</v>
      </c>
      <c r="H103" s="179">
        <v>12.549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3137</v>
      </c>
    </row>
    <row r="104" spans="1:65" s="2" customFormat="1" ht="36">
      <c r="A104" s="36"/>
      <c r="B104" s="37"/>
      <c r="C104" s="175" t="s">
        <v>210</v>
      </c>
      <c r="D104" s="175" t="s">
        <v>173</v>
      </c>
      <c r="E104" s="176" t="s">
        <v>211</v>
      </c>
      <c r="F104" s="177" t="s">
        <v>212</v>
      </c>
      <c r="G104" s="178" t="s">
        <v>187</v>
      </c>
      <c r="H104" s="179">
        <v>62.745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3138</v>
      </c>
    </row>
    <row r="105" spans="2:51" s="14" customFormat="1" ht="11.25">
      <c r="B105" s="199"/>
      <c r="C105" s="200"/>
      <c r="D105" s="190" t="s">
        <v>181</v>
      </c>
      <c r="E105" s="200"/>
      <c r="F105" s="202" t="s">
        <v>3068</v>
      </c>
      <c r="G105" s="200"/>
      <c r="H105" s="203">
        <v>62.745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181</v>
      </c>
      <c r="AU105" s="209" t="s">
        <v>179</v>
      </c>
      <c r="AV105" s="14" t="s">
        <v>179</v>
      </c>
      <c r="AW105" s="14" t="s">
        <v>4</v>
      </c>
      <c r="AX105" s="14" t="s">
        <v>83</v>
      </c>
      <c r="AY105" s="209" t="s">
        <v>171</v>
      </c>
    </row>
    <row r="106" spans="1:65" s="2" customFormat="1" ht="24">
      <c r="A106" s="36"/>
      <c r="B106" s="37"/>
      <c r="C106" s="175" t="s">
        <v>215</v>
      </c>
      <c r="D106" s="175" t="s">
        <v>173</v>
      </c>
      <c r="E106" s="176" t="s">
        <v>216</v>
      </c>
      <c r="F106" s="177" t="s">
        <v>217</v>
      </c>
      <c r="G106" s="178" t="s">
        <v>187</v>
      </c>
      <c r="H106" s="179">
        <v>12.549</v>
      </c>
      <c r="I106" s="180"/>
      <c r="J106" s="181">
        <f>ROUND(I106*H106,2)</f>
        <v>0</v>
      </c>
      <c r="K106" s="177" t="s">
        <v>177</v>
      </c>
      <c r="L106" s="41"/>
      <c r="M106" s="182" t="s">
        <v>19</v>
      </c>
      <c r="N106" s="183" t="s">
        <v>47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179</v>
      </c>
      <c r="AY106" s="19" t="s">
        <v>171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179</v>
      </c>
      <c r="BK106" s="187">
        <f>ROUND(I106*H106,2)</f>
        <v>0</v>
      </c>
      <c r="BL106" s="19" t="s">
        <v>178</v>
      </c>
      <c r="BM106" s="186" t="s">
        <v>3139</v>
      </c>
    </row>
    <row r="107" spans="1:65" s="2" customFormat="1" ht="24">
      <c r="A107" s="36"/>
      <c r="B107" s="37"/>
      <c r="C107" s="175" t="s">
        <v>219</v>
      </c>
      <c r="D107" s="175" t="s">
        <v>173</v>
      </c>
      <c r="E107" s="176" t="s">
        <v>220</v>
      </c>
      <c r="F107" s="177" t="s">
        <v>221</v>
      </c>
      <c r="G107" s="178" t="s">
        <v>222</v>
      </c>
      <c r="H107" s="179">
        <v>21.333</v>
      </c>
      <c r="I107" s="180"/>
      <c r="J107" s="181">
        <f>ROUND(I107*H107,2)</f>
        <v>0</v>
      </c>
      <c r="K107" s="177" t="s">
        <v>177</v>
      </c>
      <c r="L107" s="41"/>
      <c r="M107" s="182" t="s">
        <v>19</v>
      </c>
      <c r="N107" s="183" t="s">
        <v>47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178</v>
      </c>
      <c r="AT107" s="186" t="s">
        <v>173</v>
      </c>
      <c r="AU107" s="186" t="s">
        <v>179</v>
      </c>
      <c r="AY107" s="19" t="s">
        <v>171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179</v>
      </c>
      <c r="BK107" s="187">
        <f>ROUND(I107*H107,2)</f>
        <v>0</v>
      </c>
      <c r="BL107" s="19" t="s">
        <v>178</v>
      </c>
      <c r="BM107" s="186" t="s">
        <v>3140</v>
      </c>
    </row>
    <row r="108" spans="2:51" s="14" customFormat="1" ht="11.25">
      <c r="B108" s="199"/>
      <c r="C108" s="200"/>
      <c r="D108" s="190" t="s">
        <v>181</v>
      </c>
      <c r="E108" s="200"/>
      <c r="F108" s="202" t="s">
        <v>3071</v>
      </c>
      <c r="G108" s="200"/>
      <c r="H108" s="203">
        <v>21.333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181</v>
      </c>
      <c r="AU108" s="209" t="s">
        <v>179</v>
      </c>
      <c r="AV108" s="14" t="s">
        <v>179</v>
      </c>
      <c r="AW108" s="14" t="s">
        <v>4</v>
      </c>
      <c r="AX108" s="14" t="s">
        <v>83</v>
      </c>
      <c r="AY108" s="209" t="s">
        <v>171</v>
      </c>
    </row>
    <row r="109" spans="1:65" s="2" customFormat="1" ht="24">
      <c r="A109" s="36"/>
      <c r="B109" s="37"/>
      <c r="C109" s="175" t="s">
        <v>226</v>
      </c>
      <c r="D109" s="175" t="s">
        <v>173</v>
      </c>
      <c r="E109" s="176" t="s">
        <v>227</v>
      </c>
      <c r="F109" s="177" t="s">
        <v>228</v>
      </c>
      <c r="G109" s="178" t="s">
        <v>187</v>
      </c>
      <c r="H109" s="179">
        <v>12.549</v>
      </c>
      <c r="I109" s="180"/>
      <c r="J109" s="181">
        <f>ROUND(I109*H109,2)</f>
        <v>0</v>
      </c>
      <c r="K109" s="177" t="s">
        <v>177</v>
      </c>
      <c r="L109" s="41"/>
      <c r="M109" s="182" t="s">
        <v>19</v>
      </c>
      <c r="N109" s="183" t="s">
        <v>47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179</v>
      </c>
      <c r="AY109" s="19" t="s">
        <v>171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179</v>
      </c>
      <c r="BK109" s="187">
        <f>ROUND(I109*H109,2)</f>
        <v>0</v>
      </c>
      <c r="BL109" s="19" t="s">
        <v>178</v>
      </c>
      <c r="BM109" s="186" t="s">
        <v>3141</v>
      </c>
    </row>
    <row r="110" spans="1:65" s="2" customFormat="1" ht="21.75" customHeight="1">
      <c r="A110" s="36"/>
      <c r="B110" s="37"/>
      <c r="C110" s="175" t="s">
        <v>230</v>
      </c>
      <c r="D110" s="175" t="s">
        <v>173</v>
      </c>
      <c r="E110" s="176" t="s">
        <v>237</v>
      </c>
      <c r="F110" s="177" t="s">
        <v>238</v>
      </c>
      <c r="G110" s="178" t="s">
        <v>176</v>
      </c>
      <c r="H110" s="179">
        <v>9.631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3142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3074</v>
      </c>
      <c r="G111" s="200"/>
      <c r="H111" s="203">
        <v>9.631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5" customFormat="1" ht="11.25">
      <c r="B112" s="210"/>
      <c r="C112" s="211"/>
      <c r="D112" s="190" t="s">
        <v>181</v>
      </c>
      <c r="E112" s="212" t="s">
        <v>19</v>
      </c>
      <c r="F112" s="213" t="s">
        <v>184</v>
      </c>
      <c r="G112" s="211"/>
      <c r="H112" s="214">
        <v>9.631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181</v>
      </c>
      <c r="AU112" s="220" t="s">
        <v>179</v>
      </c>
      <c r="AV112" s="15" t="s">
        <v>178</v>
      </c>
      <c r="AW112" s="15" t="s">
        <v>36</v>
      </c>
      <c r="AX112" s="15" t="s">
        <v>83</v>
      </c>
      <c r="AY112" s="220" t="s">
        <v>171</v>
      </c>
    </row>
    <row r="113" spans="2:63" s="12" customFormat="1" ht="22.9" customHeight="1">
      <c r="B113" s="159"/>
      <c r="C113" s="160"/>
      <c r="D113" s="161" t="s">
        <v>74</v>
      </c>
      <c r="E113" s="173" t="s">
        <v>179</v>
      </c>
      <c r="F113" s="173" t="s">
        <v>241</v>
      </c>
      <c r="G113" s="160"/>
      <c r="H113" s="160"/>
      <c r="I113" s="163"/>
      <c r="J113" s="174">
        <f>BK113</f>
        <v>0</v>
      </c>
      <c r="K113" s="160"/>
      <c r="L113" s="165"/>
      <c r="M113" s="166"/>
      <c r="N113" s="167"/>
      <c r="O113" s="167"/>
      <c r="P113" s="168">
        <f>SUM(P114:P143)</f>
        <v>0</v>
      </c>
      <c r="Q113" s="167"/>
      <c r="R113" s="168">
        <f>SUM(R114:R143)</f>
        <v>19.525626340000002</v>
      </c>
      <c r="S113" s="167"/>
      <c r="T113" s="169">
        <f>SUM(T114:T143)</f>
        <v>0</v>
      </c>
      <c r="AR113" s="170" t="s">
        <v>83</v>
      </c>
      <c r="AT113" s="171" t="s">
        <v>74</v>
      </c>
      <c r="AU113" s="171" t="s">
        <v>83</v>
      </c>
      <c r="AY113" s="170" t="s">
        <v>171</v>
      </c>
      <c r="BK113" s="172">
        <f>SUM(BK114:BK143)</f>
        <v>0</v>
      </c>
    </row>
    <row r="114" spans="1:65" s="2" customFormat="1" ht="24">
      <c r="A114" s="36"/>
      <c r="B114" s="37"/>
      <c r="C114" s="175" t="s">
        <v>236</v>
      </c>
      <c r="D114" s="175" t="s">
        <v>173</v>
      </c>
      <c r="E114" s="176" t="s">
        <v>270</v>
      </c>
      <c r="F114" s="177" t="s">
        <v>271</v>
      </c>
      <c r="G114" s="178" t="s">
        <v>176</v>
      </c>
      <c r="H114" s="179">
        <v>9.631</v>
      </c>
      <c r="I114" s="180"/>
      <c r="J114" s="181">
        <f>ROUND(I114*H114,2)</f>
        <v>0</v>
      </c>
      <c r="K114" s="177" t="s">
        <v>177</v>
      </c>
      <c r="L114" s="41"/>
      <c r="M114" s="182" t="s">
        <v>19</v>
      </c>
      <c r="N114" s="183" t="s">
        <v>47</v>
      </c>
      <c r="O114" s="66"/>
      <c r="P114" s="184">
        <f>O114*H114</f>
        <v>0</v>
      </c>
      <c r="Q114" s="184">
        <v>0.0001</v>
      </c>
      <c r="R114" s="184">
        <f>Q114*H114</f>
        <v>0.0009631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178</v>
      </c>
      <c r="AT114" s="186" t="s">
        <v>173</v>
      </c>
      <c r="AU114" s="186" t="s">
        <v>179</v>
      </c>
      <c r="AY114" s="19" t="s">
        <v>171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179</v>
      </c>
      <c r="BK114" s="187">
        <f>ROUND(I114*H114,2)</f>
        <v>0</v>
      </c>
      <c r="BL114" s="19" t="s">
        <v>178</v>
      </c>
      <c r="BM114" s="186" t="s">
        <v>3143</v>
      </c>
    </row>
    <row r="115" spans="2:51" s="14" customFormat="1" ht="11.25">
      <c r="B115" s="199"/>
      <c r="C115" s="200"/>
      <c r="D115" s="190" t="s">
        <v>181</v>
      </c>
      <c r="E115" s="201" t="s">
        <v>19</v>
      </c>
      <c r="F115" s="202" t="s">
        <v>3074</v>
      </c>
      <c r="G115" s="200"/>
      <c r="H115" s="203">
        <v>9.631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181</v>
      </c>
      <c r="AU115" s="209" t="s">
        <v>179</v>
      </c>
      <c r="AV115" s="14" t="s">
        <v>179</v>
      </c>
      <c r="AW115" s="14" t="s">
        <v>36</v>
      </c>
      <c r="AX115" s="14" t="s">
        <v>75</v>
      </c>
      <c r="AY115" s="209" t="s">
        <v>171</v>
      </c>
    </row>
    <row r="116" spans="2:51" s="15" customFormat="1" ht="11.25">
      <c r="B116" s="210"/>
      <c r="C116" s="211"/>
      <c r="D116" s="190" t="s">
        <v>181</v>
      </c>
      <c r="E116" s="212" t="s">
        <v>19</v>
      </c>
      <c r="F116" s="213" t="s">
        <v>184</v>
      </c>
      <c r="G116" s="211"/>
      <c r="H116" s="214">
        <v>9.631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181</v>
      </c>
      <c r="AU116" s="220" t="s">
        <v>179</v>
      </c>
      <c r="AV116" s="15" t="s">
        <v>178</v>
      </c>
      <c r="AW116" s="15" t="s">
        <v>36</v>
      </c>
      <c r="AX116" s="15" t="s">
        <v>83</v>
      </c>
      <c r="AY116" s="220" t="s">
        <v>171</v>
      </c>
    </row>
    <row r="117" spans="1:65" s="2" customFormat="1" ht="16.5" customHeight="1">
      <c r="A117" s="36"/>
      <c r="B117" s="37"/>
      <c r="C117" s="221" t="s">
        <v>242</v>
      </c>
      <c r="D117" s="221" t="s">
        <v>248</v>
      </c>
      <c r="E117" s="222" t="s">
        <v>249</v>
      </c>
      <c r="F117" s="223" t="s">
        <v>250</v>
      </c>
      <c r="G117" s="224" t="s">
        <v>176</v>
      </c>
      <c r="H117" s="225">
        <v>9.631</v>
      </c>
      <c r="I117" s="226"/>
      <c r="J117" s="227">
        <f>ROUND(I117*H117,2)</f>
        <v>0</v>
      </c>
      <c r="K117" s="223" t="s">
        <v>177</v>
      </c>
      <c r="L117" s="228"/>
      <c r="M117" s="229" t="s">
        <v>19</v>
      </c>
      <c r="N117" s="230" t="s">
        <v>47</v>
      </c>
      <c r="O117" s="66"/>
      <c r="P117" s="184">
        <f>O117*H117</f>
        <v>0</v>
      </c>
      <c r="Q117" s="184">
        <v>0.0003</v>
      </c>
      <c r="R117" s="184">
        <f>Q117*H117</f>
        <v>0.0028893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219</v>
      </c>
      <c r="AT117" s="186" t="s">
        <v>248</v>
      </c>
      <c r="AU117" s="186" t="s">
        <v>179</v>
      </c>
      <c r="AY117" s="19" t="s">
        <v>171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179</v>
      </c>
      <c r="BK117" s="187">
        <f>ROUND(I117*H117,2)</f>
        <v>0</v>
      </c>
      <c r="BL117" s="19" t="s">
        <v>178</v>
      </c>
      <c r="BM117" s="186" t="s">
        <v>3144</v>
      </c>
    </row>
    <row r="118" spans="1:65" s="2" customFormat="1" ht="21.75" customHeight="1">
      <c r="A118" s="36"/>
      <c r="B118" s="37"/>
      <c r="C118" s="175" t="s">
        <v>247</v>
      </c>
      <c r="D118" s="175" t="s">
        <v>173</v>
      </c>
      <c r="E118" s="176" t="s">
        <v>278</v>
      </c>
      <c r="F118" s="177" t="s">
        <v>279</v>
      </c>
      <c r="G118" s="178" t="s">
        <v>187</v>
      </c>
      <c r="H118" s="179">
        <v>1.445</v>
      </c>
      <c r="I118" s="180"/>
      <c r="J118" s="181">
        <f>ROUND(I118*H118,2)</f>
        <v>0</v>
      </c>
      <c r="K118" s="177" t="s">
        <v>177</v>
      </c>
      <c r="L118" s="41"/>
      <c r="M118" s="182" t="s">
        <v>19</v>
      </c>
      <c r="N118" s="183" t="s">
        <v>47</v>
      </c>
      <c r="O118" s="66"/>
      <c r="P118" s="184">
        <f>O118*H118</f>
        <v>0</v>
      </c>
      <c r="Q118" s="184">
        <v>2.16</v>
      </c>
      <c r="R118" s="184">
        <f>Q118*H118</f>
        <v>3.1212000000000004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179</v>
      </c>
      <c r="AY118" s="19" t="s">
        <v>171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179</v>
      </c>
      <c r="BK118" s="187">
        <f>ROUND(I118*H118,2)</f>
        <v>0</v>
      </c>
      <c r="BL118" s="19" t="s">
        <v>178</v>
      </c>
      <c r="BM118" s="186" t="s">
        <v>3145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3059</v>
      </c>
      <c r="G119" s="200"/>
      <c r="H119" s="203">
        <v>1.445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5" customFormat="1" ht="11.25">
      <c r="B120" s="210"/>
      <c r="C120" s="211"/>
      <c r="D120" s="190" t="s">
        <v>181</v>
      </c>
      <c r="E120" s="212" t="s">
        <v>19</v>
      </c>
      <c r="F120" s="213" t="s">
        <v>184</v>
      </c>
      <c r="G120" s="211"/>
      <c r="H120" s="214">
        <v>1.445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181</v>
      </c>
      <c r="AU120" s="220" t="s">
        <v>179</v>
      </c>
      <c r="AV120" s="15" t="s">
        <v>178</v>
      </c>
      <c r="AW120" s="15" t="s">
        <v>36</v>
      </c>
      <c r="AX120" s="15" t="s">
        <v>83</v>
      </c>
      <c r="AY120" s="220" t="s">
        <v>171</v>
      </c>
    </row>
    <row r="121" spans="1:65" s="2" customFormat="1" ht="21.75" customHeight="1">
      <c r="A121" s="36"/>
      <c r="B121" s="37"/>
      <c r="C121" s="175" t="s">
        <v>253</v>
      </c>
      <c r="D121" s="175" t="s">
        <v>173</v>
      </c>
      <c r="E121" s="176" t="s">
        <v>287</v>
      </c>
      <c r="F121" s="177" t="s">
        <v>288</v>
      </c>
      <c r="G121" s="178" t="s">
        <v>187</v>
      </c>
      <c r="H121" s="179">
        <v>0.963</v>
      </c>
      <c r="I121" s="180"/>
      <c r="J121" s="181">
        <f>ROUND(I121*H121,2)</f>
        <v>0</v>
      </c>
      <c r="K121" s="177" t="s">
        <v>177</v>
      </c>
      <c r="L121" s="41"/>
      <c r="M121" s="182" t="s">
        <v>19</v>
      </c>
      <c r="N121" s="183" t="s">
        <v>47</v>
      </c>
      <c r="O121" s="66"/>
      <c r="P121" s="184">
        <f>O121*H121</f>
        <v>0</v>
      </c>
      <c r="Q121" s="184">
        <v>2.45329</v>
      </c>
      <c r="R121" s="184">
        <f>Q121*H121</f>
        <v>2.36251827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178</v>
      </c>
      <c r="AT121" s="186" t="s">
        <v>173</v>
      </c>
      <c r="AU121" s="186" t="s">
        <v>179</v>
      </c>
      <c r="AY121" s="19" t="s">
        <v>171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179</v>
      </c>
      <c r="BK121" s="187">
        <f>ROUND(I121*H121,2)</f>
        <v>0</v>
      </c>
      <c r="BL121" s="19" t="s">
        <v>178</v>
      </c>
      <c r="BM121" s="186" t="s">
        <v>3146</v>
      </c>
    </row>
    <row r="122" spans="2:51" s="14" customFormat="1" ht="11.25">
      <c r="B122" s="199"/>
      <c r="C122" s="200"/>
      <c r="D122" s="190" t="s">
        <v>181</v>
      </c>
      <c r="E122" s="201" t="s">
        <v>19</v>
      </c>
      <c r="F122" s="202" t="s">
        <v>3079</v>
      </c>
      <c r="G122" s="200"/>
      <c r="H122" s="203">
        <v>0.963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181</v>
      </c>
      <c r="AU122" s="209" t="s">
        <v>179</v>
      </c>
      <c r="AV122" s="14" t="s">
        <v>179</v>
      </c>
      <c r="AW122" s="14" t="s">
        <v>36</v>
      </c>
      <c r="AX122" s="14" t="s">
        <v>75</v>
      </c>
      <c r="AY122" s="209" t="s">
        <v>171</v>
      </c>
    </row>
    <row r="123" spans="2:51" s="15" customFormat="1" ht="11.25">
      <c r="B123" s="210"/>
      <c r="C123" s="211"/>
      <c r="D123" s="190" t="s">
        <v>181</v>
      </c>
      <c r="E123" s="212" t="s">
        <v>19</v>
      </c>
      <c r="F123" s="213" t="s">
        <v>184</v>
      </c>
      <c r="G123" s="211"/>
      <c r="H123" s="214">
        <v>0.963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181</v>
      </c>
      <c r="AU123" s="220" t="s">
        <v>179</v>
      </c>
      <c r="AV123" s="15" t="s">
        <v>178</v>
      </c>
      <c r="AW123" s="15" t="s">
        <v>36</v>
      </c>
      <c r="AX123" s="15" t="s">
        <v>83</v>
      </c>
      <c r="AY123" s="220" t="s">
        <v>171</v>
      </c>
    </row>
    <row r="124" spans="1:65" s="2" customFormat="1" ht="16.5" customHeight="1">
      <c r="A124" s="36"/>
      <c r="B124" s="37"/>
      <c r="C124" s="175" t="s">
        <v>8</v>
      </c>
      <c r="D124" s="175" t="s">
        <v>173</v>
      </c>
      <c r="E124" s="176" t="s">
        <v>292</v>
      </c>
      <c r="F124" s="177" t="s">
        <v>293</v>
      </c>
      <c r="G124" s="178" t="s">
        <v>176</v>
      </c>
      <c r="H124" s="179">
        <v>1.342</v>
      </c>
      <c r="I124" s="180"/>
      <c r="J124" s="181">
        <f>ROUND(I124*H124,2)</f>
        <v>0</v>
      </c>
      <c r="K124" s="177" t="s">
        <v>177</v>
      </c>
      <c r="L124" s="41"/>
      <c r="M124" s="182" t="s">
        <v>19</v>
      </c>
      <c r="N124" s="183" t="s">
        <v>47</v>
      </c>
      <c r="O124" s="66"/>
      <c r="P124" s="184">
        <f>O124*H124</f>
        <v>0</v>
      </c>
      <c r="Q124" s="184">
        <v>0.00247</v>
      </c>
      <c r="R124" s="184">
        <f>Q124*H124</f>
        <v>0.00331474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179</v>
      </c>
      <c r="AY124" s="19" t="s">
        <v>171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179</v>
      </c>
      <c r="BK124" s="187">
        <f>ROUND(I124*H124,2)</f>
        <v>0</v>
      </c>
      <c r="BL124" s="19" t="s">
        <v>178</v>
      </c>
      <c r="BM124" s="186" t="s">
        <v>3147</v>
      </c>
    </row>
    <row r="125" spans="2:51" s="14" customFormat="1" ht="11.25">
      <c r="B125" s="199"/>
      <c r="C125" s="200"/>
      <c r="D125" s="190" t="s">
        <v>181</v>
      </c>
      <c r="E125" s="201" t="s">
        <v>19</v>
      </c>
      <c r="F125" s="202" t="s">
        <v>3081</v>
      </c>
      <c r="G125" s="200"/>
      <c r="H125" s="203">
        <v>1.342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181</v>
      </c>
      <c r="AU125" s="209" t="s">
        <v>179</v>
      </c>
      <c r="AV125" s="14" t="s">
        <v>179</v>
      </c>
      <c r="AW125" s="14" t="s">
        <v>36</v>
      </c>
      <c r="AX125" s="14" t="s">
        <v>75</v>
      </c>
      <c r="AY125" s="209" t="s">
        <v>171</v>
      </c>
    </row>
    <row r="126" spans="2:51" s="15" customFormat="1" ht="11.25">
      <c r="B126" s="210"/>
      <c r="C126" s="211"/>
      <c r="D126" s="190" t="s">
        <v>181</v>
      </c>
      <c r="E126" s="212" t="s">
        <v>19</v>
      </c>
      <c r="F126" s="213" t="s">
        <v>184</v>
      </c>
      <c r="G126" s="211"/>
      <c r="H126" s="214">
        <v>1.342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181</v>
      </c>
      <c r="AU126" s="220" t="s">
        <v>179</v>
      </c>
      <c r="AV126" s="15" t="s">
        <v>178</v>
      </c>
      <c r="AW126" s="15" t="s">
        <v>36</v>
      </c>
      <c r="AX126" s="15" t="s">
        <v>83</v>
      </c>
      <c r="AY126" s="220" t="s">
        <v>171</v>
      </c>
    </row>
    <row r="127" spans="1:65" s="2" customFormat="1" ht="16.5" customHeight="1">
      <c r="A127" s="36"/>
      <c r="B127" s="37"/>
      <c r="C127" s="175" t="s">
        <v>261</v>
      </c>
      <c r="D127" s="175" t="s">
        <v>173</v>
      </c>
      <c r="E127" s="176" t="s">
        <v>297</v>
      </c>
      <c r="F127" s="177" t="s">
        <v>298</v>
      </c>
      <c r="G127" s="178" t="s">
        <v>176</v>
      </c>
      <c r="H127" s="179">
        <v>1.342</v>
      </c>
      <c r="I127" s="180"/>
      <c r="J127" s="181">
        <f>ROUND(I127*H127,2)</f>
        <v>0</v>
      </c>
      <c r="K127" s="177" t="s">
        <v>177</v>
      </c>
      <c r="L127" s="41"/>
      <c r="M127" s="182" t="s">
        <v>19</v>
      </c>
      <c r="N127" s="183" t="s">
        <v>47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179</v>
      </c>
      <c r="AY127" s="19" t="s">
        <v>171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179</v>
      </c>
      <c r="BK127" s="187">
        <f>ROUND(I127*H127,2)</f>
        <v>0</v>
      </c>
      <c r="BL127" s="19" t="s">
        <v>178</v>
      </c>
      <c r="BM127" s="186" t="s">
        <v>3148</v>
      </c>
    </row>
    <row r="128" spans="1:65" s="2" customFormat="1" ht="16.5" customHeight="1">
      <c r="A128" s="36"/>
      <c r="B128" s="37"/>
      <c r="C128" s="175" t="s">
        <v>265</v>
      </c>
      <c r="D128" s="175" t="s">
        <v>173</v>
      </c>
      <c r="E128" s="176" t="s">
        <v>301</v>
      </c>
      <c r="F128" s="177" t="s">
        <v>302</v>
      </c>
      <c r="G128" s="178" t="s">
        <v>222</v>
      </c>
      <c r="H128" s="179">
        <v>0.015</v>
      </c>
      <c r="I128" s="180"/>
      <c r="J128" s="181">
        <f>ROUND(I128*H128,2)</f>
        <v>0</v>
      </c>
      <c r="K128" s="177" t="s">
        <v>177</v>
      </c>
      <c r="L128" s="41"/>
      <c r="M128" s="182" t="s">
        <v>19</v>
      </c>
      <c r="N128" s="183" t="s">
        <v>47</v>
      </c>
      <c r="O128" s="66"/>
      <c r="P128" s="184">
        <f>O128*H128</f>
        <v>0</v>
      </c>
      <c r="Q128" s="184">
        <v>1.06277</v>
      </c>
      <c r="R128" s="184">
        <f>Q128*H128</f>
        <v>0.01594155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179</v>
      </c>
      <c r="AY128" s="19" t="s">
        <v>171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179</v>
      </c>
      <c r="BK128" s="187">
        <f>ROUND(I128*H128,2)</f>
        <v>0</v>
      </c>
      <c r="BL128" s="19" t="s">
        <v>178</v>
      </c>
      <c r="BM128" s="186" t="s">
        <v>3149</v>
      </c>
    </row>
    <row r="129" spans="2:51" s="14" customFormat="1" ht="11.25">
      <c r="B129" s="199"/>
      <c r="C129" s="200"/>
      <c r="D129" s="190" t="s">
        <v>181</v>
      </c>
      <c r="E129" s="201" t="s">
        <v>19</v>
      </c>
      <c r="F129" s="202" t="s">
        <v>3084</v>
      </c>
      <c r="G129" s="200"/>
      <c r="H129" s="203">
        <v>0.015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181</v>
      </c>
      <c r="AU129" s="209" t="s">
        <v>179</v>
      </c>
      <c r="AV129" s="14" t="s">
        <v>179</v>
      </c>
      <c r="AW129" s="14" t="s">
        <v>36</v>
      </c>
      <c r="AX129" s="14" t="s">
        <v>75</v>
      </c>
      <c r="AY129" s="209" t="s">
        <v>171</v>
      </c>
    </row>
    <row r="130" spans="2:51" s="15" customFormat="1" ht="11.25">
      <c r="B130" s="210"/>
      <c r="C130" s="211"/>
      <c r="D130" s="190" t="s">
        <v>181</v>
      </c>
      <c r="E130" s="212" t="s">
        <v>19</v>
      </c>
      <c r="F130" s="213" t="s">
        <v>184</v>
      </c>
      <c r="G130" s="211"/>
      <c r="H130" s="214">
        <v>0.015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181</v>
      </c>
      <c r="AU130" s="220" t="s">
        <v>179</v>
      </c>
      <c r="AV130" s="15" t="s">
        <v>178</v>
      </c>
      <c r="AW130" s="15" t="s">
        <v>36</v>
      </c>
      <c r="AX130" s="15" t="s">
        <v>83</v>
      </c>
      <c r="AY130" s="220" t="s">
        <v>171</v>
      </c>
    </row>
    <row r="131" spans="1:65" s="2" customFormat="1" ht="16.5" customHeight="1">
      <c r="A131" s="36"/>
      <c r="B131" s="37"/>
      <c r="C131" s="175" t="s">
        <v>269</v>
      </c>
      <c r="D131" s="175" t="s">
        <v>173</v>
      </c>
      <c r="E131" s="176" t="s">
        <v>306</v>
      </c>
      <c r="F131" s="177" t="s">
        <v>307</v>
      </c>
      <c r="G131" s="178" t="s">
        <v>187</v>
      </c>
      <c r="H131" s="179">
        <v>4.025</v>
      </c>
      <c r="I131" s="180"/>
      <c r="J131" s="181">
        <f>ROUND(I131*H131,2)</f>
        <v>0</v>
      </c>
      <c r="K131" s="177" t="s">
        <v>177</v>
      </c>
      <c r="L131" s="41"/>
      <c r="M131" s="182" t="s">
        <v>19</v>
      </c>
      <c r="N131" s="183" t="s">
        <v>47</v>
      </c>
      <c r="O131" s="66"/>
      <c r="P131" s="184">
        <f>O131*H131</f>
        <v>0</v>
      </c>
      <c r="Q131" s="184">
        <v>2.25634</v>
      </c>
      <c r="R131" s="184">
        <f>Q131*H131</f>
        <v>9.0817685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179</v>
      </c>
      <c r="AY131" s="19" t="s">
        <v>171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179</v>
      </c>
      <c r="BK131" s="187">
        <f>ROUND(I131*H131,2)</f>
        <v>0</v>
      </c>
      <c r="BL131" s="19" t="s">
        <v>178</v>
      </c>
      <c r="BM131" s="186" t="s">
        <v>3150</v>
      </c>
    </row>
    <row r="132" spans="2:51" s="14" customFormat="1" ht="11.25">
      <c r="B132" s="199"/>
      <c r="C132" s="200"/>
      <c r="D132" s="190" t="s">
        <v>181</v>
      </c>
      <c r="E132" s="201" t="s">
        <v>19</v>
      </c>
      <c r="F132" s="202" t="s">
        <v>3086</v>
      </c>
      <c r="G132" s="200"/>
      <c r="H132" s="203">
        <v>4.025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181</v>
      </c>
      <c r="AU132" s="209" t="s">
        <v>179</v>
      </c>
      <c r="AV132" s="14" t="s">
        <v>179</v>
      </c>
      <c r="AW132" s="14" t="s">
        <v>36</v>
      </c>
      <c r="AX132" s="14" t="s">
        <v>75</v>
      </c>
      <c r="AY132" s="209" t="s">
        <v>171</v>
      </c>
    </row>
    <row r="133" spans="2:51" s="15" customFormat="1" ht="11.25">
      <c r="B133" s="210"/>
      <c r="C133" s="211"/>
      <c r="D133" s="190" t="s">
        <v>181</v>
      </c>
      <c r="E133" s="212" t="s">
        <v>19</v>
      </c>
      <c r="F133" s="213" t="s">
        <v>184</v>
      </c>
      <c r="G133" s="211"/>
      <c r="H133" s="214">
        <v>4.025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181</v>
      </c>
      <c r="AU133" s="220" t="s">
        <v>179</v>
      </c>
      <c r="AV133" s="15" t="s">
        <v>178</v>
      </c>
      <c r="AW133" s="15" t="s">
        <v>36</v>
      </c>
      <c r="AX133" s="15" t="s">
        <v>83</v>
      </c>
      <c r="AY133" s="220" t="s">
        <v>171</v>
      </c>
    </row>
    <row r="134" spans="1:65" s="2" customFormat="1" ht="16.5" customHeight="1">
      <c r="A134" s="36"/>
      <c r="B134" s="37"/>
      <c r="C134" s="175" t="s">
        <v>274</v>
      </c>
      <c r="D134" s="175" t="s">
        <v>173</v>
      </c>
      <c r="E134" s="176" t="s">
        <v>315</v>
      </c>
      <c r="F134" s="177" t="s">
        <v>316</v>
      </c>
      <c r="G134" s="178" t="s">
        <v>176</v>
      </c>
      <c r="H134" s="179">
        <v>13.416</v>
      </c>
      <c r="I134" s="180"/>
      <c r="J134" s="181">
        <f>ROUND(I134*H134,2)</f>
        <v>0</v>
      </c>
      <c r="K134" s="177" t="s">
        <v>177</v>
      </c>
      <c r="L134" s="41"/>
      <c r="M134" s="182" t="s">
        <v>19</v>
      </c>
      <c r="N134" s="183" t="s">
        <v>47</v>
      </c>
      <c r="O134" s="66"/>
      <c r="P134" s="184">
        <f>O134*H134</f>
        <v>0</v>
      </c>
      <c r="Q134" s="184">
        <v>0.00269</v>
      </c>
      <c r="R134" s="184">
        <f>Q134*H134</f>
        <v>0.03608904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179</v>
      </c>
      <c r="AY134" s="19" t="s">
        <v>171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179</v>
      </c>
      <c r="BK134" s="187">
        <f>ROUND(I134*H134,2)</f>
        <v>0</v>
      </c>
      <c r="BL134" s="19" t="s">
        <v>178</v>
      </c>
      <c r="BM134" s="186" t="s">
        <v>3151</v>
      </c>
    </row>
    <row r="135" spans="2:51" s="14" customFormat="1" ht="11.25">
      <c r="B135" s="199"/>
      <c r="C135" s="200"/>
      <c r="D135" s="190" t="s">
        <v>181</v>
      </c>
      <c r="E135" s="201" t="s">
        <v>19</v>
      </c>
      <c r="F135" s="202" t="s">
        <v>3088</v>
      </c>
      <c r="G135" s="200"/>
      <c r="H135" s="203">
        <v>13.416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181</v>
      </c>
      <c r="AU135" s="209" t="s">
        <v>179</v>
      </c>
      <c r="AV135" s="14" t="s">
        <v>179</v>
      </c>
      <c r="AW135" s="14" t="s">
        <v>36</v>
      </c>
      <c r="AX135" s="14" t="s">
        <v>75</v>
      </c>
      <c r="AY135" s="209" t="s">
        <v>171</v>
      </c>
    </row>
    <row r="136" spans="2:51" s="15" customFormat="1" ht="11.25">
      <c r="B136" s="210"/>
      <c r="C136" s="211"/>
      <c r="D136" s="190" t="s">
        <v>181</v>
      </c>
      <c r="E136" s="212" t="s">
        <v>19</v>
      </c>
      <c r="F136" s="213" t="s">
        <v>184</v>
      </c>
      <c r="G136" s="211"/>
      <c r="H136" s="214">
        <v>13.416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181</v>
      </c>
      <c r="AU136" s="220" t="s">
        <v>179</v>
      </c>
      <c r="AV136" s="15" t="s">
        <v>178</v>
      </c>
      <c r="AW136" s="15" t="s">
        <v>36</v>
      </c>
      <c r="AX136" s="15" t="s">
        <v>83</v>
      </c>
      <c r="AY136" s="220" t="s">
        <v>171</v>
      </c>
    </row>
    <row r="137" spans="1:65" s="2" customFormat="1" ht="16.5" customHeight="1">
      <c r="A137" s="36"/>
      <c r="B137" s="37"/>
      <c r="C137" s="175" t="s">
        <v>277</v>
      </c>
      <c r="D137" s="175" t="s">
        <v>173</v>
      </c>
      <c r="E137" s="176" t="s">
        <v>324</v>
      </c>
      <c r="F137" s="177" t="s">
        <v>325</v>
      </c>
      <c r="G137" s="178" t="s">
        <v>176</v>
      </c>
      <c r="H137" s="179">
        <v>13.416</v>
      </c>
      <c r="I137" s="180"/>
      <c r="J137" s="181">
        <f>ROUND(I137*H137,2)</f>
        <v>0</v>
      </c>
      <c r="K137" s="177" t="s">
        <v>177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179</v>
      </c>
      <c r="AY137" s="19" t="s">
        <v>171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179</v>
      </c>
      <c r="BK137" s="187">
        <f>ROUND(I137*H137,2)</f>
        <v>0</v>
      </c>
      <c r="BL137" s="19" t="s">
        <v>178</v>
      </c>
      <c r="BM137" s="186" t="s">
        <v>3152</v>
      </c>
    </row>
    <row r="138" spans="1:65" s="2" customFormat="1" ht="24">
      <c r="A138" s="36"/>
      <c r="B138" s="37"/>
      <c r="C138" s="175" t="s">
        <v>7</v>
      </c>
      <c r="D138" s="175" t="s">
        <v>173</v>
      </c>
      <c r="E138" s="176" t="s">
        <v>328</v>
      </c>
      <c r="F138" s="177" t="s">
        <v>329</v>
      </c>
      <c r="G138" s="178" t="s">
        <v>176</v>
      </c>
      <c r="H138" s="179">
        <v>6.708</v>
      </c>
      <c r="I138" s="180"/>
      <c r="J138" s="181">
        <f>ROUND(I138*H138,2)</f>
        <v>0</v>
      </c>
      <c r="K138" s="177" t="s">
        <v>177</v>
      </c>
      <c r="L138" s="41"/>
      <c r="M138" s="182" t="s">
        <v>19</v>
      </c>
      <c r="N138" s="183" t="s">
        <v>47</v>
      </c>
      <c r="O138" s="66"/>
      <c r="P138" s="184">
        <f>O138*H138</f>
        <v>0</v>
      </c>
      <c r="Q138" s="184">
        <v>0.71546</v>
      </c>
      <c r="R138" s="184">
        <f>Q138*H138</f>
        <v>4.79930568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179</v>
      </c>
      <c r="AY138" s="19" t="s">
        <v>171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179</v>
      </c>
      <c r="BK138" s="187">
        <f>ROUND(I138*H138,2)</f>
        <v>0</v>
      </c>
      <c r="BL138" s="19" t="s">
        <v>178</v>
      </c>
      <c r="BM138" s="186" t="s">
        <v>3153</v>
      </c>
    </row>
    <row r="139" spans="2:51" s="14" customFormat="1" ht="11.25">
      <c r="B139" s="199"/>
      <c r="C139" s="200"/>
      <c r="D139" s="190" t="s">
        <v>181</v>
      </c>
      <c r="E139" s="201" t="s">
        <v>19</v>
      </c>
      <c r="F139" s="202" t="s">
        <v>3091</v>
      </c>
      <c r="G139" s="200"/>
      <c r="H139" s="203">
        <v>6.708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181</v>
      </c>
      <c r="AU139" s="209" t="s">
        <v>179</v>
      </c>
      <c r="AV139" s="14" t="s">
        <v>179</v>
      </c>
      <c r="AW139" s="14" t="s">
        <v>36</v>
      </c>
      <c r="AX139" s="14" t="s">
        <v>75</v>
      </c>
      <c r="AY139" s="209" t="s">
        <v>171</v>
      </c>
    </row>
    <row r="140" spans="2:51" s="15" customFormat="1" ht="11.25">
      <c r="B140" s="210"/>
      <c r="C140" s="211"/>
      <c r="D140" s="190" t="s">
        <v>181</v>
      </c>
      <c r="E140" s="212" t="s">
        <v>19</v>
      </c>
      <c r="F140" s="213" t="s">
        <v>184</v>
      </c>
      <c r="G140" s="211"/>
      <c r="H140" s="214">
        <v>6.708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181</v>
      </c>
      <c r="AU140" s="220" t="s">
        <v>179</v>
      </c>
      <c r="AV140" s="15" t="s">
        <v>178</v>
      </c>
      <c r="AW140" s="15" t="s">
        <v>36</v>
      </c>
      <c r="AX140" s="15" t="s">
        <v>83</v>
      </c>
      <c r="AY140" s="220" t="s">
        <v>171</v>
      </c>
    </row>
    <row r="141" spans="1:65" s="2" customFormat="1" ht="33" customHeight="1">
      <c r="A141" s="36"/>
      <c r="B141" s="37"/>
      <c r="C141" s="175" t="s">
        <v>286</v>
      </c>
      <c r="D141" s="175" t="s">
        <v>173</v>
      </c>
      <c r="E141" s="176" t="s">
        <v>339</v>
      </c>
      <c r="F141" s="177" t="s">
        <v>340</v>
      </c>
      <c r="G141" s="178" t="s">
        <v>222</v>
      </c>
      <c r="H141" s="179">
        <v>0.096</v>
      </c>
      <c r="I141" s="180"/>
      <c r="J141" s="181">
        <f>ROUND(I141*H141,2)</f>
        <v>0</v>
      </c>
      <c r="K141" s="177" t="s">
        <v>177</v>
      </c>
      <c r="L141" s="41"/>
      <c r="M141" s="182" t="s">
        <v>19</v>
      </c>
      <c r="N141" s="183" t="s">
        <v>47</v>
      </c>
      <c r="O141" s="66"/>
      <c r="P141" s="184">
        <f>O141*H141</f>
        <v>0</v>
      </c>
      <c r="Q141" s="184">
        <v>1.05871</v>
      </c>
      <c r="R141" s="184">
        <f>Q141*H141</f>
        <v>0.10163616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178</v>
      </c>
      <c r="AT141" s="186" t="s">
        <v>173</v>
      </c>
      <c r="AU141" s="186" t="s">
        <v>179</v>
      </c>
      <c r="AY141" s="19" t="s">
        <v>171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179</v>
      </c>
      <c r="BK141" s="187">
        <f>ROUND(I141*H141,2)</f>
        <v>0</v>
      </c>
      <c r="BL141" s="19" t="s">
        <v>178</v>
      </c>
      <c r="BM141" s="186" t="s">
        <v>3154</v>
      </c>
    </row>
    <row r="142" spans="2:51" s="14" customFormat="1" ht="11.25">
      <c r="B142" s="199"/>
      <c r="C142" s="200"/>
      <c r="D142" s="190" t="s">
        <v>181</v>
      </c>
      <c r="E142" s="201" t="s">
        <v>19</v>
      </c>
      <c r="F142" s="202" t="s">
        <v>3093</v>
      </c>
      <c r="G142" s="200"/>
      <c r="H142" s="203">
        <v>0.096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181</v>
      </c>
      <c r="AU142" s="209" t="s">
        <v>179</v>
      </c>
      <c r="AV142" s="14" t="s">
        <v>179</v>
      </c>
      <c r="AW142" s="14" t="s">
        <v>36</v>
      </c>
      <c r="AX142" s="14" t="s">
        <v>75</v>
      </c>
      <c r="AY142" s="209" t="s">
        <v>171</v>
      </c>
    </row>
    <row r="143" spans="2:51" s="15" customFormat="1" ht="11.25">
      <c r="B143" s="210"/>
      <c r="C143" s="211"/>
      <c r="D143" s="190" t="s">
        <v>181</v>
      </c>
      <c r="E143" s="212" t="s">
        <v>19</v>
      </c>
      <c r="F143" s="213" t="s">
        <v>184</v>
      </c>
      <c r="G143" s="211"/>
      <c r="H143" s="214">
        <v>0.096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181</v>
      </c>
      <c r="AU143" s="220" t="s">
        <v>179</v>
      </c>
      <c r="AV143" s="15" t="s">
        <v>178</v>
      </c>
      <c r="AW143" s="15" t="s">
        <v>36</v>
      </c>
      <c r="AX143" s="15" t="s">
        <v>83</v>
      </c>
      <c r="AY143" s="220" t="s">
        <v>171</v>
      </c>
    </row>
    <row r="144" spans="2:63" s="12" customFormat="1" ht="22.9" customHeight="1">
      <c r="B144" s="159"/>
      <c r="C144" s="160"/>
      <c r="D144" s="161" t="s">
        <v>74</v>
      </c>
      <c r="E144" s="173" t="s">
        <v>193</v>
      </c>
      <c r="F144" s="173" t="s">
        <v>345</v>
      </c>
      <c r="G144" s="160"/>
      <c r="H144" s="160"/>
      <c r="I144" s="163"/>
      <c r="J144" s="174">
        <f>BK144</f>
        <v>0</v>
      </c>
      <c r="K144" s="160"/>
      <c r="L144" s="165"/>
      <c r="M144" s="166"/>
      <c r="N144" s="167"/>
      <c r="O144" s="167"/>
      <c r="P144" s="168">
        <f>SUM(P145:P147)</f>
        <v>0</v>
      </c>
      <c r="Q144" s="167"/>
      <c r="R144" s="168">
        <f>SUM(R145:R147)</f>
        <v>1.57258108</v>
      </c>
      <c r="S144" s="167"/>
      <c r="T144" s="169">
        <f>SUM(T145:T147)</f>
        <v>0</v>
      </c>
      <c r="AR144" s="170" t="s">
        <v>83</v>
      </c>
      <c r="AT144" s="171" t="s">
        <v>74</v>
      </c>
      <c r="AU144" s="171" t="s">
        <v>83</v>
      </c>
      <c r="AY144" s="170" t="s">
        <v>171</v>
      </c>
      <c r="BK144" s="172">
        <f>SUM(BK145:BK147)</f>
        <v>0</v>
      </c>
    </row>
    <row r="145" spans="1:65" s="2" customFormat="1" ht="24">
      <c r="A145" s="36"/>
      <c r="B145" s="37"/>
      <c r="C145" s="175" t="s">
        <v>291</v>
      </c>
      <c r="D145" s="175" t="s">
        <v>173</v>
      </c>
      <c r="E145" s="176" t="s">
        <v>347</v>
      </c>
      <c r="F145" s="177" t="s">
        <v>348</v>
      </c>
      <c r="G145" s="178" t="s">
        <v>176</v>
      </c>
      <c r="H145" s="179">
        <v>2.198</v>
      </c>
      <c r="I145" s="180"/>
      <c r="J145" s="181">
        <f>ROUND(I145*H145,2)</f>
        <v>0</v>
      </c>
      <c r="K145" s="177" t="s">
        <v>177</v>
      </c>
      <c r="L145" s="41"/>
      <c r="M145" s="182" t="s">
        <v>19</v>
      </c>
      <c r="N145" s="183" t="s">
        <v>47</v>
      </c>
      <c r="O145" s="66"/>
      <c r="P145" s="184">
        <f>O145*H145</f>
        <v>0</v>
      </c>
      <c r="Q145" s="184">
        <v>0.71546</v>
      </c>
      <c r="R145" s="184">
        <f>Q145*H145</f>
        <v>1.57258108</v>
      </c>
      <c r="S145" s="184">
        <v>0</v>
      </c>
      <c r="T145" s="18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179</v>
      </c>
      <c r="AY145" s="19" t="s">
        <v>171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179</v>
      </c>
      <c r="BK145" s="187">
        <f>ROUND(I145*H145,2)</f>
        <v>0</v>
      </c>
      <c r="BL145" s="19" t="s">
        <v>178</v>
      </c>
      <c r="BM145" s="186" t="s">
        <v>3155</v>
      </c>
    </row>
    <row r="146" spans="2:51" s="14" customFormat="1" ht="11.25">
      <c r="B146" s="199"/>
      <c r="C146" s="200"/>
      <c r="D146" s="190" t="s">
        <v>181</v>
      </c>
      <c r="E146" s="201" t="s">
        <v>19</v>
      </c>
      <c r="F146" s="202" t="s">
        <v>3095</v>
      </c>
      <c r="G146" s="200"/>
      <c r="H146" s="203">
        <v>2.198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181</v>
      </c>
      <c r="AU146" s="209" t="s">
        <v>179</v>
      </c>
      <c r="AV146" s="14" t="s">
        <v>179</v>
      </c>
      <c r="AW146" s="14" t="s">
        <v>36</v>
      </c>
      <c r="AX146" s="14" t="s">
        <v>75</v>
      </c>
      <c r="AY146" s="209" t="s">
        <v>171</v>
      </c>
    </row>
    <row r="147" spans="2:51" s="15" customFormat="1" ht="11.25">
      <c r="B147" s="210"/>
      <c r="C147" s="211"/>
      <c r="D147" s="190" t="s">
        <v>181</v>
      </c>
      <c r="E147" s="212" t="s">
        <v>19</v>
      </c>
      <c r="F147" s="213" t="s">
        <v>184</v>
      </c>
      <c r="G147" s="211"/>
      <c r="H147" s="214">
        <v>2.198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181</v>
      </c>
      <c r="AU147" s="220" t="s">
        <v>179</v>
      </c>
      <c r="AV147" s="15" t="s">
        <v>178</v>
      </c>
      <c r="AW147" s="15" t="s">
        <v>36</v>
      </c>
      <c r="AX147" s="15" t="s">
        <v>83</v>
      </c>
      <c r="AY147" s="220" t="s">
        <v>171</v>
      </c>
    </row>
    <row r="148" spans="2:63" s="12" customFormat="1" ht="25.9" customHeight="1">
      <c r="B148" s="159"/>
      <c r="C148" s="160"/>
      <c r="D148" s="161" t="s">
        <v>74</v>
      </c>
      <c r="E148" s="162" t="s">
        <v>868</v>
      </c>
      <c r="F148" s="162" t="s">
        <v>869</v>
      </c>
      <c r="G148" s="160"/>
      <c r="H148" s="160"/>
      <c r="I148" s="163"/>
      <c r="J148" s="164">
        <f>BK148</f>
        <v>0</v>
      </c>
      <c r="K148" s="160"/>
      <c r="L148" s="165"/>
      <c r="M148" s="166"/>
      <c r="N148" s="167"/>
      <c r="O148" s="167"/>
      <c r="P148" s="168">
        <f>P149+P155+P160+P179</f>
        <v>0</v>
      </c>
      <c r="Q148" s="167"/>
      <c r="R148" s="168">
        <f>R149+R155+R160+R179</f>
        <v>0.947360073965</v>
      </c>
      <c r="S148" s="167"/>
      <c r="T148" s="169">
        <f>T149+T155+T160+T179</f>
        <v>0</v>
      </c>
      <c r="AR148" s="170" t="s">
        <v>179</v>
      </c>
      <c r="AT148" s="171" t="s">
        <v>74</v>
      </c>
      <c r="AU148" s="171" t="s">
        <v>75</v>
      </c>
      <c r="AY148" s="170" t="s">
        <v>171</v>
      </c>
      <c r="BK148" s="172">
        <f>BK149+BK155+BK160+BK179</f>
        <v>0</v>
      </c>
    </row>
    <row r="149" spans="2:63" s="12" customFormat="1" ht="22.9" customHeight="1">
      <c r="B149" s="159"/>
      <c r="C149" s="160"/>
      <c r="D149" s="161" t="s">
        <v>74</v>
      </c>
      <c r="E149" s="173" t="s">
        <v>931</v>
      </c>
      <c r="F149" s="173" t="s">
        <v>932</v>
      </c>
      <c r="G149" s="160"/>
      <c r="H149" s="160"/>
      <c r="I149" s="163"/>
      <c r="J149" s="174">
        <f>BK149</f>
        <v>0</v>
      </c>
      <c r="K149" s="160"/>
      <c r="L149" s="165"/>
      <c r="M149" s="166"/>
      <c r="N149" s="167"/>
      <c r="O149" s="167"/>
      <c r="P149" s="168">
        <f>SUM(P150:P154)</f>
        <v>0</v>
      </c>
      <c r="Q149" s="167"/>
      <c r="R149" s="168">
        <f>SUM(R150:R154)</f>
        <v>0.06972556</v>
      </c>
      <c r="S149" s="167"/>
      <c r="T149" s="169">
        <f>SUM(T150:T154)</f>
        <v>0</v>
      </c>
      <c r="AR149" s="170" t="s">
        <v>179</v>
      </c>
      <c r="AT149" s="171" t="s">
        <v>74</v>
      </c>
      <c r="AU149" s="171" t="s">
        <v>83</v>
      </c>
      <c r="AY149" s="170" t="s">
        <v>171</v>
      </c>
      <c r="BK149" s="172">
        <f>SUM(BK150:BK154)</f>
        <v>0</v>
      </c>
    </row>
    <row r="150" spans="1:65" s="2" customFormat="1" ht="16.5" customHeight="1">
      <c r="A150" s="36"/>
      <c r="B150" s="37"/>
      <c r="C150" s="175" t="s">
        <v>398</v>
      </c>
      <c r="D150" s="175" t="s">
        <v>173</v>
      </c>
      <c r="E150" s="176" t="s">
        <v>942</v>
      </c>
      <c r="F150" s="177" t="s">
        <v>943</v>
      </c>
      <c r="G150" s="178" t="s">
        <v>176</v>
      </c>
      <c r="H150" s="179">
        <v>9.631</v>
      </c>
      <c r="I150" s="180"/>
      <c r="J150" s="181">
        <f>ROUND(I150*H150,2)</f>
        <v>0</v>
      </c>
      <c r="K150" s="177" t="s">
        <v>177</v>
      </c>
      <c r="L150" s="41"/>
      <c r="M150" s="182" t="s">
        <v>19</v>
      </c>
      <c r="N150" s="183" t="s">
        <v>47</v>
      </c>
      <c r="O150" s="66"/>
      <c r="P150" s="184">
        <f>O150*H150</f>
        <v>0</v>
      </c>
      <c r="Q150" s="184">
        <v>0.00088</v>
      </c>
      <c r="R150" s="184">
        <f>Q150*H150</f>
        <v>0.00847528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261</v>
      </c>
      <c r="AT150" s="186" t="s">
        <v>173</v>
      </c>
      <c r="AU150" s="186" t="s">
        <v>179</v>
      </c>
      <c r="AY150" s="19" t="s">
        <v>171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179</v>
      </c>
      <c r="BK150" s="187">
        <f>ROUND(I150*H150,2)</f>
        <v>0</v>
      </c>
      <c r="BL150" s="19" t="s">
        <v>261</v>
      </c>
      <c r="BM150" s="186" t="s">
        <v>3156</v>
      </c>
    </row>
    <row r="151" spans="2:51" s="14" customFormat="1" ht="11.25">
      <c r="B151" s="199"/>
      <c r="C151" s="200"/>
      <c r="D151" s="190" t="s">
        <v>181</v>
      </c>
      <c r="E151" s="201" t="s">
        <v>19</v>
      </c>
      <c r="F151" s="202" t="s">
        <v>3074</v>
      </c>
      <c r="G151" s="200"/>
      <c r="H151" s="203">
        <v>9.631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181</v>
      </c>
      <c r="AU151" s="209" t="s">
        <v>179</v>
      </c>
      <c r="AV151" s="14" t="s">
        <v>179</v>
      </c>
      <c r="AW151" s="14" t="s">
        <v>36</v>
      </c>
      <c r="AX151" s="14" t="s">
        <v>75</v>
      </c>
      <c r="AY151" s="209" t="s">
        <v>171</v>
      </c>
    </row>
    <row r="152" spans="2:51" s="15" customFormat="1" ht="11.25">
      <c r="B152" s="210"/>
      <c r="C152" s="211"/>
      <c r="D152" s="190" t="s">
        <v>181</v>
      </c>
      <c r="E152" s="212" t="s">
        <v>19</v>
      </c>
      <c r="F152" s="213" t="s">
        <v>184</v>
      </c>
      <c r="G152" s="211"/>
      <c r="H152" s="214">
        <v>9.631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181</v>
      </c>
      <c r="AU152" s="220" t="s">
        <v>179</v>
      </c>
      <c r="AV152" s="15" t="s">
        <v>178</v>
      </c>
      <c r="AW152" s="15" t="s">
        <v>36</v>
      </c>
      <c r="AX152" s="15" t="s">
        <v>83</v>
      </c>
      <c r="AY152" s="220" t="s">
        <v>171</v>
      </c>
    </row>
    <row r="153" spans="1:65" s="2" customFormat="1" ht="24">
      <c r="A153" s="36"/>
      <c r="B153" s="37"/>
      <c r="C153" s="221" t="s">
        <v>404</v>
      </c>
      <c r="D153" s="221" t="s">
        <v>248</v>
      </c>
      <c r="E153" s="222" t="s">
        <v>951</v>
      </c>
      <c r="F153" s="223" t="s">
        <v>952</v>
      </c>
      <c r="G153" s="224" t="s">
        <v>176</v>
      </c>
      <c r="H153" s="225">
        <v>11.076</v>
      </c>
      <c r="I153" s="226"/>
      <c r="J153" s="227">
        <f>ROUND(I153*H153,2)</f>
        <v>0</v>
      </c>
      <c r="K153" s="223" t="s">
        <v>177</v>
      </c>
      <c r="L153" s="228"/>
      <c r="M153" s="229" t="s">
        <v>19</v>
      </c>
      <c r="N153" s="230" t="s">
        <v>47</v>
      </c>
      <c r="O153" s="66"/>
      <c r="P153" s="184">
        <f>O153*H153</f>
        <v>0</v>
      </c>
      <c r="Q153" s="184">
        <v>0.00553</v>
      </c>
      <c r="R153" s="184">
        <f>Q153*H153</f>
        <v>0.061250280000000004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353</v>
      </c>
      <c r="AT153" s="186" t="s">
        <v>248</v>
      </c>
      <c r="AU153" s="186" t="s">
        <v>179</v>
      </c>
      <c r="AY153" s="19" t="s">
        <v>171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179</v>
      </c>
      <c r="BK153" s="187">
        <f>ROUND(I153*H153,2)</f>
        <v>0</v>
      </c>
      <c r="BL153" s="19" t="s">
        <v>261</v>
      </c>
      <c r="BM153" s="186" t="s">
        <v>3157</v>
      </c>
    </row>
    <row r="154" spans="2:51" s="14" customFormat="1" ht="11.25">
      <c r="B154" s="199"/>
      <c r="C154" s="200"/>
      <c r="D154" s="190" t="s">
        <v>181</v>
      </c>
      <c r="E154" s="200"/>
      <c r="F154" s="202" t="s">
        <v>3098</v>
      </c>
      <c r="G154" s="200"/>
      <c r="H154" s="203">
        <v>11.076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181</v>
      </c>
      <c r="AU154" s="209" t="s">
        <v>179</v>
      </c>
      <c r="AV154" s="14" t="s">
        <v>179</v>
      </c>
      <c r="AW154" s="14" t="s">
        <v>4</v>
      </c>
      <c r="AX154" s="14" t="s">
        <v>83</v>
      </c>
      <c r="AY154" s="209" t="s">
        <v>171</v>
      </c>
    </row>
    <row r="155" spans="2:63" s="12" customFormat="1" ht="22.9" customHeight="1">
      <c r="B155" s="159"/>
      <c r="C155" s="160"/>
      <c r="D155" s="161" t="s">
        <v>74</v>
      </c>
      <c r="E155" s="173" t="s">
        <v>987</v>
      </c>
      <c r="F155" s="173" t="s">
        <v>988</v>
      </c>
      <c r="G155" s="160"/>
      <c r="H155" s="160"/>
      <c r="I155" s="163"/>
      <c r="J155" s="174">
        <f>BK155</f>
        <v>0</v>
      </c>
      <c r="K155" s="160"/>
      <c r="L155" s="165"/>
      <c r="M155" s="166"/>
      <c r="N155" s="167"/>
      <c r="O155" s="167"/>
      <c r="P155" s="168">
        <f>SUM(P156:P159)</f>
        <v>0</v>
      </c>
      <c r="Q155" s="167"/>
      <c r="R155" s="168">
        <f>SUM(R156:R159)</f>
        <v>0.038524</v>
      </c>
      <c r="S155" s="167"/>
      <c r="T155" s="169">
        <f>SUM(T156:T159)</f>
        <v>0</v>
      </c>
      <c r="AR155" s="170" t="s">
        <v>179</v>
      </c>
      <c r="AT155" s="171" t="s">
        <v>74</v>
      </c>
      <c r="AU155" s="171" t="s">
        <v>83</v>
      </c>
      <c r="AY155" s="170" t="s">
        <v>171</v>
      </c>
      <c r="BK155" s="172">
        <f>SUM(BK156:BK159)</f>
        <v>0</v>
      </c>
    </row>
    <row r="156" spans="1:65" s="2" customFormat="1" ht="24">
      <c r="A156" s="36"/>
      <c r="B156" s="37"/>
      <c r="C156" s="175" t="s">
        <v>296</v>
      </c>
      <c r="D156" s="175" t="s">
        <v>173</v>
      </c>
      <c r="E156" s="176" t="s">
        <v>1090</v>
      </c>
      <c r="F156" s="177" t="s">
        <v>1091</v>
      </c>
      <c r="G156" s="178" t="s">
        <v>176</v>
      </c>
      <c r="H156" s="179">
        <v>9.631</v>
      </c>
      <c r="I156" s="180"/>
      <c r="J156" s="181">
        <f>ROUND(I156*H156,2)</f>
        <v>0</v>
      </c>
      <c r="K156" s="177" t="s">
        <v>177</v>
      </c>
      <c r="L156" s="41"/>
      <c r="M156" s="182" t="s">
        <v>19</v>
      </c>
      <c r="N156" s="183" t="s">
        <v>47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261</v>
      </c>
      <c r="AT156" s="186" t="s">
        <v>173</v>
      </c>
      <c r="AU156" s="186" t="s">
        <v>179</v>
      </c>
      <c r="AY156" s="19" t="s">
        <v>171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179</v>
      </c>
      <c r="BK156" s="187">
        <f>ROUND(I156*H156,2)</f>
        <v>0</v>
      </c>
      <c r="BL156" s="19" t="s">
        <v>261</v>
      </c>
      <c r="BM156" s="186" t="s">
        <v>3158</v>
      </c>
    </row>
    <row r="157" spans="2:51" s="14" customFormat="1" ht="11.25">
      <c r="B157" s="199"/>
      <c r="C157" s="200"/>
      <c r="D157" s="190" t="s">
        <v>181</v>
      </c>
      <c r="E157" s="201" t="s">
        <v>19</v>
      </c>
      <c r="F157" s="202" t="s">
        <v>3074</v>
      </c>
      <c r="G157" s="200"/>
      <c r="H157" s="203">
        <v>9.631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181</v>
      </c>
      <c r="AU157" s="209" t="s">
        <v>179</v>
      </c>
      <c r="AV157" s="14" t="s">
        <v>179</v>
      </c>
      <c r="AW157" s="14" t="s">
        <v>36</v>
      </c>
      <c r="AX157" s="14" t="s">
        <v>75</v>
      </c>
      <c r="AY157" s="209" t="s">
        <v>171</v>
      </c>
    </row>
    <row r="158" spans="2:51" s="15" customFormat="1" ht="11.25">
      <c r="B158" s="210"/>
      <c r="C158" s="211"/>
      <c r="D158" s="190" t="s">
        <v>181</v>
      </c>
      <c r="E158" s="212" t="s">
        <v>19</v>
      </c>
      <c r="F158" s="213" t="s">
        <v>184</v>
      </c>
      <c r="G158" s="211"/>
      <c r="H158" s="214">
        <v>9.631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181</v>
      </c>
      <c r="AU158" s="220" t="s">
        <v>179</v>
      </c>
      <c r="AV158" s="15" t="s">
        <v>178</v>
      </c>
      <c r="AW158" s="15" t="s">
        <v>36</v>
      </c>
      <c r="AX158" s="15" t="s">
        <v>83</v>
      </c>
      <c r="AY158" s="220" t="s">
        <v>171</v>
      </c>
    </row>
    <row r="159" spans="1:65" s="2" customFormat="1" ht="24">
      <c r="A159" s="36"/>
      <c r="B159" s="37"/>
      <c r="C159" s="221" t="s">
        <v>300</v>
      </c>
      <c r="D159" s="221" t="s">
        <v>248</v>
      </c>
      <c r="E159" s="222" t="s">
        <v>1095</v>
      </c>
      <c r="F159" s="223" t="s">
        <v>1096</v>
      </c>
      <c r="G159" s="224" t="s">
        <v>176</v>
      </c>
      <c r="H159" s="225">
        <v>9.631</v>
      </c>
      <c r="I159" s="226"/>
      <c r="J159" s="227">
        <f>ROUND(I159*H159,2)</f>
        <v>0</v>
      </c>
      <c r="K159" s="223" t="s">
        <v>177</v>
      </c>
      <c r="L159" s="228"/>
      <c r="M159" s="229" t="s">
        <v>19</v>
      </c>
      <c r="N159" s="230" t="s">
        <v>47</v>
      </c>
      <c r="O159" s="66"/>
      <c r="P159" s="184">
        <f>O159*H159</f>
        <v>0</v>
      </c>
      <c r="Q159" s="184">
        <v>0.004</v>
      </c>
      <c r="R159" s="184">
        <f>Q159*H159</f>
        <v>0.038524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353</v>
      </c>
      <c r="AT159" s="186" t="s">
        <v>248</v>
      </c>
      <c r="AU159" s="186" t="s">
        <v>179</v>
      </c>
      <c r="AY159" s="19" t="s">
        <v>171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179</v>
      </c>
      <c r="BK159" s="187">
        <f>ROUND(I159*H159,2)</f>
        <v>0</v>
      </c>
      <c r="BL159" s="19" t="s">
        <v>261</v>
      </c>
      <c r="BM159" s="186" t="s">
        <v>3159</v>
      </c>
    </row>
    <row r="160" spans="2:63" s="12" customFormat="1" ht="22.9" customHeight="1">
      <c r="B160" s="159"/>
      <c r="C160" s="160"/>
      <c r="D160" s="161" t="s">
        <v>74</v>
      </c>
      <c r="E160" s="173" t="s">
        <v>1111</v>
      </c>
      <c r="F160" s="173" t="s">
        <v>1112</v>
      </c>
      <c r="G160" s="160"/>
      <c r="H160" s="160"/>
      <c r="I160" s="163"/>
      <c r="J160" s="174">
        <f>BK160</f>
        <v>0</v>
      </c>
      <c r="K160" s="160"/>
      <c r="L160" s="165"/>
      <c r="M160" s="166"/>
      <c r="N160" s="167"/>
      <c r="O160" s="167"/>
      <c r="P160" s="168">
        <f>SUM(P161:P178)</f>
        <v>0</v>
      </c>
      <c r="Q160" s="167"/>
      <c r="R160" s="168">
        <f>SUM(R161:R178)</f>
        <v>0.536107253965</v>
      </c>
      <c r="S160" s="167"/>
      <c r="T160" s="169">
        <f>SUM(T161:T178)</f>
        <v>0</v>
      </c>
      <c r="AR160" s="170" t="s">
        <v>179</v>
      </c>
      <c r="AT160" s="171" t="s">
        <v>74</v>
      </c>
      <c r="AU160" s="171" t="s">
        <v>83</v>
      </c>
      <c r="AY160" s="170" t="s">
        <v>171</v>
      </c>
      <c r="BK160" s="172">
        <f>SUM(BK161:BK178)</f>
        <v>0</v>
      </c>
    </row>
    <row r="161" spans="1:65" s="2" customFormat="1" ht="24">
      <c r="A161" s="36"/>
      <c r="B161" s="37"/>
      <c r="C161" s="175" t="s">
        <v>305</v>
      </c>
      <c r="D161" s="175" t="s">
        <v>173</v>
      </c>
      <c r="E161" s="176" t="s">
        <v>1114</v>
      </c>
      <c r="F161" s="177" t="s">
        <v>1115</v>
      </c>
      <c r="G161" s="178" t="s">
        <v>284</v>
      </c>
      <c r="H161" s="179">
        <v>22</v>
      </c>
      <c r="I161" s="180"/>
      <c r="J161" s="181">
        <f>ROUND(I161*H161,2)</f>
        <v>0</v>
      </c>
      <c r="K161" s="177" t="s">
        <v>177</v>
      </c>
      <c r="L161" s="41"/>
      <c r="M161" s="182" t="s">
        <v>19</v>
      </c>
      <c r="N161" s="183" t="s">
        <v>47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261</v>
      </c>
      <c r="AT161" s="186" t="s">
        <v>173</v>
      </c>
      <c r="AU161" s="186" t="s">
        <v>179</v>
      </c>
      <c r="AY161" s="19" t="s">
        <v>171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179</v>
      </c>
      <c r="BK161" s="187">
        <f>ROUND(I161*H161,2)</f>
        <v>0</v>
      </c>
      <c r="BL161" s="19" t="s">
        <v>261</v>
      </c>
      <c r="BM161" s="186" t="s">
        <v>3160</v>
      </c>
    </row>
    <row r="162" spans="1:65" s="2" customFormat="1" ht="16.5" customHeight="1">
      <c r="A162" s="36"/>
      <c r="B162" s="37"/>
      <c r="C162" s="175" t="s">
        <v>314</v>
      </c>
      <c r="D162" s="175" t="s">
        <v>173</v>
      </c>
      <c r="E162" s="176" t="s">
        <v>1127</v>
      </c>
      <c r="F162" s="177" t="s">
        <v>1128</v>
      </c>
      <c r="G162" s="178" t="s">
        <v>187</v>
      </c>
      <c r="H162" s="179">
        <v>0.513</v>
      </c>
      <c r="I162" s="180"/>
      <c r="J162" s="181">
        <f>ROUND(I162*H162,2)</f>
        <v>0</v>
      </c>
      <c r="K162" s="177" t="s">
        <v>1129</v>
      </c>
      <c r="L162" s="41"/>
      <c r="M162" s="182" t="s">
        <v>19</v>
      </c>
      <c r="N162" s="183" t="s">
        <v>47</v>
      </c>
      <c r="O162" s="66"/>
      <c r="P162" s="184">
        <f>O162*H162</f>
        <v>0</v>
      </c>
      <c r="Q162" s="184">
        <v>0.00189</v>
      </c>
      <c r="R162" s="184">
        <f>Q162*H162</f>
        <v>0.00096957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261</v>
      </c>
      <c r="AT162" s="186" t="s">
        <v>173</v>
      </c>
      <c r="AU162" s="186" t="s">
        <v>179</v>
      </c>
      <c r="AY162" s="19" t="s">
        <v>171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179</v>
      </c>
      <c r="BK162" s="187">
        <f>ROUND(I162*H162,2)</f>
        <v>0</v>
      </c>
      <c r="BL162" s="19" t="s">
        <v>261</v>
      </c>
      <c r="BM162" s="186" t="s">
        <v>3161</v>
      </c>
    </row>
    <row r="163" spans="1:65" s="2" customFormat="1" ht="24">
      <c r="A163" s="36"/>
      <c r="B163" s="37"/>
      <c r="C163" s="175" t="s">
        <v>323</v>
      </c>
      <c r="D163" s="175" t="s">
        <v>173</v>
      </c>
      <c r="E163" s="176" t="s">
        <v>3103</v>
      </c>
      <c r="F163" s="177" t="s">
        <v>3104</v>
      </c>
      <c r="G163" s="178" t="s">
        <v>256</v>
      </c>
      <c r="H163" s="179">
        <v>51.3</v>
      </c>
      <c r="I163" s="180"/>
      <c r="J163" s="181">
        <f>ROUND(I163*H163,2)</f>
        <v>0</v>
      </c>
      <c r="K163" s="177" t="s">
        <v>177</v>
      </c>
      <c r="L163" s="41"/>
      <c r="M163" s="182" t="s">
        <v>19</v>
      </c>
      <c r="N163" s="183" t="s">
        <v>47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261</v>
      </c>
      <c r="AT163" s="186" t="s">
        <v>173</v>
      </c>
      <c r="AU163" s="186" t="s">
        <v>179</v>
      </c>
      <c r="AY163" s="19" t="s">
        <v>171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179</v>
      </c>
      <c r="BK163" s="187">
        <f>ROUND(I163*H163,2)</f>
        <v>0</v>
      </c>
      <c r="BL163" s="19" t="s">
        <v>261</v>
      </c>
      <c r="BM163" s="186" t="s">
        <v>3162</v>
      </c>
    </row>
    <row r="164" spans="2:51" s="14" customFormat="1" ht="11.25">
      <c r="B164" s="199"/>
      <c r="C164" s="200"/>
      <c r="D164" s="190" t="s">
        <v>181</v>
      </c>
      <c r="E164" s="201" t="s">
        <v>19</v>
      </c>
      <c r="F164" s="202" t="s">
        <v>3106</v>
      </c>
      <c r="G164" s="200"/>
      <c r="H164" s="203">
        <v>15.6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181</v>
      </c>
      <c r="AU164" s="209" t="s">
        <v>179</v>
      </c>
      <c r="AV164" s="14" t="s">
        <v>179</v>
      </c>
      <c r="AW164" s="14" t="s">
        <v>36</v>
      </c>
      <c r="AX164" s="14" t="s">
        <v>75</v>
      </c>
      <c r="AY164" s="209" t="s">
        <v>171</v>
      </c>
    </row>
    <row r="165" spans="2:51" s="14" customFormat="1" ht="11.25">
      <c r="B165" s="199"/>
      <c r="C165" s="200"/>
      <c r="D165" s="190" t="s">
        <v>181</v>
      </c>
      <c r="E165" s="201" t="s">
        <v>19</v>
      </c>
      <c r="F165" s="202" t="s">
        <v>3107</v>
      </c>
      <c r="G165" s="200"/>
      <c r="H165" s="203">
        <v>24.6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181</v>
      </c>
      <c r="AU165" s="209" t="s">
        <v>179</v>
      </c>
      <c r="AV165" s="14" t="s">
        <v>179</v>
      </c>
      <c r="AW165" s="14" t="s">
        <v>36</v>
      </c>
      <c r="AX165" s="14" t="s">
        <v>75</v>
      </c>
      <c r="AY165" s="209" t="s">
        <v>171</v>
      </c>
    </row>
    <row r="166" spans="2:51" s="14" customFormat="1" ht="11.25">
      <c r="B166" s="199"/>
      <c r="C166" s="200"/>
      <c r="D166" s="190" t="s">
        <v>181</v>
      </c>
      <c r="E166" s="201" t="s">
        <v>19</v>
      </c>
      <c r="F166" s="202" t="s">
        <v>3108</v>
      </c>
      <c r="G166" s="200"/>
      <c r="H166" s="203">
        <v>9.3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181</v>
      </c>
      <c r="AU166" s="209" t="s">
        <v>179</v>
      </c>
      <c r="AV166" s="14" t="s">
        <v>179</v>
      </c>
      <c r="AW166" s="14" t="s">
        <v>36</v>
      </c>
      <c r="AX166" s="14" t="s">
        <v>75</v>
      </c>
      <c r="AY166" s="209" t="s">
        <v>171</v>
      </c>
    </row>
    <row r="167" spans="2:51" s="14" customFormat="1" ht="11.25">
      <c r="B167" s="199"/>
      <c r="C167" s="200"/>
      <c r="D167" s="190" t="s">
        <v>181</v>
      </c>
      <c r="E167" s="201" t="s">
        <v>19</v>
      </c>
      <c r="F167" s="202" t="s">
        <v>3109</v>
      </c>
      <c r="G167" s="200"/>
      <c r="H167" s="203">
        <v>1.8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181</v>
      </c>
      <c r="AU167" s="209" t="s">
        <v>179</v>
      </c>
      <c r="AV167" s="14" t="s">
        <v>179</v>
      </c>
      <c r="AW167" s="14" t="s">
        <v>36</v>
      </c>
      <c r="AX167" s="14" t="s">
        <v>75</v>
      </c>
      <c r="AY167" s="209" t="s">
        <v>171</v>
      </c>
    </row>
    <row r="168" spans="2:51" s="15" customFormat="1" ht="11.25">
      <c r="B168" s="210"/>
      <c r="C168" s="211"/>
      <c r="D168" s="190" t="s">
        <v>181</v>
      </c>
      <c r="E168" s="212" t="s">
        <v>19</v>
      </c>
      <c r="F168" s="213" t="s">
        <v>184</v>
      </c>
      <c r="G168" s="211"/>
      <c r="H168" s="214">
        <v>51.3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181</v>
      </c>
      <c r="AU168" s="220" t="s">
        <v>179</v>
      </c>
      <c r="AV168" s="15" t="s">
        <v>178</v>
      </c>
      <c r="AW168" s="15" t="s">
        <v>36</v>
      </c>
      <c r="AX168" s="15" t="s">
        <v>83</v>
      </c>
      <c r="AY168" s="220" t="s">
        <v>171</v>
      </c>
    </row>
    <row r="169" spans="1:65" s="2" customFormat="1" ht="16.5" customHeight="1">
      <c r="A169" s="36"/>
      <c r="B169" s="37"/>
      <c r="C169" s="221" t="s">
        <v>327</v>
      </c>
      <c r="D169" s="221" t="s">
        <v>248</v>
      </c>
      <c r="E169" s="222" t="s">
        <v>3110</v>
      </c>
      <c r="F169" s="223" t="s">
        <v>3111</v>
      </c>
      <c r="G169" s="224" t="s">
        <v>187</v>
      </c>
      <c r="H169" s="225">
        <v>0.513</v>
      </c>
      <c r="I169" s="226"/>
      <c r="J169" s="227">
        <f>ROUND(I169*H169,2)</f>
        <v>0</v>
      </c>
      <c r="K169" s="223" t="s">
        <v>177</v>
      </c>
      <c r="L169" s="228"/>
      <c r="M169" s="229" t="s">
        <v>19</v>
      </c>
      <c r="N169" s="230" t="s">
        <v>47</v>
      </c>
      <c r="O169" s="66"/>
      <c r="P169" s="184">
        <f>O169*H169</f>
        <v>0</v>
      </c>
      <c r="Q169" s="184">
        <v>0.55</v>
      </c>
      <c r="R169" s="184">
        <f>Q169*H169</f>
        <v>0.28215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353</v>
      </c>
      <c r="AT169" s="186" t="s">
        <v>248</v>
      </c>
      <c r="AU169" s="186" t="s">
        <v>179</v>
      </c>
      <c r="AY169" s="19" t="s">
        <v>171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179</v>
      </c>
      <c r="BK169" s="187">
        <f>ROUND(I169*H169,2)</f>
        <v>0</v>
      </c>
      <c r="BL169" s="19" t="s">
        <v>261</v>
      </c>
      <c r="BM169" s="186" t="s">
        <v>3163</v>
      </c>
    </row>
    <row r="170" spans="2:51" s="14" customFormat="1" ht="11.25">
      <c r="B170" s="199"/>
      <c r="C170" s="200"/>
      <c r="D170" s="190" t="s">
        <v>181</v>
      </c>
      <c r="E170" s="201" t="s">
        <v>19</v>
      </c>
      <c r="F170" s="202" t="s">
        <v>3113</v>
      </c>
      <c r="G170" s="200"/>
      <c r="H170" s="203">
        <v>0.513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181</v>
      </c>
      <c r="AU170" s="209" t="s">
        <v>179</v>
      </c>
      <c r="AV170" s="14" t="s">
        <v>179</v>
      </c>
      <c r="AW170" s="14" t="s">
        <v>36</v>
      </c>
      <c r="AX170" s="14" t="s">
        <v>75</v>
      </c>
      <c r="AY170" s="209" t="s">
        <v>171</v>
      </c>
    </row>
    <row r="171" spans="2:51" s="15" customFormat="1" ht="11.25">
      <c r="B171" s="210"/>
      <c r="C171" s="211"/>
      <c r="D171" s="190" t="s">
        <v>181</v>
      </c>
      <c r="E171" s="212" t="s">
        <v>19</v>
      </c>
      <c r="F171" s="213" t="s">
        <v>184</v>
      </c>
      <c r="G171" s="211"/>
      <c r="H171" s="214">
        <v>0.513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181</v>
      </c>
      <c r="AU171" s="220" t="s">
        <v>179</v>
      </c>
      <c r="AV171" s="15" t="s">
        <v>178</v>
      </c>
      <c r="AW171" s="15" t="s">
        <v>36</v>
      </c>
      <c r="AX171" s="15" t="s">
        <v>83</v>
      </c>
      <c r="AY171" s="220" t="s">
        <v>171</v>
      </c>
    </row>
    <row r="172" spans="1:65" s="2" customFormat="1" ht="16.5" customHeight="1">
      <c r="A172" s="36"/>
      <c r="B172" s="37"/>
      <c r="C172" s="175" t="s">
        <v>338</v>
      </c>
      <c r="D172" s="175" t="s">
        <v>173</v>
      </c>
      <c r="E172" s="176" t="s">
        <v>1197</v>
      </c>
      <c r="F172" s="177" t="s">
        <v>1198</v>
      </c>
      <c r="G172" s="178" t="s">
        <v>187</v>
      </c>
      <c r="H172" s="179">
        <v>0.513</v>
      </c>
      <c r="I172" s="180"/>
      <c r="J172" s="181">
        <f>ROUND(I172*H172,2)</f>
        <v>0</v>
      </c>
      <c r="K172" s="177" t="s">
        <v>1129</v>
      </c>
      <c r="L172" s="41"/>
      <c r="M172" s="182" t="s">
        <v>19</v>
      </c>
      <c r="N172" s="183" t="s">
        <v>47</v>
      </c>
      <c r="O172" s="66"/>
      <c r="P172" s="184">
        <f>O172*H172</f>
        <v>0</v>
      </c>
      <c r="Q172" s="184">
        <v>0.023367805</v>
      </c>
      <c r="R172" s="184">
        <f>Q172*H172</f>
        <v>0.011987683964999999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261</v>
      </c>
      <c r="AT172" s="186" t="s">
        <v>173</v>
      </c>
      <c r="AU172" s="186" t="s">
        <v>179</v>
      </c>
      <c r="AY172" s="19" t="s">
        <v>171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179</v>
      </c>
      <c r="BK172" s="187">
        <f>ROUND(I172*H172,2)</f>
        <v>0</v>
      </c>
      <c r="BL172" s="19" t="s">
        <v>261</v>
      </c>
      <c r="BM172" s="186" t="s">
        <v>3164</v>
      </c>
    </row>
    <row r="173" spans="1:65" s="2" customFormat="1" ht="24">
      <c r="A173" s="36"/>
      <c r="B173" s="37"/>
      <c r="C173" s="175" t="s">
        <v>346</v>
      </c>
      <c r="D173" s="175" t="s">
        <v>173</v>
      </c>
      <c r="E173" s="176" t="s">
        <v>3115</v>
      </c>
      <c r="F173" s="177" t="s">
        <v>3116</v>
      </c>
      <c r="G173" s="178" t="s">
        <v>176</v>
      </c>
      <c r="H173" s="179">
        <v>9.631</v>
      </c>
      <c r="I173" s="180"/>
      <c r="J173" s="181">
        <f>ROUND(I173*H173,2)</f>
        <v>0</v>
      </c>
      <c r="K173" s="177" t="s">
        <v>177</v>
      </c>
      <c r="L173" s="41"/>
      <c r="M173" s="182" t="s">
        <v>19</v>
      </c>
      <c r="N173" s="183" t="s">
        <v>47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261</v>
      </c>
      <c r="AT173" s="186" t="s">
        <v>173</v>
      </c>
      <c r="AU173" s="186" t="s">
        <v>179</v>
      </c>
      <c r="AY173" s="19" t="s">
        <v>171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179</v>
      </c>
      <c r="BK173" s="187">
        <f>ROUND(I173*H173,2)</f>
        <v>0</v>
      </c>
      <c r="BL173" s="19" t="s">
        <v>261</v>
      </c>
      <c r="BM173" s="186" t="s">
        <v>3165</v>
      </c>
    </row>
    <row r="174" spans="2:51" s="14" customFormat="1" ht="11.25">
      <c r="B174" s="199"/>
      <c r="C174" s="200"/>
      <c r="D174" s="190" t="s">
        <v>181</v>
      </c>
      <c r="E174" s="201" t="s">
        <v>19</v>
      </c>
      <c r="F174" s="202" t="s">
        <v>3074</v>
      </c>
      <c r="G174" s="200"/>
      <c r="H174" s="203">
        <v>9.631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181</v>
      </c>
      <c r="AU174" s="209" t="s">
        <v>179</v>
      </c>
      <c r="AV174" s="14" t="s">
        <v>179</v>
      </c>
      <c r="AW174" s="14" t="s">
        <v>36</v>
      </c>
      <c r="AX174" s="14" t="s">
        <v>75</v>
      </c>
      <c r="AY174" s="209" t="s">
        <v>171</v>
      </c>
    </row>
    <row r="175" spans="2:51" s="15" customFormat="1" ht="11.25">
      <c r="B175" s="210"/>
      <c r="C175" s="211"/>
      <c r="D175" s="190" t="s">
        <v>181</v>
      </c>
      <c r="E175" s="212" t="s">
        <v>19</v>
      </c>
      <c r="F175" s="213" t="s">
        <v>184</v>
      </c>
      <c r="G175" s="211"/>
      <c r="H175" s="214">
        <v>9.631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181</v>
      </c>
      <c r="AU175" s="220" t="s">
        <v>179</v>
      </c>
      <c r="AV175" s="15" t="s">
        <v>178</v>
      </c>
      <c r="AW175" s="15" t="s">
        <v>36</v>
      </c>
      <c r="AX175" s="15" t="s">
        <v>83</v>
      </c>
      <c r="AY175" s="220" t="s">
        <v>171</v>
      </c>
    </row>
    <row r="176" spans="1:65" s="2" customFormat="1" ht="16.5" customHeight="1">
      <c r="A176" s="36"/>
      <c r="B176" s="37"/>
      <c r="C176" s="221" t="s">
        <v>353</v>
      </c>
      <c r="D176" s="221" t="s">
        <v>248</v>
      </c>
      <c r="E176" s="222" t="s">
        <v>3118</v>
      </c>
      <c r="F176" s="223" t="s">
        <v>3119</v>
      </c>
      <c r="G176" s="224" t="s">
        <v>187</v>
      </c>
      <c r="H176" s="225">
        <v>0.482</v>
      </c>
      <c r="I176" s="226"/>
      <c r="J176" s="227">
        <f>ROUND(I176*H176,2)</f>
        <v>0</v>
      </c>
      <c r="K176" s="223" t="s">
        <v>177</v>
      </c>
      <c r="L176" s="228"/>
      <c r="M176" s="229" t="s">
        <v>19</v>
      </c>
      <c r="N176" s="230" t="s">
        <v>47</v>
      </c>
      <c r="O176" s="66"/>
      <c r="P176" s="184">
        <f>O176*H176</f>
        <v>0</v>
      </c>
      <c r="Q176" s="184">
        <v>0.5</v>
      </c>
      <c r="R176" s="184">
        <f>Q176*H176</f>
        <v>0.241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353</v>
      </c>
      <c r="AT176" s="186" t="s">
        <v>248</v>
      </c>
      <c r="AU176" s="186" t="s">
        <v>179</v>
      </c>
      <c r="AY176" s="19" t="s">
        <v>171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179</v>
      </c>
      <c r="BK176" s="187">
        <f>ROUND(I176*H176,2)</f>
        <v>0</v>
      </c>
      <c r="BL176" s="19" t="s">
        <v>261</v>
      </c>
      <c r="BM176" s="186" t="s">
        <v>3166</v>
      </c>
    </row>
    <row r="177" spans="2:51" s="14" customFormat="1" ht="11.25">
      <c r="B177" s="199"/>
      <c r="C177" s="200"/>
      <c r="D177" s="190" t="s">
        <v>181</v>
      </c>
      <c r="E177" s="201" t="s">
        <v>19</v>
      </c>
      <c r="F177" s="202" t="s">
        <v>3121</v>
      </c>
      <c r="G177" s="200"/>
      <c r="H177" s="203">
        <v>0.482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181</v>
      </c>
      <c r="AU177" s="209" t="s">
        <v>179</v>
      </c>
      <c r="AV177" s="14" t="s">
        <v>179</v>
      </c>
      <c r="AW177" s="14" t="s">
        <v>36</v>
      </c>
      <c r="AX177" s="14" t="s">
        <v>83</v>
      </c>
      <c r="AY177" s="209" t="s">
        <v>171</v>
      </c>
    </row>
    <row r="178" spans="1:65" s="2" customFormat="1" ht="24">
      <c r="A178" s="36"/>
      <c r="B178" s="37"/>
      <c r="C178" s="175" t="s">
        <v>380</v>
      </c>
      <c r="D178" s="175" t="s">
        <v>173</v>
      </c>
      <c r="E178" s="176" t="s">
        <v>3122</v>
      </c>
      <c r="F178" s="177" t="s">
        <v>3123</v>
      </c>
      <c r="G178" s="178" t="s">
        <v>222</v>
      </c>
      <c r="H178" s="179">
        <v>0.536</v>
      </c>
      <c r="I178" s="180"/>
      <c r="J178" s="181">
        <f>ROUND(I178*H178,2)</f>
        <v>0</v>
      </c>
      <c r="K178" s="177" t="s">
        <v>177</v>
      </c>
      <c r="L178" s="41"/>
      <c r="M178" s="182" t="s">
        <v>19</v>
      </c>
      <c r="N178" s="183" t="s">
        <v>47</v>
      </c>
      <c r="O178" s="66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261</v>
      </c>
      <c r="AT178" s="186" t="s">
        <v>173</v>
      </c>
      <c r="AU178" s="186" t="s">
        <v>179</v>
      </c>
      <c r="AY178" s="19" t="s">
        <v>171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179</v>
      </c>
      <c r="BK178" s="187">
        <f>ROUND(I178*H178,2)</f>
        <v>0</v>
      </c>
      <c r="BL178" s="19" t="s">
        <v>261</v>
      </c>
      <c r="BM178" s="186" t="s">
        <v>3167</v>
      </c>
    </row>
    <row r="179" spans="2:63" s="12" customFormat="1" ht="22.9" customHeight="1">
      <c r="B179" s="159"/>
      <c r="C179" s="160"/>
      <c r="D179" s="161" t="s">
        <v>74</v>
      </c>
      <c r="E179" s="173" t="s">
        <v>1357</v>
      </c>
      <c r="F179" s="173" t="s">
        <v>1358</v>
      </c>
      <c r="G179" s="160"/>
      <c r="H179" s="160"/>
      <c r="I179" s="163"/>
      <c r="J179" s="174">
        <f>BK179</f>
        <v>0</v>
      </c>
      <c r="K179" s="160"/>
      <c r="L179" s="165"/>
      <c r="M179" s="166"/>
      <c r="N179" s="167"/>
      <c r="O179" s="167"/>
      <c r="P179" s="168">
        <f>SUM(P180:P183)</f>
        <v>0</v>
      </c>
      <c r="Q179" s="167"/>
      <c r="R179" s="168">
        <f>SUM(R180:R183)</f>
        <v>0.30300326</v>
      </c>
      <c r="S179" s="167"/>
      <c r="T179" s="169">
        <f>SUM(T180:T183)</f>
        <v>0</v>
      </c>
      <c r="AR179" s="170" t="s">
        <v>179</v>
      </c>
      <c r="AT179" s="171" t="s">
        <v>74</v>
      </c>
      <c r="AU179" s="171" t="s">
        <v>83</v>
      </c>
      <c r="AY179" s="170" t="s">
        <v>171</v>
      </c>
      <c r="BK179" s="172">
        <f>SUM(BK180:BK183)</f>
        <v>0</v>
      </c>
    </row>
    <row r="180" spans="1:65" s="2" customFormat="1" ht="21.75" customHeight="1">
      <c r="A180" s="36"/>
      <c r="B180" s="37"/>
      <c r="C180" s="175" t="s">
        <v>386</v>
      </c>
      <c r="D180" s="175" t="s">
        <v>173</v>
      </c>
      <c r="E180" s="176" t="s">
        <v>3125</v>
      </c>
      <c r="F180" s="177" t="s">
        <v>3126</v>
      </c>
      <c r="G180" s="178" t="s">
        <v>176</v>
      </c>
      <c r="H180" s="179">
        <v>32.546</v>
      </c>
      <c r="I180" s="180"/>
      <c r="J180" s="181">
        <f>ROUND(I180*H180,2)</f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261</v>
      </c>
      <c r="AT180" s="186" t="s">
        <v>173</v>
      </c>
      <c r="AU180" s="186" t="s">
        <v>179</v>
      </c>
      <c r="AY180" s="19" t="s">
        <v>171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179</v>
      </c>
      <c r="BK180" s="187">
        <f>ROUND(I180*H180,2)</f>
        <v>0</v>
      </c>
      <c r="BL180" s="19" t="s">
        <v>261</v>
      </c>
      <c r="BM180" s="186" t="s">
        <v>3168</v>
      </c>
    </row>
    <row r="181" spans="2:51" s="14" customFormat="1" ht="11.25">
      <c r="B181" s="199"/>
      <c r="C181" s="200"/>
      <c r="D181" s="190" t="s">
        <v>181</v>
      </c>
      <c r="E181" s="201" t="s">
        <v>19</v>
      </c>
      <c r="F181" s="202" t="s">
        <v>3128</v>
      </c>
      <c r="G181" s="200"/>
      <c r="H181" s="203">
        <v>32.546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181</v>
      </c>
      <c r="AU181" s="209" t="s">
        <v>179</v>
      </c>
      <c r="AV181" s="14" t="s">
        <v>179</v>
      </c>
      <c r="AW181" s="14" t="s">
        <v>36</v>
      </c>
      <c r="AX181" s="14" t="s">
        <v>75</v>
      </c>
      <c r="AY181" s="209" t="s">
        <v>171</v>
      </c>
    </row>
    <row r="182" spans="2:51" s="15" customFormat="1" ht="11.25">
      <c r="B182" s="210"/>
      <c r="C182" s="211"/>
      <c r="D182" s="190" t="s">
        <v>181</v>
      </c>
      <c r="E182" s="212" t="s">
        <v>19</v>
      </c>
      <c r="F182" s="213" t="s">
        <v>184</v>
      </c>
      <c r="G182" s="211"/>
      <c r="H182" s="214">
        <v>32.546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181</v>
      </c>
      <c r="AU182" s="220" t="s">
        <v>179</v>
      </c>
      <c r="AV182" s="15" t="s">
        <v>178</v>
      </c>
      <c r="AW182" s="15" t="s">
        <v>36</v>
      </c>
      <c r="AX182" s="15" t="s">
        <v>83</v>
      </c>
      <c r="AY182" s="220" t="s">
        <v>171</v>
      </c>
    </row>
    <row r="183" spans="1:65" s="2" customFormat="1" ht="16.5" customHeight="1">
      <c r="A183" s="36"/>
      <c r="B183" s="37"/>
      <c r="C183" s="221" t="s">
        <v>391</v>
      </c>
      <c r="D183" s="221" t="s">
        <v>248</v>
      </c>
      <c r="E183" s="222" t="s">
        <v>3129</v>
      </c>
      <c r="F183" s="223" t="s">
        <v>3130</v>
      </c>
      <c r="G183" s="224" t="s">
        <v>176</v>
      </c>
      <c r="H183" s="225">
        <v>32.546</v>
      </c>
      <c r="I183" s="226"/>
      <c r="J183" s="227">
        <f>ROUND(I183*H183,2)</f>
        <v>0</v>
      </c>
      <c r="K183" s="223" t="s">
        <v>177</v>
      </c>
      <c r="L183" s="228"/>
      <c r="M183" s="255" t="s">
        <v>19</v>
      </c>
      <c r="N183" s="256" t="s">
        <v>47</v>
      </c>
      <c r="O183" s="251"/>
      <c r="P183" s="252">
        <f>O183*H183</f>
        <v>0</v>
      </c>
      <c r="Q183" s="252">
        <v>0.00931</v>
      </c>
      <c r="R183" s="252">
        <f>Q183*H183</f>
        <v>0.30300326</v>
      </c>
      <c r="S183" s="252">
        <v>0</v>
      </c>
      <c r="T183" s="253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353</v>
      </c>
      <c r="AT183" s="186" t="s">
        <v>248</v>
      </c>
      <c r="AU183" s="186" t="s">
        <v>179</v>
      </c>
      <c r="AY183" s="19" t="s">
        <v>171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179</v>
      </c>
      <c r="BK183" s="187">
        <f>ROUND(I183*H183,2)</f>
        <v>0</v>
      </c>
      <c r="BL183" s="19" t="s">
        <v>261</v>
      </c>
      <c r="BM183" s="186" t="s">
        <v>3169</v>
      </c>
    </row>
    <row r="184" spans="1:31" s="2" customFormat="1" ht="6.95" customHeight="1">
      <c r="A184" s="36"/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41"/>
      <c r="M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</sheetData>
  <sheetProtection algorithmName="SHA-512" hashValue="0df3cfTicr8IZbEMwfxBzobzLvgsuIwymT/HjKV2FSS5R4X/sv35ZF14u/Z3sbOcoLwrH44On+Gh4xNwRNnAug==" saltValue="qGJXF9P3n0cFxz+F9efZFuShYarduAaaFZVzfwibZyqBApUaOJCrbY2Aavml47xDj0AdHYj+LehCPNlid1yZlA==" spinCount="100000" sheet="1" objects="1" scenarios="1" formatColumns="0" formatRows="0" autoFilter="0"/>
  <autoFilter ref="C87:K18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105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3170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44285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ROUND((SUM(BE83:BE103)),2)</f>
        <v>0</v>
      </c>
      <c r="G33" s="36"/>
      <c r="H33" s="36"/>
      <c r="I33" s="120">
        <v>0.21</v>
      </c>
      <c r="J33" s="119">
        <f>ROUND(((SUM(BE83:BE103))*I33),2)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ROUND((SUM(BF83:BF103)),2)</f>
        <v>0</v>
      </c>
      <c r="G34" s="36"/>
      <c r="H34" s="36"/>
      <c r="I34" s="120">
        <v>0.15</v>
      </c>
      <c r="J34" s="119">
        <f>ROUND(((SUM(BF83:BF103))*I34),2)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04 - Zpevněné plochy pojížděné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44285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3171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5" t="str">
        <f>E7</f>
        <v>Domov ve Věži - Komunitní bydlení II</v>
      </c>
      <c r="F73" s="406"/>
      <c r="G73" s="406"/>
      <c r="H73" s="40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2" t="str">
        <f>E9</f>
        <v>SO 04 - Zpevněné plochy pojížděné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44285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22.23894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P85+P98+P102</f>
        <v>0</v>
      </c>
      <c r="Q84" s="167"/>
      <c r="R84" s="168">
        <f>R85+R98+R102</f>
        <v>22.23894</v>
      </c>
      <c r="S84" s="167"/>
      <c r="T84" s="169">
        <f>T85+T98+T102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BK85+BK98+BK102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3172</v>
      </c>
      <c r="F86" s="177" t="s">
        <v>3173</v>
      </c>
      <c r="G86" s="178" t="s">
        <v>187</v>
      </c>
      <c r="H86" s="179">
        <v>26.1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3174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3175</v>
      </c>
      <c r="G87" s="200"/>
      <c r="H87" s="203">
        <v>26.1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83</v>
      </c>
      <c r="AY87" s="209" t="s">
        <v>171</v>
      </c>
    </row>
    <row r="88" spans="1:65" s="2" customFormat="1" ht="36">
      <c r="A88" s="36"/>
      <c r="B88" s="37"/>
      <c r="C88" s="175" t="s">
        <v>179</v>
      </c>
      <c r="D88" s="175" t="s">
        <v>173</v>
      </c>
      <c r="E88" s="176" t="s">
        <v>202</v>
      </c>
      <c r="F88" s="177" t="s">
        <v>203</v>
      </c>
      <c r="G88" s="178" t="s">
        <v>187</v>
      </c>
      <c r="H88" s="179">
        <v>26.1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3176</v>
      </c>
    </row>
    <row r="89" spans="1:65" s="2" customFormat="1" ht="36">
      <c r="A89" s="36"/>
      <c r="B89" s="37"/>
      <c r="C89" s="175" t="s">
        <v>193</v>
      </c>
      <c r="D89" s="175" t="s">
        <v>173</v>
      </c>
      <c r="E89" s="176" t="s">
        <v>207</v>
      </c>
      <c r="F89" s="177" t="s">
        <v>208</v>
      </c>
      <c r="G89" s="178" t="s">
        <v>187</v>
      </c>
      <c r="H89" s="179">
        <v>26.1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3177</v>
      </c>
    </row>
    <row r="90" spans="1:65" s="2" customFormat="1" ht="36">
      <c r="A90" s="36"/>
      <c r="B90" s="37"/>
      <c r="C90" s="175" t="s">
        <v>178</v>
      </c>
      <c r="D90" s="175" t="s">
        <v>173</v>
      </c>
      <c r="E90" s="176" t="s">
        <v>3178</v>
      </c>
      <c r="F90" s="177" t="s">
        <v>3179</v>
      </c>
      <c r="G90" s="178" t="s">
        <v>187</v>
      </c>
      <c r="H90" s="179">
        <v>130.5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3180</v>
      </c>
    </row>
    <row r="91" spans="2:51" s="14" customFormat="1" ht="11.25">
      <c r="B91" s="199"/>
      <c r="C91" s="200"/>
      <c r="D91" s="190" t="s">
        <v>181</v>
      </c>
      <c r="E91" s="200"/>
      <c r="F91" s="202" t="s">
        <v>3181</v>
      </c>
      <c r="G91" s="200"/>
      <c r="H91" s="203">
        <v>130.5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181</v>
      </c>
      <c r="AU91" s="209" t="s">
        <v>179</v>
      </c>
      <c r="AV91" s="14" t="s">
        <v>179</v>
      </c>
      <c r="AW91" s="14" t="s">
        <v>4</v>
      </c>
      <c r="AX91" s="14" t="s">
        <v>83</v>
      </c>
      <c r="AY91" s="209" t="s">
        <v>171</v>
      </c>
    </row>
    <row r="92" spans="1:65" s="2" customFormat="1" ht="24">
      <c r="A92" s="36"/>
      <c r="B92" s="37"/>
      <c r="C92" s="175" t="s">
        <v>206</v>
      </c>
      <c r="D92" s="175" t="s">
        <v>173</v>
      </c>
      <c r="E92" s="176" t="s">
        <v>3182</v>
      </c>
      <c r="F92" s="177" t="s">
        <v>3183</v>
      </c>
      <c r="G92" s="178" t="s">
        <v>187</v>
      </c>
      <c r="H92" s="179">
        <v>26.1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3184</v>
      </c>
    </row>
    <row r="93" spans="2:51" s="14" customFormat="1" ht="11.25">
      <c r="B93" s="199"/>
      <c r="C93" s="200"/>
      <c r="D93" s="190" t="s">
        <v>181</v>
      </c>
      <c r="E93" s="201" t="s">
        <v>19</v>
      </c>
      <c r="F93" s="202" t="s">
        <v>3185</v>
      </c>
      <c r="G93" s="200"/>
      <c r="H93" s="203">
        <v>26.1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181</v>
      </c>
      <c r="AU93" s="209" t="s">
        <v>179</v>
      </c>
      <c r="AV93" s="14" t="s">
        <v>179</v>
      </c>
      <c r="AW93" s="14" t="s">
        <v>36</v>
      </c>
      <c r="AX93" s="14" t="s">
        <v>83</v>
      </c>
      <c r="AY93" s="209" t="s">
        <v>171</v>
      </c>
    </row>
    <row r="94" spans="1:65" s="2" customFormat="1" ht="24">
      <c r="A94" s="36"/>
      <c r="B94" s="37"/>
      <c r="C94" s="175" t="s">
        <v>210</v>
      </c>
      <c r="D94" s="175" t="s">
        <v>173</v>
      </c>
      <c r="E94" s="176" t="s">
        <v>3186</v>
      </c>
      <c r="F94" s="177" t="s">
        <v>228</v>
      </c>
      <c r="G94" s="178" t="s">
        <v>187</v>
      </c>
      <c r="H94" s="179">
        <v>26.1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3187</v>
      </c>
    </row>
    <row r="95" spans="1:65" s="2" customFormat="1" ht="24">
      <c r="A95" s="36"/>
      <c r="B95" s="37"/>
      <c r="C95" s="175" t="s">
        <v>215</v>
      </c>
      <c r="D95" s="175" t="s">
        <v>173</v>
      </c>
      <c r="E95" s="176" t="s">
        <v>220</v>
      </c>
      <c r="F95" s="177" t="s">
        <v>221</v>
      </c>
      <c r="G95" s="178" t="s">
        <v>222</v>
      </c>
      <c r="H95" s="179">
        <v>44.37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3188</v>
      </c>
    </row>
    <row r="96" spans="2:51" s="14" customFormat="1" ht="11.25">
      <c r="B96" s="199"/>
      <c r="C96" s="200"/>
      <c r="D96" s="190" t="s">
        <v>181</v>
      </c>
      <c r="E96" s="200"/>
      <c r="F96" s="202" t="s">
        <v>3189</v>
      </c>
      <c r="G96" s="200"/>
      <c r="H96" s="203">
        <v>44.37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181</v>
      </c>
      <c r="AU96" s="209" t="s">
        <v>179</v>
      </c>
      <c r="AV96" s="14" t="s">
        <v>179</v>
      </c>
      <c r="AW96" s="14" t="s">
        <v>4</v>
      </c>
      <c r="AX96" s="14" t="s">
        <v>83</v>
      </c>
      <c r="AY96" s="209" t="s">
        <v>171</v>
      </c>
    </row>
    <row r="97" spans="1:65" s="2" customFormat="1" ht="16.5" customHeight="1">
      <c r="A97" s="36"/>
      <c r="B97" s="37"/>
      <c r="C97" s="175" t="s">
        <v>219</v>
      </c>
      <c r="D97" s="175" t="s">
        <v>173</v>
      </c>
      <c r="E97" s="176" t="s">
        <v>3190</v>
      </c>
      <c r="F97" s="177" t="s">
        <v>3191</v>
      </c>
      <c r="G97" s="178" t="s">
        <v>176</v>
      </c>
      <c r="H97" s="179">
        <v>70</v>
      </c>
      <c r="I97" s="180"/>
      <c r="J97" s="181">
        <f>ROUND(I97*H97,2)</f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3192</v>
      </c>
    </row>
    <row r="98" spans="2:63" s="12" customFormat="1" ht="22.9" customHeight="1">
      <c r="B98" s="159"/>
      <c r="C98" s="160"/>
      <c r="D98" s="161" t="s">
        <v>74</v>
      </c>
      <c r="E98" s="173" t="s">
        <v>206</v>
      </c>
      <c r="F98" s="173" t="s">
        <v>3193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SUM(P99:P101)</f>
        <v>0</v>
      </c>
      <c r="Q98" s="167"/>
      <c r="R98" s="168">
        <f>SUM(R99:R101)</f>
        <v>22.23894</v>
      </c>
      <c r="S98" s="167"/>
      <c r="T98" s="169">
        <f>SUM(T99:T101)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SUM(BK99:BK101)</f>
        <v>0</v>
      </c>
    </row>
    <row r="99" spans="1:65" s="2" customFormat="1" ht="16.5" customHeight="1">
      <c r="A99" s="36"/>
      <c r="B99" s="37"/>
      <c r="C99" s="175" t="s">
        <v>226</v>
      </c>
      <c r="D99" s="175" t="s">
        <v>173</v>
      </c>
      <c r="E99" s="176" t="s">
        <v>3194</v>
      </c>
      <c r="F99" s="177" t="s">
        <v>3195</v>
      </c>
      <c r="G99" s="178" t="s">
        <v>176</v>
      </c>
      <c r="H99" s="179">
        <v>87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3196</v>
      </c>
    </row>
    <row r="100" spans="1:65" s="2" customFormat="1" ht="44.25" customHeight="1">
      <c r="A100" s="36"/>
      <c r="B100" s="37"/>
      <c r="C100" s="175" t="s">
        <v>230</v>
      </c>
      <c r="D100" s="175" t="s">
        <v>173</v>
      </c>
      <c r="E100" s="176" t="s">
        <v>3197</v>
      </c>
      <c r="F100" s="177" t="s">
        <v>3198</v>
      </c>
      <c r="G100" s="178" t="s">
        <v>176</v>
      </c>
      <c r="H100" s="179">
        <v>87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0.10362</v>
      </c>
      <c r="R100" s="184">
        <f>Q100*H100</f>
        <v>9.014940000000001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3199</v>
      </c>
    </row>
    <row r="101" spans="1:65" s="2" customFormat="1" ht="16.5" customHeight="1">
      <c r="A101" s="36"/>
      <c r="B101" s="37"/>
      <c r="C101" s="221" t="s">
        <v>236</v>
      </c>
      <c r="D101" s="221" t="s">
        <v>248</v>
      </c>
      <c r="E101" s="222" t="s">
        <v>3200</v>
      </c>
      <c r="F101" s="223" t="s">
        <v>3201</v>
      </c>
      <c r="G101" s="224" t="s">
        <v>176</v>
      </c>
      <c r="H101" s="225">
        <v>87</v>
      </c>
      <c r="I101" s="226"/>
      <c r="J101" s="227">
        <f>ROUND(I101*H101,2)</f>
        <v>0</v>
      </c>
      <c r="K101" s="223" t="s">
        <v>177</v>
      </c>
      <c r="L101" s="228"/>
      <c r="M101" s="229" t="s">
        <v>19</v>
      </c>
      <c r="N101" s="230" t="s">
        <v>47</v>
      </c>
      <c r="O101" s="66"/>
      <c r="P101" s="184">
        <f>O101*H101</f>
        <v>0</v>
      </c>
      <c r="Q101" s="184">
        <v>0.152</v>
      </c>
      <c r="R101" s="184">
        <f>Q101*H101</f>
        <v>13.224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219</v>
      </c>
      <c r="AT101" s="186" t="s">
        <v>248</v>
      </c>
      <c r="AU101" s="186" t="s">
        <v>179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3202</v>
      </c>
    </row>
    <row r="102" spans="2:63" s="12" customFormat="1" ht="22.9" customHeight="1">
      <c r="B102" s="159"/>
      <c r="C102" s="160"/>
      <c r="D102" s="161" t="s">
        <v>74</v>
      </c>
      <c r="E102" s="173" t="s">
        <v>862</v>
      </c>
      <c r="F102" s="173" t="s">
        <v>863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P103</f>
        <v>0</v>
      </c>
      <c r="Q102" s="167"/>
      <c r="R102" s="168">
        <f>R103</f>
        <v>0</v>
      </c>
      <c r="S102" s="167"/>
      <c r="T102" s="169">
        <f>T103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BK103</f>
        <v>0</v>
      </c>
    </row>
    <row r="103" spans="1:65" s="2" customFormat="1" ht="33" customHeight="1">
      <c r="A103" s="36"/>
      <c r="B103" s="37"/>
      <c r="C103" s="175" t="s">
        <v>242</v>
      </c>
      <c r="D103" s="175" t="s">
        <v>173</v>
      </c>
      <c r="E103" s="176" t="s">
        <v>3203</v>
      </c>
      <c r="F103" s="177" t="s">
        <v>3204</v>
      </c>
      <c r="G103" s="178" t="s">
        <v>222</v>
      </c>
      <c r="H103" s="179">
        <v>22.239</v>
      </c>
      <c r="I103" s="180"/>
      <c r="J103" s="181">
        <f>ROUND(I103*H103,2)</f>
        <v>0</v>
      </c>
      <c r="K103" s="177" t="s">
        <v>177</v>
      </c>
      <c r="L103" s="41"/>
      <c r="M103" s="249" t="s">
        <v>19</v>
      </c>
      <c r="N103" s="250" t="s">
        <v>47</v>
      </c>
      <c r="O103" s="251"/>
      <c r="P103" s="252">
        <f>O103*H103</f>
        <v>0</v>
      </c>
      <c r="Q103" s="252">
        <v>0</v>
      </c>
      <c r="R103" s="252">
        <f>Q103*H103</f>
        <v>0</v>
      </c>
      <c r="S103" s="252">
        <v>0</v>
      </c>
      <c r="T103" s="25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3205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JcCzWMJ8G10cjSlPQGE5Z7Or416ijxTmi5krh2ACjuutJt/7szuRHWZAPl6w5/N1LTz7UTxuxXmnXl0f0owXpg==" saltValue="yw0CC2JJxjo+NIQyEZStxDL8806Jl6OZdFZxkT8gDLbZIP7sEaG8hJWSFLsnWuV0w9ytk07GzSTxxLguTAf20w==" spinCount="100000" sheet="1" objects="1" scenarios="1" formatColumns="0" formatRows="0" autoFilter="0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LAPTOP-7V5AD3BR\klima</dc:creator>
  <cp:keywords/>
  <dc:description/>
  <cp:lastModifiedBy>Berka Zdeněk Ing.</cp:lastModifiedBy>
  <dcterms:created xsi:type="dcterms:W3CDTF">2021-03-30T07:07:04Z</dcterms:created>
  <dcterms:modified xsi:type="dcterms:W3CDTF">2021-03-30T11:11:55Z</dcterms:modified>
  <cp:category/>
  <cp:version/>
  <cp:contentType/>
  <cp:contentStatus/>
</cp:coreProperties>
</file>